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69.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Override PartName="/xl/worksheets/sheet100.xml" ContentType="application/vnd.openxmlformats-officedocument.spreadsheetml.worksheet+xml"/>
  <Default Extension="bin" ContentType="application/vnd.openxmlformats-officedocument.spreadsheetml.printerSettings"/>
  <Override PartName="/xl/charts/chart7.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charts/chart3.xml" ContentType="application/vnd.openxmlformats-officedocument.drawingml.char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99.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97.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charts/chart8.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worksheets/sheet89.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27900" yWindow="255" windowWidth="26295" windowHeight="7020" tabRatio="862"/>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B" sheetId="200" r:id="rId7"/>
    <sheet name="Tableau 1B bis" sheetId="323" r:id="rId8"/>
    <sheet name="Tableau 1C" sheetId="204" r:id="rId9"/>
    <sheet name="Tableau 1D" sheetId="202" r:id="rId10"/>
    <sheet name="Tableau 1E" sheetId="205" r:id="rId11"/>
    <sheet name="Tableau 2" sheetId="206" r:id="rId12"/>
    <sheet name="Tableau 2A" sheetId="207" r:id="rId13"/>
    <sheet name="Tableau 2B" sheetId="208" r:id="rId14"/>
    <sheet name="Tableau 2B bis" sheetId="311" r:id="rId15"/>
    <sheet name="Tableau 3A" sheetId="116" r:id="rId16"/>
    <sheet name="Tableau 3A bis" sheetId="312" r:id="rId17"/>
    <sheet name="Tableau 3B" sheetId="210" r:id="rId18"/>
    <sheet name="Tableau 3B bis" sheetId="321" r:id="rId19"/>
    <sheet name="Tableau 4A" sheetId="117" r:id="rId20"/>
    <sheet name="Tableau 4A bis" sheetId="314" r:id="rId21"/>
    <sheet name="Tableau 4B" sheetId="176" r:id="rId22"/>
    <sheet name="Tableau 4B bis" sheetId="315" r:id="rId23"/>
    <sheet name="Tableau 5" sheetId="115" r:id="rId24"/>
    <sheet name="Tableau 6 " sheetId="272" r:id="rId25"/>
    <sheet name="Tableau 6 bis" sheetId="316" r:id="rId26"/>
    <sheet name="Tableau 6A" sheetId="273" r:id="rId27"/>
    <sheet name="Tableau 6B" sheetId="274" r:id="rId28"/>
    <sheet name="Tableau 6C" sheetId="275" r:id="rId29"/>
    <sheet name="Tableau 6D" sheetId="276" r:id="rId30"/>
    <sheet name="Tableau 6E" sheetId="277" r:id="rId31"/>
    <sheet name="Tableau 6F" sheetId="278" r:id="rId32"/>
    <sheet name="Tableau 6G" sheetId="279" r:id="rId33"/>
    <sheet name="Tableau 6H" sheetId="280" r:id="rId34"/>
    <sheet name="Tableau 6I" sheetId="281" r:id="rId35"/>
    <sheet name="Tableau 6J" sheetId="282" r:id="rId36"/>
    <sheet name="Tableau 6K" sheetId="283" r:id="rId37"/>
    <sheet name="Tableau 6L" sheetId="284" r:id="rId38"/>
    <sheet name="Tableau 6M" sheetId="285" r:id="rId39"/>
    <sheet name="Tableau 6N" sheetId="286" r:id="rId40"/>
    <sheet name="Tableau 6O" sheetId="287" r:id="rId41"/>
    <sheet name="Tableau 6P" sheetId="288" r:id="rId42"/>
    <sheet name="Tableau 7" sheetId="289" r:id="rId43"/>
    <sheet name="Tableau 7 bis" sheetId="317" r:id="rId44"/>
    <sheet name="Tableau 7A" sheetId="290" r:id="rId45"/>
    <sheet name="Tableau 7B" sheetId="309" r:id="rId46"/>
    <sheet name="Tableau 7C" sheetId="291" r:id="rId47"/>
    <sheet name="Tableau 7D" sheetId="292" r:id="rId48"/>
    <sheet name="Tableau 7E" sheetId="293" r:id="rId49"/>
    <sheet name="Tableau 7F" sheetId="294" r:id="rId50"/>
    <sheet name="Tableau 7G" sheetId="296" r:id="rId51"/>
    <sheet name="Tableau 7H" sheetId="307" r:id="rId52"/>
    <sheet name="Tableau 7I" sheetId="297" r:id="rId53"/>
    <sheet name="Tableau 7J" sheetId="298" r:id="rId54"/>
    <sheet name="Tableau 7K" sheetId="299" r:id="rId55"/>
    <sheet name="Tableau 7L" sheetId="300" r:id="rId56"/>
    <sheet name="Tableau 7M" sheetId="301" r:id="rId57"/>
    <sheet name="Tableau 7N" sheetId="302" r:id="rId58"/>
    <sheet name="Tableau 7Q" sheetId="322" r:id="rId59"/>
    <sheet name="Tableau 8A" sheetId="74" r:id="rId60"/>
    <sheet name="Tableau 8B" sheetId="134" r:id="rId61"/>
    <sheet name="Tableau 9A" sheetId="217" r:id="rId62"/>
    <sheet name="Tableau 9B" sheetId="218" r:id="rId63"/>
    <sheet name="Tableau 9C" sheetId="304" r:id="rId64"/>
    <sheet name="Tableau 10A" sheetId="219" r:id="rId65"/>
    <sheet name="Tableau 10B" sheetId="220" r:id="rId66"/>
    <sheet name="Tableau 10C" sheetId="221" r:id="rId67"/>
    <sheet name="Tableau 11A" sheetId="62" r:id="rId68"/>
    <sheet name="Tableau 11B" sheetId="305" r:id="rId69"/>
    <sheet name="Tableau 12" sheetId="65" r:id="rId70"/>
    <sheet name="Tableau 13" sheetId="229" r:id="rId71"/>
    <sheet name="Tableau 14" sheetId="225" r:id="rId72"/>
    <sheet name="Tableau 14A" sheetId="226" r:id="rId73"/>
    <sheet name="Tableau 14B" sheetId="230" r:id="rId74"/>
    <sheet name="Tableau 14C" sheetId="231" r:id="rId75"/>
    <sheet name="Tableau 15" sheetId="77" r:id="rId76"/>
    <sheet name="Tableau 16A" sheetId="261" r:id="rId77"/>
    <sheet name="Tableau 16A bis" sheetId="318" r:id="rId78"/>
    <sheet name="Tableau 16B" sheetId="232" r:id="rId79"/>
    <sheet name="Tableau 17" sheetId="78" r:id="rId80"/>
    <sheet name="Tableau 18A" sheetId="135" r:id="rId81"/>
    <sheet name="Tableau 18B" sheetId="191" r:id="rId82"/>
    <sheet name="Tableau 19" sheetId="235" r:id="rId83"/>
    <sheet name="Tableau 19 bis" sheetId="319" r:id="rId84"/>
    <sheet name="Tableau 20A" sheetId="122" r:id="rId85"/>
    <sheet name="Tableau 20B" sheetId="131" r:id="rId86"/>
    <sheet name="Tableau 20C" sheetId="236" r:id="rId87"/>
    <sheet name="Tableau 21A" sheetId="81" r:id="rId88"/>
    <sheet name="Tableau 21B" sheetId="186" r:id="rId89"/>
    <sheet name="Tableau 22A" sheetId="82" r:id="rId90"/>
    <sheet name="Tableau 22B" sheetId="189" r:id="rId91"/>
    <sheet name="Tableau 23A" sheetId="80" r:id="rId92"/>
    <sheet name="Tableau 23B" sheetId="150" r:id="rId93"/>
    <sheet name="Tableau 23C" sheetId="194" r:id="rId94"/>
    <sheet name="Tableau 24" sheetId="73" r:id="rId95"/>
    <sheet name="Tableau 25" sheetId="126" r:id="rId96"/>
    <sheet name="Tableau 26" sheetId="125" r:id="rId97"/>
    <sheet name="Tableau 27" sheetId="124" r:id="rId98"/>
    <sheet name="Tableau 29" sheetId="233" r:id="rId99"/>
    <sheet name="Tableau 29 bis" sheetId="320" r:id="rId100"/>
    <sheet name="Tarifs raccordements" sheetId="306" r:id="rId101"/>
  </sheets>
  <externalReferences>
    <externalReference r:id="rId102"/>
    <externalReference r:id="rId103"/>
    <externalReference r:id="rId104"/>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84">'Tableau 20A'!$A:$A,'Tableau 20A'!$1:$3</definedName>
    <definedName name="_xlnm.Print_Titles" localSheetId="86">'Tableau 20C'!$A:$A,'Tableau 20C'!$1:$3</definedName>
    <definedName name="_xlnm.Print_Titles" localSheetId="15">'Tableau 3A'!$1:$3</definedName>
    <definedName name="_xlnm.Print_Titles" localSheetId="17">'Tableau 3B'!$1:$3</definedName>
    <definedName name="_xlnm.Print_Titles" localSheetId="19">'Tableau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ANNEXES!$A$1:$D$43</definedName>
    <definedName name="_xlnm.Print_Area" localSheetId="4">HYPOTHESES!$A$1:$C$65</definedName>
    <definedName name="_xlnm.Print_Area" localSheetId="0">'LIGNES DIRECTRICES'!$A$1:$D$144</definedName>
    <definedName name="_xlnm.Print_Area" localSheetId="64">'Tableau 10A'!$A$1:$J$171</definedName>
    <definedName name="_xlnm.Print_Area" localSheetId="65">'Tableau 10B'!$A$1:$T$171</definedName>
    <definedName name="_xlnm.Print_Area" localSheetId="67">'Tableau 11A'!$A$1:$F$55</definedName>
    <definedName name="_xlnm.Print_Area" localSheetId="68">'Tableau 11B'!$A$1:$F$57</definedName>
    <definedName name="_xlnm.Print_Area" localSheetId="69">'Tableau 12'!$A$1:$Q$44</definedName>
    <definedName name="_xlnm.Print_Area" localSheetId="77">'Tableau 16A bis'!$A$1:$F$38</definedName>
    <definedName name="_xlnm.Print_Area" localSheetId="78">'Tableau 16B'!$A$1:$I$74</definedName>
    <definedName name="_xlnm.Print_Area" localSheetId="79">'Tableau 17'!$A$1:$V$41</definedName>
    <definedName name="_xlnm.Print_Area" localSheetId="83">'Tableau 19 bis'!$A$1:$J$58</definedName>
    <definedName name="_xlnm.Print_Area" localSheetId="11">'Tableau 2'!$A$1:$J$35</definedName>
    <definedName name="_xlnm.Print_Area" localSheetId="85">'Tableau 20B'!$A$1:$X$86</definedName>
    <definedName name="_xlnm.Print_Area" localSheetId="87">'Tableau 21A'!$A$1:$AE$80</definedName>
    <definedName name="_xlnm.Print_Area" localSheetId="88">'Tableau 21B'!$A$1:$AD$80</definedName>
    <definedName name="_xlnm.Print_Area" localSheetId="89">'Tableau 22A'!$A$1:$AC$78</definedName>
    <definedName name="_xlnm.Print_Area" localSheetId="90">'Tableau 22B'!$A$1:$AC$78</definedName>
    <definedName name="_xlnm.Print_Area" localSheetId="98">'Tableau 29'!$A$1:$J$175</definedName>
    <definedName name="_xlnm.Print_Area" localSheetId="99">'Tableau 29 bis'!$A$1:$J$106,'Tableau 29 bis'!$M$14:$P$145</definedName>
    <definedName name="_xlnm.Print_Area" localSheetId="14">'Tableau 2B bis'!$A$1:$S$79</definedName>
    <definedName name="_xlnm.Print_Area" localSheetId="16">'Tableau 3A bis'!$A$1:$R$192</definedName>
    <definedName name="_xlnm.Print_Area" localSheetId="17">'Tableau 3B'!$A$1:$X$162,'Tableau 3B'!$A$164:$U$347</definedName>
    <definedName name="_xlnm.Print_Area" localSheetId="18">'Tableau 3B bis'!$A$1:$R$191</definedName>
    <definedName name="_xlnm.Print_Area" localSheetId="20">'Tableau 4A bis'!$A$1:$W$164</definedName>
    <definedName name="_xlnm.Print_Area" localSheetId="21">'Tableau 4B'!$A$1:$W$168</definedName>
    <definedName name="_xlnm.Print_Area" localSheetId="22">'Tableau 4B bis'!$A$1:$V$164</definedName>
    <definedName name="_xlnm.Print_Area" localSheetId="23">'Tableau 5'!$A$1:$Q$169</definedName>
    <definedName name="_xlnm.Print_Area" localSheetId="24">'Tableau 6 '!$A$1:$J$69</definedName>
    <definedName name="_xlnm.Print_Area" localSheetId="25">'Tableau 6 bis'!$A$1:$O$165</definedName>
    <definedName name="_xlnm.Print_Area" localSheetId="26">'Tableau 6A'!$A$1:$G$75</definedName>
    <definedName name="_xlnm.Print_Area" localSheetId="27">'Tableau 6B'!$A$1:$G$75</definedName>
    <definedName name="_xlnm.Print_Area" localSheetId="28">'Tableau 6C'!$A$1:$G$75</definedName>
    <definedName name="_xlnm.Print_Area" localSheetId="29">'Tableau 6D'!$A$1:$G$75</definedName>
    <definedName name="_xlnm.Print_Area" localSheetId="43">'Tableau 7 bis'!$A$1:$C$47</definedName>
    <definedName name="_xlnm.Print_Area" localSheetId="44">'Tableau 7A'!$A$1:$G$51</definedName>
    <definedName name="_xlnm.Print_Area" localSheetId="45">'Tableau 7B'!$A$1:$G$70</definedName>
    <definedName name="_xlnm.Print_Area" localSheetId="46">'Tableau 7C'!$A$1:$G$70</definedName>
    <definedName name="_xlnm.Print_Area" localSheetId="48">'Tableau 7E'!$A$1:$G$46</definedName>
    <definedName name="_xlnm.Print_Area" localSheetId="49">'Tableau 7F'!$A$1:$G$76</definedName>
    <definedName name="_xlnm.Print_Area" localSheetId="52">'Tableau 7I'!$A$1:$G$46</definedName>
    <definedName name="_xlnm.Print_Area" localSheetId="54">'Tableau 7K'!$A$1:$G$48</definedName>
    <definedName name="_xlnm.Print_Area" localSheetId="100">'Tarifs raccordements'!$A$1:$J$20</definedName>
  </definedNames>
  <calcPr calcId="125725"/>
</workbook>
</file>

<file path=xl/calcChain.xml><?xml version="1.0" encoding="utf-8"?>
<calcChain xmlns="http://schemas.openxmlformats.org/spreadsheetml/2006/main">
  <c r="N320" i="116"/>
  <c r="V317" i="117" s="1"/>
  <c r="AI161"/>
  <c r="V161"/>
  <c r="M320" i="116"/>
  <c r="L320"/>
  <c r="C19" i="320" l="1"/>
  <c r="F19" s="1"/>
  <c r="I18"/>
  <c r="C19" i="233"/>
  <c r="F19" s="1"/>
  <c r="I18"/>
  <c r="L74" i="117"/>
  <c r="L72"/>
  <c r="K67"/>
  <c r="O80" i="323" l="1"/>
  <c r="L80"/>
  <c r="O78"/>
  <c r="L78"/>
  <c r="O77"/>
  <c r="L77"/>
  <c r="O76"/>
  <c r="L76"/>
  <c r="O75"/>
  <c r="L75"/>
  <c r="O74"/>
  <c r="L74"/>
  <c r="O73"/>
  <c r="L73"/>
  <c r="O72"/>
  <c r="N72"/>
  <c r="M72"/>
  <c r="L72"/>
  <c r="K72"/>
  <c r="J72"/>
  <c r="O70"/>
  <c r="L70"/>
  <c r="O67"/>
  <c r="L67"/>
  <c r="O66"/>
  <c r="N66"/>
  <c r="M66"/>
  <c r="L66"/>
  <c r="K66"/>
  <c r="J66"/>
  <c r="O64"/>
  <c r="N64"/>
  <c r="M64"/>
  <c r="L64"/>
  <c r="K64"/>
  <c r="J64"/>
  <c r="O62"/>
  <c r="L62"/>
  <c r="O60"/>
  <c r="N60"/>
  <c r="M60"/>
  <c r="L60"/>
  <c r="K60"/>
  <c r="J60"/>
  <c r="O58"/>
  <c r="L58"/>
  <c r="O56"/>
  <c r="L56"/>
  <c r="O54"/>
  <c r="L54"/>
  <c r="O52"/>
  <c r="L52"/>
  <c r="O50"/>
  <c r="L50"/>
  <c r="O48"/>
  <c r="L48"/>
  <c r="O46"/>
  <c r="O83" s="1"/>
  <c r="N46"/>
  <c r="N83" s="1"/>
  <c r="M46"/>
  <c r="M83" s="1"/>
  <c r="L46"/>
  <c r="L83" s="1"/>
  <c r="K46"/>
  <c r="K83" s="1"/>
  <c r="J46"/>
  <c r="J83" s="1"/>
  <c r="O34"/>
  <c r="L34"/>
  <c r="O32"/>
  <c r="L32"/>
  <c r="O30"/>
  <c r="L30"/>
  <c r="O28"/>
  <c r="L28"/>
  <c r="O26"/>
  <c r="L26"/>
  <c r="O24"/>
  <c r="L24"/>
  <c r="O22"/>
  <c r="N22"/>
  <c r="M22"/>
  <c r="L22"/>
  <c r="K22"/>
  <c r="J22"/>
  <c r="O20"/>
  <c r="L20"/>
  <c r="O18"/>
  <c r="L18"/>
  <c r="O16"/>
  <c r="L16"/>
  <c r="O14"/>
  <c r="L14"/>
  <c r="O12"/>
  <c r="N12"/>
  <c r="M12"/>
  <c r="L12"/>
  <c r="K12"/>
  <c r="J12"/>
  <c r="M12" i="226"/>
  <c r="C14" s="1"/>
  <c r="M11"/>
  <c r="C13" s="1"/>
  <c r="AC80" i="323"/>
  <c r="Z80"/>
  <c r="V80"/>
  <c r="S80"/>
  <c r="AC78"/>
  <c r="Z78"/>
  <c r="V78"/>
  <c r="S78"/>
  <c r="AC77"/>
  <c r="Z77"/>
  <c r="V77"/>
  <c r="S77"/>
  <c r="AC76"/>
  <c r="Z76"/>
  <c r="V76"/>
  <c r="S76"/>
  <c r="AC75"/>
  <c r="Z75"/>
  <c r="V75"/>
  <c r="S75"/>
  <c r="AC74"/>
  <c r="Z74"/>
  <c r="V74"/>
  <c r="S74"/>
  <c r="AC73"/>
  <c r="Z73"/>
  <c r="V73"/>
  <c r="S73"/>
  <c r="S72" s="1"/>
  <c r="AB72"/>
  <c r="AA72"/>
  <c r="Y72"/>
  <c r="X72"/>
  <c r="U72"/>
  <c r="T72"/>
  <c r="R72"/>
  <c r="Q72"/>
  <c r="AC70"/>
  <c r="Z70"/>
  <c r="V70"/>
  <c r="S70"/>
  <c r="AC67"/>
  <c r="Z67"/>
  <c r="V67"/>
  <c r="V66" s="1"/>
  <c r="S67"/>
  <c r="AB66"/>
  <c r="AB64" s="1"/>
  <c r="AA66"/>
  <c r="AA64" s="1"/>
  <c r="Y66"/>
  <c r="X66"/>
  <c r="X64" s="1"/>
  <c r="U66"/>
  <c r="T66"/>
  <c r="R66"/>
  <c r="R64" s="1"/>
  <c r="Q66"/>
  <c r="Q64"/>
  <c r="AC62"/>
  <c r="Z62"/>
  <c r="V62"/>
  <c r="V60" s="1"/>
  <c r="S62"/>
  <c r="S60" s="1"/>
  <c r="AC60"/>
  <c r="AB60"/>
  <c r="AA60"/>
  <c r="Z60"/>
  <c r="Y60"/>
  <c r="X60"/>
  <c r="U60"/>
  <c r="T60"/>
  <c r="R60"/>
  <c r="Q60"/>
  <c r="AC58"/>
  <c r="Z58"/>
  <c r="V58"/>
  <c r="S58"/>
  <c r="AC56"/>
  <c r="Z56"/>
  <c r="V56"/>
  <c r="S56"/>
  <c r="AC54"/>
  <c r="Z54"/>
  <c r="V54"/>
  <c r="S54"/>
  <c r="AC52"/>
  <c r="Z52"/>
  <c r="V52"/>
  <c r="S52"/>
  <c r="AC50"/>
  <c r="Z50"/>
  <c r="V50"/>
  <c r="S50"/>
  <c r="AC48"/>
  <c r="AC46" s="1"/>
  <c r="Z48"/>
  <c r="Z46" s="1"/>
  <c r="V48"/>
  <c r="V46" s="1"/>
  <c r="S48"/>
  <c r="S46" s="1"/>
  <c r="AB46"/>
  <c r="AA46"/>
  <c r="Y46"/>
  <c r="X46"/>
  <c r="U46"/>
  <c r="T46"/>
  <c r="R46"/>
  <c r="Q46"/>
  <c r="Q83" s="1"/>
  <c r="AC34"/>
  <c r="Z34"/>
  <c r="V34"/>
  <c r="S34"/>
  <c r="AC32"/>
  <c r="Z32"/>
  <c r="V32"/>
  <c r="S32"/>
  <c r="AC30"/>
  <c r="Z30"/>
  <c r="V30"/>
  <c r="S30"/>
  <c r="AC28"/>
  <c r="Z28"/>
  <c r="V28"/>
  <c r="S28"/>
  <c r="AC26"/>
  <c r="Z26"/>
  <c r="V26"/>
  <c r="S26"/>
  <c r="AC24"/>
  <c r="Z24"/>
  <c r="Z22" s="1"/>
  <c r="V24"/>
  <c r="V22" s="1"/>
  <c r="S24"/>
  <c r="AB22"/>
  <c r="AA22"/>
  <c r="Y22"/>
  <c r="X22"/>
  <c r="U22"/>
  <c r="T22"/>
  <c r="R22"/>
  <c r="Q22"/>
  <c r="AC20"/>
  <c r="Z20"/>
  <c r="V20"/>
  <c r="S20"/>
  <c r="AC18"/>
  <c r="Z18"/>
  <c r="V18"/>
  <c r="S18"/>
  <c r="AC16"/>
  <c r="Z16"/>
  <c r="V16"/>
  <c r="S16"/>
  <c r="AC14"/>
  <c r="AC12" s="1"/>
  <c r="Z14"/>
  <c r="V14"/>
  <c r="S14"/>
  <c r="S12" s="1"/>
  <c r="AB12"/>
  <c r="AA12"/>
  <c r="Y12"/>
  <c r="X12"/>
  <c r="V12"/>
  <c r="U12"/>
  <c r="T12"/>
  <c r="R12"/>
  <c r="Q12"/>
  <c r="A3"/>
  <c r="E2"/>
  <c r="A2"/>
  <c r="H36" i="272"/>
  <c r="E32"/>
  <c r="K37" i="323" l="1"/>
  <c r="K86" s="1"/>
  <c r="M37"/>
  <c r="M86" s="1"/>
  <c r="O37"/>
  <c r="O86" s="1"/>
  <c r="J37"/>
  <c r="J86" s="1"/>
  <c r="L37"/>
  <c r="L86" s="1"/>
  <c r="N37"/>
  <c r="N86" s="1"/>
  <c r="U64"/>
  <c r="U83" s="1"/>
  <c r="S22"/>
  <c r="Z72"/>
  <c r="AC22"/>
  <c r="V72"/>
  <c r="V64" s="1"/>
  <c r="V83" s="1"/>
  <c r="Z12"/>
  <c r="T64"/>
  <c r="T83" s="1"/>
  <c r="Y64"/>
  <c r="AC37"/>
  <c r="S37"/>
  <c r="R37"/>
  <c r="Q37"/>
  <c r="Q86" s="1"/>
  <c r="Y37"/>
  <c r="T37"/>
  <c r="X37"/>
  <c r="AB37"/>
  <c r="AA83"/>
  <c r="Z37"/>
  <c r="AA37"/>
  <c r="R83"/>
  <c r="Z66"/>
  <c r="Y83"/>
  <c r="V37"/>
  <c r="U37"/>
  <c r="X83"/>
  <c r="AB83"/>
  <c r="AC72"/>
  <c r="S66"/>
  <c r="S64" s="1"/>
  <c r="S83" s="1"/>
  <c r="AC66"/>
  <c r="B56" i="91"/>
  <c r="G25" i="322"/>
  <c r="F25"/>
  <c r="E25"/>
  <c r="D25"/>
  <c r="C25"/>
  <c r="A3"/>
  <c r="B2"/>
  <c r="A2"/>
  <c r="G23" i="226"/>
  <c r="G20"/>
  <c r="E23"/>
  <c r="G22" s="1"/>
  <c r="E22"/>
  <c r="E20"/>
  <c r="G19" s="1"/>
  <c r="E19"/>
  <c r="C11"/>
  <c r="C10"/>
  <c r="G33" i="217"/>
  <c r="Z44" i="221"/>
  <c r="Y43"/>
  <c r="Y44"/>
  <c r="T44"/>
  <c r="U44"/>
  <c r="V44"/>
  <c r="W44"/>
  <c r="X44"/>
  <c r="S44"/>
  <c r="Q44"/>
  <c r="I44"/>
  <c r="R44"/>
  <c r="L44"/>
  <c r="M44"/>
  <c r="N44"/>
  <c r="O44"/>
  <c r="P44"/>
  <c r="K44"/>
  <c r="J44"/>
  <c r="D44"/>
  <c r="E44"/>
  <c r="F44"/>
  <c r="G44"/>
  <c r="H44"/>
  <c r="C44"/>
  <c r="Z7"/>
  <c r="Y7"/>
  <c r="R7"/>
  <c r="Q20"/>
  <c r="Q7"/>
  <c r="J10"/>
  <c r="J7"/>
  <c r="I7"/>
  <c r="I8"/>
  <c r="Q169" i="220"/>
  <c r="R169"/>
  <c r="M169"/>
  <c r="P169"/>
  <c r="O169"/>
  <c r="N169"/>
  <c r="L169"/>
  <c r="J169"/>
  <c r="K169"/>
  <c r="I169"/>
  <c r="H169"/>
  <c r="G169"/>
  <c r="F169"/>
  <c r="E169"/>
  <c r="D169"/>
  <c r="C169"/>
  <c r="R133"/>
  <c r="Q133"/>
  <c r="M133"/>
  <c r="L133"/>
  <c r="D133"/>
  <c r="E133"/>
  <c r="F133"/>
  <c r="G133"/>
  <c r="H133" s="1"/>
  <c r="I133"/>
  <c r="J133"/>
  <c r="K133"/>
  <c r="N133"/>
  <c r="O133"/>
  <c r="P133"/>
  <c r="C133"/>
  <c r="C134"/>
  <c r="R127"/>
  <c r="Q127"/>
  <c r="O127"/>
  <c r="P127"/>
  <c r="N127"/>
  <c r="M127"/>
  <c r="L127"/>
  <c r="J127"/>
  <c r="K127"/>
  <c r="I127"/>
  <c r="H127"/>
  <c r="H85"/>
  <c r="G127"/>
  <c r="E127"/>
  <c r="F127"/>
  <c r="D127"/>
  <c r="C127"/>
  <c r="R115"/>
  <c r="R91"/>
  <c r="Q105"/>
  <c r="Q91"/>
  <c r="L116"/>
  <c r="L107"/>
  <c r="M91"/>
  <c r="L91"/>
  <c r="H91"/>
  <c r="G91"/>
  <c r="R85"/>
  <c r="Q85"/>
  <c r="M85"/>
  <c r="L85"/>
  <c r="O85"/>
  <c r="P85"/>
  <c r="N85"/>
  <c r="J85"/>
  <c r="K85"/>
  <c r="I85"/>
  <c r="G85"/>
  <c r="D85"/>
  <c r="E85"/>
  <c r="F85"/>
  <c r="C85"/>
  <c r="R55"/>
  <c r="R49"/>
  <c r="Q49"/>
  <c r="M63"/>
  <c r="M49"/>
  <c r="M50"/>
  <c r="L49"/>
  <c r="H59"/>
  <c r="H49"/>
  <c r="G60"/>
  <c r="G49"/>
  <c r="G50"/>
  <c r="R7"/>
  <c r="Q8"/>
  <c r="Q9"/>
  <c r="Q10"/>
  <c r="Q11"/>
  <c r="Q12"/>
  <c r="Q13"/>
  <c r="Q14"/>
  <c r="Q15"/>
  <c r="Q16"/>
  <c r="Q17"/>
  <c r="Q18"/>
  <c r="Q19"/>
  <c r="Q20"/>
  <c r="Q21"/>
  <c r="Q22"/>
  <c r="Q23"/>
  <c r="Q24"/>
  <c r="Q25"/>
  <c r="Q26"/>
  <c r="Q27"/>
  <c r="Q28"/>
  <c r="Q29"/>
  <c r="Q30"/>
  <c r="Q31"/>
  <c r="Q32"/>
  <c r="Q33"/>
  <c r="Q34"/>
  <c r="Q35"/>
  <c r="Q36"/>
  <c r="Q37"/>
  <c r="Q38"/>
  <c r="Q39"/>
  <c r="Q40"/>
  <c r="Q41"/>
  <c r="Q42"/>
  <c r="Q7"/>
  <c r="Q43"/>
  <c r="K43"/>
  <c r="J43"/>
  <c r="I43"/>
  <c r="L43"/>
  <c r="O43"/>
  <c r="P43"/>
  <c r="N43"/>
  <c r="M43"/>
  <c r="M11"/>
  <c r="M7"/>
  <c r="L8"/>
  <c r="L9"/>
  <c r="L10"/>
  <c r="L11"/>
  <c r="L12"/>
  <c r="L13"/>
  <c r="L14"/>
  <c r="L15"/>
  <c r="L16"/>
  <c r="L17"/>
  <c r="L18"/>
  <c r="L19"/>
  <c r="L20"/>
  <c r="L21"/>
  <c r="L22"/>
  <c r="L23"/>
  <c r="L24"/>
  <c r="L25"/>
  <c r="L26"/>
  <c r="L27"/>
  <c r="L28"/>
  <c r="L29"/>
  <c r="L30"/>
  <c r="L31"/>
  <c r="L32"/>
  <c r="L33"/>
  <c r="L34"/>
  <c r="L35"/>
  <c r="L36"/>
  <c r="L37"/>
  <c r="L38"/>
  <c r="L39"/>
  <c r="L40"/>
  <c r="L41"/>
  <c r="L42"/>
  <c r="L7"/>
  <c r="H43"/>
  <c r="D43"/>
  <c r="E43"/>
  <c r="F43"/>
  <c r="C43"/>
  <c r="H7"/>
  <c r="G16"/>
  <c r="G7"/>
  <c r="G8"/>
  <c r="H169" i="219"/>
  <c r="G169"/>
  <c r="F169"/>
  <c r="E169"/>
  <c r="D169"/>
  <c r="C169"/>
  <c r="C133"/>
  <c r="D133"/>
  <c r="E133"/>
  <c r="F133"/>
  <c r="G133"/>
  <c r="H133"/>
  <c r="H127"/>
  <c r="G127"/>
  <c r="F127"/>
  <c r="E127"/>
  <c r="D127"/>
  <c r="C127"/>
  <c r="H85"/>
  <c r="G85"/>
  <c r="F85"/>
  <c r="E85"/>
  <c r="D85"/>
  <c r="C85"/>
  <c r="H43"/>
  <c r="G43"/>
  <c r="F43"/>
  <c r="E43"/>
  <c r="D43"/>
  <c r="C43"/>
  <c r="E21" i="226" l="1"/>
  <c r="V86" i="323"/>
  <c r="AC64"/>
  <c r="AC83" s="1"/>
  <c r="AC86" s="1"/>
  <c r="S86"/>
  <c r="U86"/>
  <c r="Z64"/>
  <c r="Z83" s="1"/>
  <c r="Z86" s="1"/>
  <c r="AA86"/>
  <c r="T86"/>
  <c r="R86"/>
  <c r="X86"/>
  <c r="AB86"/>
  <c r="Y86"/>
  <c r="E29" i="218"/>
  <c r="D29"/>
  <c r="G31" i="206"/>
  <c r="G30"/>
  <c r="H23"/>
  <c r="H22"/>
  <c r="H24" s="1"/>
  <c r="G23"/>
  <c r="I23" s="1"/>
  <c r="G22"/>
  <c r="E23"/>
  <c r="E22"/>
  <c r="D23"/>
  <c r="D22"/>
  <c r="C23"/>
  <c r="C22"/>
  <c r="H16"/>
  <c r="H15"/>
  <c r="G16"/>
  <c r="G15"/>
  <c r="I15" s="1"/>
  <c r="E16"/>
  <c r="E15"/>
  <c r="D16"/>
  <c r="D15"/>
  <c r="F15" s="1"/>
  <c r="C16"/>
  <c r="C15"/>
  <c r="H9"/>
  <c r="H8"/>
  <c r="G9"/>
  <c r="G8"/>
  <c r="E9"/>
  <c r="E8"/>
  <c r="E10" s="1"/>
  <c r="D9"/>
  <c r="F9" s="1"/>
  <c r="D8"/>
  <c r="C9"/>
  <c r="C8"/>
  <c r="F58" i="202"/>
  <c r="F44"/>
  <c r="F21"/>
  <c r="F11"/>
  <c r="F21" i="204"/>
  <c r="F11"/>
  <c r="F58"/>
  <c r="P136" i="320"/>
  <c r="P141"/>
  <c r="P140"/>
  <c r="P139"/>
  <c r="P138"/>
  <c r="P137"/>
  <c r="P135"/>
  <c r="P134"/>
  <c r="P125"/>
  <c r="P124"/>
  <c r="P123"/>
  <c r="P122"/>
  <c r="P121"/>
  <c r="P120"/>
  <c r="P119"/>
  <c r="P118"/>
  <c r="P109"/>
  <c r="P108"/>
  <c r="P107"/>
  <c r="P106"/>
  <c r="P105"/>
  <c r="P104"/>
  <c r="P103"/>
  <c r="P102"/>
  <c r="P93"/>
  <c r="P92"/>
  <c r="P91"/>
  <c r="P90"/>
  <c r="P89"/>
  <c r="P88"/>
  <c r="P87"/>
  <c r="P86"/>
  <c r="P77"/>
  <c r="P76"/>
  <c r="P75"/>
  <c r="P74"/>
  <c r="P73"/>
  <c r="P72"/>
  <c r="P71"/>
  <c r="P70"/>
  <c r="P61"/>
  <c r="P60"/>
  <c r="P59"/>
  <c r="P58"/>
  <c r="P57"/>
  <c r="P56"/>
  <c r="P55"/>
  <c r="P54"/>
  <c r="P45"/>
  <c r="P44"/>
  <c r="P43"/>
  <c r="P42"/>
  <c r="P41"/>
  <c r="P40"/>
  <c r="P39"/>
  <c r="P38"/>
  <c r="F16" i="206" l="1"/>
  <c r="F17" s="1"/>
  <c r="I16"/>
  <c r="I17" s="1"/>
  <c r="F8"/>
  <c r="F10" s="1"/>
  <c r="I22"/>
  <c r="I24" s="1"/>
  <c r="O143" i="320"/>
  <c r="P143" s="1"/>
  <c r="I11" s="1"/>
  <c r="O144"/>
  <c r="P144" s="1"/>
  <c r="I12" s="1"/>
  <c r="O142"/>
  <c r="P142" s="1"/>
  <c r="I10" s="1"/>
  <c r="O133"/>
  <c r="O127"/>
  <c r="P127" s="1"/>
  <c r="H11" s="1"/>
  <c r="O128"/>
  <c r="P128" s="1"/>
  <c r="H12" s="1"/>
  <c r="O126"/>
  <c r="P126" s="1"/>
  <c r="H10" s="1"/>
  <c r="O117"/>
  <c r="O111"/>
  <c r="P111" s="1"/>
  <c r="G11" s="1"/>
  <c r="O112"/>
  <c r="P112" s="1"/>
  <c r="G12" s="1"/>
  <c r="O110"/>
  <c r="P110" s="1"/>
  <c r="G10" s="1"/>
  <c r="O101"/>
  <c r="P101"/>
  <c r="G9" s="1"/>
  <c r="F9"/>
  <c r="O95"/>
  <c r="P95" s="1"/>
  <c r="F11" s="1"/>
  <c r="O96"/>
  <c r="P96" s="1"/>
  <c r="F12" s="1"/>
  <c r="O94"/>
  <c r="P94" s="1"/>
  <c r="F10" s="1"/>
  <c r="O85"/>
  <c r="P85"/>
  <c r="O80"/>
  <c r="P80" s="1"/>
  <c r="E12" s="1"/>
  <c r="O79"/>
  <c r="P79" s="1"/>
  <c r="E11" s="1"/>
  <c r="O78"/>
  <c r="P78" s="1"/>
  <c r="E10" s="1"/>
  <c r="O69"/>
  <c r="O64"/>
  <c r="P64" s="1"/>
  <c r="O63"/>
  <c r="P63" s="1"/>
  <c r="O62"/>
  <c r="P62" s="1"/>
  <c r="P69"/>
  <c r="E9" s="1"/>
  <c r="O53"/>
  <c r="D11"/>
  <c r="P53"/>
  <c r="D9" s="1"/>
  <c r="O48"/>
  <c r="P48" s="1"/>
  <c r="C12" s="1"/>
  <c r="O47"/>
  <c r="P47" s="1"/>
  <c r="C11" s="1"/>
  <c r="O46"/>
  <c r="P46" s="1"/>
  <c r="C10" s="1"/>
  <c r="O37"/>
  <c r="P37"/>
  <c r="O19" i="314"/>
  <c r="L19"/>
  <c r="J24" i="201"/>
  <c r="P76" i="292"/>
  <c r="P75"/>
  <c r="P73"/>
  <c r="P72"/>
  <c r="O76"/>
  <c r="O75"/>
  <c r="O73"/>
  <c r="O72"/>
  <c r="N76"/>
  <c r="N75"/>
  <c r="N73"/>
  <c r="N72"/>
  <c r="M73"/>
  <c r="M75"/>
  <c r="M76"/>
  <c r="M72"/>
  <c r="K72"/>
  <c r="K76"/>
  <c r="K75"/>
  <c r="K73"/>
  <c r="J76"/>
  <c r="J75"/>
  <c r="J73"/>
  <c r="J72"/>
  <c r="I76"/>
  <c r="I75"/>
  <c r="I73"/>
  <c r="I72"/>
  <c r="H73"/>
  <c r="H75"/>
  <c r="H76"/>
  <c r="H72"/>
  <c r="S64"/>
  <c r="S63"/>
  <c r="S61"/>
  <c r="S60"/>
  <c r="S58"/>
  <c r="S57"/>
  <c r="S55"/>
  <c r="S54"/>
  <c r="S52"/>
  <c r="S51"/>
  <c r="S49"/>
  <c r="S48"/>
  <c r="R64"/>
  <c r="R63"/>
  <c r="R61"/>
  <c r="R60"/>
  <c r="R58"/>
  <c r="R57"/>
  <c r="R55"/>
  <c r="R54"/>
  <c r="R48"/>
  <c r="R52"/>
  <c r="R51"/>
  <c r="R49"/>
  <c r="S43"/>
  <c r="S45"/>
  <c r="S46"/>
  <c r="S42"/>
  <c r="R42"/>
  <c r="R43"/>
  <c r="R45"/>
  <c r="R46"/>
  <c r="L10" i="321"/>
  <c r="K10"/>
  <c r="L10" i="312"/>
  <c r="K10"/>
  <c r="L10" i="116"/>
  <c r="M10"/>
  <c r="N10"/>
  <c r="O10"/>
  <c r="P10"/>
  <c r="E31" i="78"/>
  <c r="O10"/>
  <c r="C42" i="317"/>
  <c r="E12" i="272"/>
  <c r="M15" i="115"/>
  <c r="Q15"/>
  <c r="V61" i="315"/>
  <c r="U61"/>
  <c r="R61"/>
  <c r="O61"/>
  <c r="L61"/>
  <c r="V75"/>
  <c r="V74"/>
  <c r="V72"/>
  <c r="V70"/>
  <c r="V68"/>
  <c r="U75"/>
  <c r="U74"/>
  <c r="U72"/>
  <c r="U70"/>
  <c r="U68"/>
  <c r="R75"/>
  <c r="R74"/>
  <c r="R72"/>
  <c r="R70"/>
  <c r="R68"/>
  <c r="O75"/>
  <c r="O74"/>
  <c r="O72"/>
  <c r="O70"/>
  <c r="O68"/>
  <c r="L72"/>
  <c r="L70"/>
  <c r="L68"/>
  <c r="L74"/>
  <c r="V92"/>
  <c r="V91"/>
  <c r="U92"/>
  <c r="U91"/>
  <c r="R92"/>
  <c r="R91"/>
  <c r="O92"/>
  <c r="O91"/>
  <c r="L92"/>
  <c r="L91"/>
  <c r="V99"/>
  <c r="V100"/>
  <c r="U100"/>
  <c r="U99"/>
  <c r="R100"/>
  <c r="R99"/>
  <c r="O100"/>
  <c r="O99"/>
  <c r="L100"/>
  <c r="L99"/>
  <c r="V112"/>
  <c r="U112"/>
  <c r="R112"/>
  <c r="O112"/>
  <c r="L112"/>
  <c r="U149"/>
  <c r="V149" s="1"/>
  <c r="R149"/>
  <c r="O149"/>
  <c r="L149"/>
  <c r="L131" i="314"/>
  <c r="J142"/>
  <c r="L142"/>
  <c r="V112"/>
  <c r="V102"/>
  <c r="V94"/>
  <c r="V92"/>
  <c r="V91"/>
  <c r="V97"/>
  <c r="V96"/>
  <c r="S94"/>
  <c r="T94"/>
  <c r="P94"/>
  <c r="Q94"/>
  <c r="M94"/>
  <c r="N94" s="1"/>
  <c r="J94"/>
  <c r="L94" s="1"/>
  <c r="K94"/>
  <c r="R92"/>
  <c r="R91"/>
  <c r="O92"/>
  <c r="O91"/>
  <c r="L92"/>
  <c r="L91"/>
  <c r="L74"/>
  <c r="L72"/>
  <c r="L70"/>
  <c r="L68"/>
  <c r="L61"/>
  <c r="AH310" i="117"/>
  <c r="AI310" s="1"/>
  <c r="AE310"/>
  <c r="AB310"/>
  <c r="Y310"/>
  <c r="U310"/>
  <c r="R310"/>
  <c r="O310"/>
  <c r="L310"/>
  <c r="V310" s="1"/>
  <c r="AH154"/>
  <c r="AI154" s="1"/>
  <c r="AE154"/>
  <c r="AB154"/>
  <c r="Y154"/>
  <c r="V154"/>
  <c r="U154"/>
  <c r="R154"/>
  <c r="O154"/>
  <c r="L154"/>
  <c r="L153"/>
  <c r="U149" i="314"/>
  <c r="V149" s="1"/>
  <c r="O149"/>
  <c r="L149"/>
  <c r="L138" i="321"/>
  <c r="K138"/>
  <c r="L84"/>
  <c r="K84"/>
  <c r="L87"/>
  <c r="K87"/>
  <c r="K11"/>
  <c r="Q11" s="1"/>
  <c r="L11"/>
  <c r="R11" s="1"/>
  <c r="K12"/>
  <c r="Q12" s="1"/>
  <c r="L12"/>
  <c r="R12" s="1"/>
  <c r="K13"/>
  <c r="Q13" s="1"/>
  <c r="L13"/>
  <c r="R13" s="1"/>
  <c r="K15"/>
  <c r="L15"/>
  <c r="K17"/>
  <c r="L17"/>
  <c r="K19"/>
  <c r="L19"/>
  <c r="K21"/>
  <c r="L21"/>
  <c r="K22"/>
  <c r="Q22" s="1"/>
  <c r="L22"/>
  <c r="R22" s="1"/>
  <c r="K23"/>
  <c r="Q23" s="1"/>
  <c r="L23"/>
  <c r="R23" s="1"/>
  <c r="K24"/>
  <c r="Q24" s="1"/>
  <c r="L24"/>
  <c r="R24" s="1"/>
  <c r="K25"/>
  <c r="Q25" s="1"/>
  <c r="L25"/>
  <c r="R25" s="1"/>
  <c r="K26"/>
  <c r="L26"/>
  <c r="K27"/>
  <c r="Q27" s="1"/>
  <c r="L27"/>
  <c r="R27" s="1"/>
  <c r="K28"/>
  <c r="Q28" s="1"/>
  <c r="L28"/>
  <c r="R28" s="1"/>
  <c r="K29"/>
  <c r="Q29" s="1"/>
  <c r="L29"/>
  <c r="R29" s="1"/>
  <c r="K30"/>
  <c r="Q30" s="1"/>
  <c r="L30"/>
  <c r="R30"/>
  <c r="K31"/>
  <c r="Q31" s="1"/>
  <c r="L31"/>
  <c r="R31" s="1"/>
  <c r="K32"/>
  <c r="Q32" s="1"/>
  <c r="L32"/>
  <c r="R32" s="1"/>
  <c r="K33"/>
  <c r="L33"/>
  <c r="K34"/>
  <c r="Q34" s="1"/>
  <c r="L34"/>
  <c r="R34" s="1"/>
  <c r="K35"/>
  <c r="Q35" s="1"/>
  <c r="L35"/>
  <c r="R35" s="1"/>
  <c r="K36"/>
  <c r="Q36" s="1"/>
  <c r="L36"/>
  <c r="R36" s="1"/>
  <c r="K37"/>
  <c r="Q37" s="1"/>
  <c r="L37"/>
  <c r="R37" s="1"/>
  <c r="K38"/>
  <c r="Q38" s="1"/>
  <c r="L38"/>
  <c r="R38" s="1"/>
  <c r="K39"/>
  <c r="Q39" s="1"/>
  <c r="L39"/>
  <c r="R39" s="1"/>
  <c r="K40"/>
  <c r="Q40" s="1"/>
  <c r="L40"/>
  <c r="R40" s="1"/>
  <c r="K42"/>
  <c r="L42"/>
  <c r="K43"/>
  <c r="Q43" s="1"/>
  <c r="L43"/>
  <c r="R43" s="1"/>
  <c r="K44"/>
  <c r="Q44" s="1"/>
  <c r="L44"/>
  <c r="R44" s="1"/>
  <c r="K46"/>
  <c r="L46"/>
  <c r="K47"/>
  <c r="Q47" s="1"/>
  <c r="L47"/>
  <c r="R47" s="1"/>
  <c r="K48"/>
  <c r="L48"/>
  <c r="K49"/>
  <c r="Q49" s="1"/>
  <c r="L49"/>
  <c r="R49" s="1"/>
  <c r="K50"/>
  <c r="L50"/>
  <c r="R50" s="1"/>
  <c r="Q50"/>
  <c r="K51"/>
  <c r="L51"/>
  <c r="K52"/>
  <c r="Q52" s="1"/>
  <c r="L52"/>
  <c r="R52" s="1"/>
  <c r="K53"/>
  <c r="L53"/>
  <c r="R53" s="1"/>
  <c r="Q53"/>
  <c r="K54"/>
  <c r="L54"/>
  <c r="K55"/>
  <c r="Q55" s="1"/>
  <c r="L55"/>
  <c r="R55" s="1"/>
  <c r="K56"/>
  <c r="L56"/>
  <c r="R56" s="1"/>
  <c r="Q56"/>
  <c r="K57"/>
  <c r="L57"/>
  <c r="K58"/>
  <c r="Q58" s="1"/>
  <c r="L58"/>
  <c r="R58" s="1"/>
  <c r="K59"/>
  <c r="L59"/>
  <c r="R59" s="1"/>
  <c r="Q59"/>
  <c r="K60"/>
  <c r="L60"/>
  <c r="K61"/>
  <c r="Q61" s="1"/>
  <c r="L61"/>
  <c r="R61" s="1"/>
  <c r="K62"/>
  <c r="L62"/>
  <c r="R62" s="1"/>
  <c r="Q62"/>
  <c r="K63"/>
  <c r="L63"/>
  <c r="K64"/>
  <c r="Q64" s="1"/>
  <c r="L64"/>
  <c r="R64" s="1"/>
  <c r="K65"/>
  <c r="L65"/>
  <c r="R65" s="1"/>
  <c r="Q65"/>
  <c r="K66"/>
  <c r="Q66" s="1"/>
  <c r="L66"/>
  <c r="R66" s="1"/>
  <c r="K67"/>
  <c r="L67"/>
  <c r="K68"/>
  <c r="L68"/>
  <c r="R68" s="1"/>
  <c r="Q68"/>
  <c r="K69"/>
  <c r="Q69" s="1"/>
  <c r="L69"/>
  <c r="R69" s="1"/>
  <c r="K70"/>
  <c r="Q70" s="1"/>
  <c r="L70"/>
  <c r="R70" s="1"/>
  <c r="K71"/>
  <c r="Q71" s="1"/>
  <c r="L71"/>
  <c r="R71" s="1"/>
  <c r="K73"/>
  <c r="L73"/>
  <c r="R73" s="1"/>
  <c r="Q73"/>
  <c r="K75"/>
  <c r="Q75" s="1"/>
  <c r="L75"/>
  <c r="R75" s="1"/>
  <c r="K77"/>
  <c r="Q77" s="1"/>
  <c r="L77"/>
  <c r="R77" s="1"/>
  <c r="K79"/>
  <c r="L79"/>
  <c r="R79" s="1"/>
  <c r="Q79"/>
  <c r="K80"/>
  <c r="L80"/>
  <c r="R80" s="1"/>
  <c r="Q80"/>
  <c r="K82"/>
  <c r="L82"/>
  <c r="K85"/>
  <c r="Q85" s="1"/>
  <c r="L85"/>
  <c r="R85" s="1"/>
  <c r="K86"/>
  <c r="Q86" s="1"/>
  <c r="L86"/>
  <c r="R86" s="1"/>
  <c r="K88"/>
  <c r="Q88" s="1"/>
  <c r="L88"/>
  <c r="R88" s="1"/>
  <c r="K89"/>
  <c r="L89"/>
  <c r="R89" s="1"/>
  <c r="Q89"/>
  <c r="K90"/>
  <c r="L90"/>
  <c r="R90" s="1"/>
  <c r="Q90"/>
  <c r="K91"/>
  <c r="Q91" s="1"/>
  <c r="L91"/>
  <c r="R91" s="1"/>
  <c r="K93"/>
  <c r="Q93" s="1"/>
  <c r="L93"/>
  <c r="R93" s="1"/>
  <c r="K96"/>
  <c r="L96"/>
  <c r="R96" s="1"/>
  <c r="Q96"/>
  <c r="K97"/>
  <c r="L97"/>
  <c r="R97" s="1"/>
  <c r="Q97"/>
  <c r="K99"/>
  <c r="L99"/>
  <c r="K101"/>
  <c r="Q101" s="1"/>
  <c r="L101"/>
  <c r="R101" s="1"/>
  <c r="K102"/>
  <c r="L102"/>
  <c r="R102" s="1"/>
  <c r="Q102"/>
  <c r="K104"/>
  <c r="Q104" s="1"/>
  <c r="L104"/>
  <c r="R104" s="1"/>
  <c r="K105"/>
  <c r="Q105" s="1"/>
  <c r="L105"/>
  <c r="R105" s="1"/>
  <c r="K107"/>
  <c r="L107"/>
  <c r="K109"/>
  <c r="Q109" s="1"/>
  <c r="L109"/>
  <c r="R109" s="1"/>
  <c r="K110"/>
  <c r="Q110" s="1"/>
  <c r="L110"/>
  <c r="R110" s="1"/>
  <c r="K111"/>
  <c r="Q111" s="1"/>
  <c r="L111"/>
  <c r="R111" s="1"/>
  <c r="K112"/>
  <c r="L112"/>
  <c r="R112" s="1"/>
  <c r="Q112"/>
  <c r="K113"/>
  <c r="Q113" s="1"/>
  <c r="L113"/>
  <c r="R113" s="1"/>
  <c r="K114"/>
  <c r="Q114" s="1"/>
  <c r="L114"/>
  <c r="R114" s="1"/>
  <c r="K115"/>
  <c r="L115"/>
  <c r="R115" s="1"/>
  <c r="Q115"/>
  <c r="K117"/>
  <c r="L117"/>
  <c r="R117" s="1"/>
  <c r="Q117"/>
  <c r="K119"/>
  <c r="L119"/>
  <c r="K121"/>
  <c r="L121"/>
  <c r="R121" s="1"/>
  <c r="Q121"/>
  <c r="K122"/>
  <c r="L122"/>
  <c r="R122" s="1"/>
  <c r="Q122"/>
  <c r="K124"/>
  <c r="L124"/>
  <c r="K126"/>
  <c r="L126"/>
  <c r="R126" s="1"/>
  <c r="Q126"/>
  <c r="K128"/>
  <c r="L128"/>
  <c r="K129"/>
  <c r="Q129" s="1"/>
  <c r="L129"/>
  <c r="R129" s="1"/>
  <c r="K130"/>
  <c r="L130"/>
  <c r="R130" s="1"/>
  <c r="Q130"/>
  <c r="K131"/>
  <c r="L131"/>
  <c r="R131" s="1"/>
  <c r="Q131"/>
  <c r="K132"/>
  <c r="Q132" s="1"/>
  <c r="L132"/>
  <c r="R132" s="1"/>
  <c r="K134"/>
  <c r="Q134" s="1"/>
  <c r="L134"/>
  <c r="R134" s="1"/>
  <c r="K136"/>
  <c r="L136"/>
  <c r="Q138"/>
  <c r="R138"/>
  <c r="K139"/>
  <c r="Q139" s="1"/>
  <c r="L139"/>
  <c r="R139" s="1"/>
  <c r="K140"/>
  <c r="Q140" s="1"/>
  <c r="L140"/>
  <c r="R140"/>
  <c r="K141"/>
  <c r="L141"/>
  <c r="K142"/>
  <c r="Q142" s="1"/>
  <c r="L142"/>
  <c r="R142" s="1"/>
  <c r="K143"/>
  <c r="Q143" s="1"/>
  <c r="L143"/>
  <c r="R143" s="1"/>
  <c r="K144"/>
  <c r="Q144" s="1"/>
  <c r="L144"/>
  <c r="R144" s="1"/>
  <c r="K145"/>
  <c r="Q145" s="1"/>
  <c r="L145"/>
  <c r="R145" s="1"/>
  <c r="K146"/>
  <c r="Q146" s="1"/>
  <c r="L146"/>
  <c r="R146" s="1"/>
  <c r="K147"/>
  <c r="L147"/>
  <c r="K148"/>
  <c r="Q148" s="1"/>
  <c r="L148"/>
  <c r="R148" s="1"/>
  <c r="K149"/>
  <c r="Q149" s="1"/>
  <c r="L149"/>
  <c r="R149" s="1"/>
  <c r="K150"/>
  <c r="Q150" s="1"/>
  <c r="L150"/>
  <c r="R150"/>
  <c r="K151"/>
  <c r="Q151" s="1"/>
  <c r="L151"/>
  <c r="R151" s="1"/>
  <c r="K152"/>
  <c r="Q152" s="1"/>
  <c r="L152"/>
  <c r="R152" s="1"/>
  <c r="K153"/>
  <c r="Q153" s="1"/>
  <c r="L153"/>
  <c r="R153" s="1"/>
  <c r="K154"/>
  <c r="Q154" s="1"/>
  <c r="L154"/>
  <c r="R154" s="1"/>
  <c r="K157"/>
  <c r="Q157" s="1"/>
  <c r="Q159" s="1"/>
  <c r="L157"/>
  <c r="R157" s="1"/>
  <c r="R159" s="1"/>
  <c r="K159"/>
  <c r="L159"/>
  <c r="E74" i="311"/>
  <c r="E76"/>
  <c r="Q72"/>
  <c r="P72"/>
  <c r="O72"/>
  <c r="N72"/>
  <c r="M72"/>
  <c r="L72"/>
  <c r="J72"/>
  <c r="I72"/>
  <c r="H72"/>
  <c r="G72"/>
  <c r="F72"/>
  <c r="E72"/>
  <c r="G34"/>
  <c r="Q34"/>
  <c r="P34"/>
  <c r="O34"/>
  <c r="N34"/>
  <c r="M34"/>
  <c r="L34"/>
  <c r="J34"/>
  <c r="I34"/>
  <c r="H34"/>
  <c r="F34"/>
  <c r="E34"/>
  <c r="J33"/>
  <c r="D5" i="321"/>
  <c r="A3"/>
  <c r="D2"/>
  <c r="A2"/>
  <c r="L11" i="312"/>
  <c r="R11" s="1"/>
  <c r="L12"/>
  <c r="R12" s="1"/>
  <c r="L13"/>
  <c r="R13" s="1"/>
  <c r="L15"/>
  <c r="L17"/>
  <c r="L19"/>
  <c r="L21"/>
  <c r="L22"/>
  <c r="L23"/>
  <c r="L24"/>
  <c r="L25"/>
  <c r="L26"/>
  <c r="L27"/>
  <c r="R27" s="1"/>
  <c r="L28"/>
  <c r="L29"/>
  <c r="L30"/>
  <c r="L31"/>
  <c r="R31" s="1"/>
  <c r="L32"/>
  <c r="R32" s="1"/>
  <c r="L33"/>
  <c r="L34"/>
  <c r="L35"/>
  <c r="L36"/>
  <c r="L37"/>
  <c r="L38"/>
  <c r="R38" s="1"/>
  <c r="L39"/>
  <c r="R39" s="1"/>
  <c r="L40"/>
  <c r="R40" s="1"/>
  <c r="L42"/>
  <c r="L43"/>
  <c r="L44"/>
  <c r="L46"/>
  <c r="L47"/>
  <c r="L48"/>
  <c r="L49"/>
  <c r="R49" s="1"/>
  <c r="L50"/>
  <c r="L51"/>
  <c r="L52"/>
  <c r="L53"/>
  <c r="R53" s="1"/>
  <c r="L54"/>
  <c r="L55"/>
  <c r="L56"/>
  <c r="L57"/>
  <c r="L58"/>
  <c r="L59"/>
  <c r="L60"/>
  <c r="L61"/>
  <c r="R61" s="1"/>
  <c r="L62"/>
  <c r="L63"/>
  <c r="L64"/>
  <c r="L65"/>
  <c r="R65" s="1"/>
  <c r="L66"/>
  <c r="L67"/>
  <c r="L68"/>
  <c r="L69"/>
  <c r="L70"/>
  <c r="L71"/>
  <c r="L73"/>
  <c r="L75"/>
  <c r="L77"/>
  <c r="L79"/>
  <c r="L80"/>
  <c r="L82"/>
  <c r="L84"/>
  <c r="L85"/>
  <c r="L86"/>
  <c r="R86" s="1"/>
  <c r="L87"/>
  <c r="R87" s="1"/>
  <c r="L88"/>
  <c r="R88" s="1"/>
  <c r="L89"/>
  <c r="R89" s="1"/>
  <c r="L90"/>
  <c r="R90" s="1"/>
  <c r="L91"/>
  <c r="R91" s="1"/>
  <c r="L93"/>
  <c r="L96"/>
  <c r="L97"/>
  <c r="L99"/>
  <c r="L101"/>
  <c r="L102"/>
  <c r="R102" s="1"/>
  <c r="L104"/>
  <c r="L105"/>
  <c r="L107"/>
  <c r="L109"/>
  <c r="R109" s="1"/>
  <c r="L110"/>
  <c r="L111"/>
  <c r="L112"/>
  <c r="L113"/>
  <c r="R113" s="1"/>
  <c r="L114"/>
  <c r="L115"/>
  <c r="L117"/>
  <c r="L119"/>
  <c r="L121"/>
  <c r="L122"/>
  <c r="L124"/>
  <c r="L126"/>
  <c r="R126" s="1"/>
  <c r="L128"/>
  <c r="L129"/>
  <c r="L130"/>
  <c r="L131"/>
  <c r="R131" s="1"/>
  <c r="L132"/>
  <c r="R132" s="1"/>
  <c r="L134"/>
  <c r="L136"/>
  <c r="L138"/>
  <c r="R138" s="1"/>
  <c r="L139"/>
  <c r="L140"/>
  <c r="L141"/>
  <c r="L142"/>
  <c r="L143"/>
  <c r="L144"/>
  <c r="L145"/>
  <c r="L146"/>
  <c r="L147"/>
  <c r="L148"/>
  <c r="R148" s="1"/>
  <c r="L149"/>
  <c r="L150"/>
  <c r="R150" s="1"/>
  <c r="L151"/>
  <c r="L152"/>
  <c r="L153"/>
  <c r="L154"/>
  <c r="R154" s="1"/>
  <c r="L157"/>
  <c r="L159"/>
  <c r="K11"/>
  <c r="Q11" s="1"/>
  <c r="K12"/>
  <c r="Q12" s="1"/>
  <c r="K13"/>
  <c r="Q13" s="1"/>
  <c r="K15"/>
  <c r="K17"/>
  <c r="K19"/>
  <c r="K21"/>
  <c r="K22"/>
  <c r="K23"/>
  <c r="Q23" s="1"/>
  <c r="K24"/>
  <c r="K25"/>
  <c r="K26"/>
  <c r="K27"/>
  <c r="K28"/>
  <c r="K29"/>
  <c r="K30"/>
  <c r="K31"/>
  <c r="Q31" s="1"/>
  <c r="K32"/>
  <c r="Q32" s="1"/>
  <c r="K33"/>
  <c r="K34"/>
  <c r="K35"/>
  <c r="Q35" s="1"/>
  <c r="K36"/>
  <c r="K37"/>
  <c r="K38"/>
  <c r="Q38" s="1"/>
  <c r="K39"/>
  <c r="Q39" s="1"/>
  <c r="K40"/>
  <c r="Q40" s="1"/>
  <c r="K42"/>
  <c r="K43"/>
  <c r="K44"/>
  <c r="Q44" s="1"/>
  <c r="K46"/>
  <c r="K47"/>
  <c r="K48"/>
  <c r="K49"/>
  <c r="Q49" s="1"/>
  <c r="K50"/>
  <c r="K51"/>
  <c r="K52"/>
  <c r="K53"/>
  <c r="Q53" s="1"/>
  <c r="K54"/>
  <c r="K55"/>
  <c r="K56"/>
  <c r="K57"/>
  <c r="K58"/>
  <c r="K59"/>
  <c r="K60"/>
  <c r="K61"/>
  <c r="Q61" s="1"/>
  <c r="K62"/>
  <c r="K63"/>
  <c r="K64"/>
  <c r="K65"/>
  <c r="Q65" s="1"/>
  <c r="K66"/>
  <c r="K67"/>
  <c r="K68"/>
  <c r="K69"/>
  <c r="Q69" s="1"/>
  <c r="K70"/>
  <c r="K71"/>
  <c r="K73"/>
  <c r="K75"/>
  <c r="Q75" s="1"/>
  <c r="K77"/>
  <c r="Q77" s="1"/>
  <c r="K79"/>
  <c r="K80"/>
  <c r="Q80" s="1"/>
  <c r="K82"/>
  <c r="K84"/>
  <c r="K85"/>
  <c r="K86"/>
  <c r="Q86" s="1"/>
  <c r="K87"/>
  <c r="Q87" s="1"/>
  <c r="K88"/>
  <c r="K89"/>
  <c r="K90"/>
  <c r="K91"/>
  <c r="Q91" s="1"/>
  <c r="K93"/>
  <c r="Q93" s="1"/>
  <c r="K96"/>
  <c r="K97"/>
  <c r="Q97" s="1"/>
  <c r="K99"/>
  <c r="K101"/>
  <c r="Q101" s="1"/>
  <c r="K102"/>
  <c r="K104"/>
  <c r="Q104" s="1"/>
  <c r="K105"/>
  <c r="K107"/>
  <c r="K109"/>
  <c r="Q109" s="1"/>
  <c r="K110"/>
  <c r="Q110" s="1"/>
  <c r="K111"/>
  <c r="K112"/>
  <c r="Q112" s="1"/>
  <c r="K113"/>
  <c r="Q113" s="1"/>
  <c r="K114"/>
  <c r="K115"/>
  <c r="K117"/>
  <c r="K119"/>
  <c r="K121"/>
  <c r="Q121" s="1"/>
  <c r="K122"/>
  <c r="K124"/>
  <c r="K126"/>
  <c r="Q126" s="1"/>
  <c r="K128"/>
  <c r="K129"/>
  <c r="K130"/>
  <c r="K131"/>
  <c r="K132"/>
  <c r="K134"/>
  <c r="K136"/>
  <c r="K138"/>
  <c r="Q138" s="1"/>
  <c r="K139"/>
  <c r="K140"/>
  <c r="K141"/>
  <c r="K142"/>
  <c r="Q142" s="1"/>
  <c r="K143"/>
  <c r="K144"/>
  <c r="K145"/>
  <c r="K146"/>
  <c r="Q146" s="1"/>
  <c r="K147"/>
  <c r="K148"/>
  <c r="K149"/>
  <c r="K150"/>
  <c r="Q150" s="1"/>
  <c r="K151"/>
  <c r="Q151" s="1"/>
  <c r="K152"/>
  <c r="K153"/>
  <c r="Q153" s="1"/>
  <c r="K154"/>
  <c r="Q154" s="1"/>
  <c r="K157"/>
  <c r="Q157" s="1"/>
  <c r="Q159" s="1"/>
  <c r="K159"/>
  <c r="R157"/>
  <c r="R153"/>
  <c r="R152"/>
  <c r="R151"/>
  <c r="R149"/>
  <c r="R146"/>
  <c r="R145"/>
  <c r="R144"/>
  <c r="R143"/>
  <c r="R142"/>
  <c r="R140"/>
  <c r="R139"/>
  <c r="R134"/>
  <c r="R130"/>
  <c r="R129"/>
  <c r="R122"/>
  <c r="R121"/>
  <c r="R117"/>
  <c r="R115"/>
  <c r="R114"/>
  <c r="R112"/>
  <c r="R111"/>
  <c r="R110"/>
  <c r="R105"/>
  <c r="R104"/>
  <c r="R101"/>
  <c r="R97"/>
  <c r="R96"/>
  <c r="R93"/>
  <c r="R85"/>
  <c r="R80"/>
  <c r="R79"/>
  <c r="R77"/>
  <c r="R75"/>
  <c r="R73"/>
  <c r="R71"/>
  <c r="R70"/>
  <c r="R69"/>
  <c r="R68"/>
  <c r="R66"/>
  <c r="R64"/>
  <c r="R62"/>
  <c r="R59"/>
  <c r="R58"/>
  <c r="R57" s="1"/>
  <c r="R56"/>
  <c r="R55"/>
  <c r="R52"/>
  <c r="R51" s="1"/>
  <c r="R50"/>
  <c r="R47"/>
  <c r="R44"/>
  <c r="R42" s="1"/>
  <c r="R43"/>
  <c r="R37"/>
  <c r="R36"/>
  <c r="R35"/>
  <c r="R33" s="1"/>
  <c r="R34"/>
  <c r="R30"/>
  <c r="R29"/>
  <c r="R28"/>
  <c r="R25"/>
  <c r="R24"/>
  <c r="R23"/>
  <c r="R22"/>
  <c r="Q152"/>
  <c r="Q149"/>
  <c r="Q148"/>
  <c r="Q145"/>
  <c r="Q144"/>
  <c r="Q143"/>
  <c r="Q140"/>
  <c r="Q139"/>
  <c r="Q134"/>
  <c r="Q132"/>
  <c r="Q131"/>
  <c r="Q130"/>
  <c r="Q129"/>
  <c r="Q122"/>
  <c r="Q117"/>
  <c r="Q115"/>
  <c r="Q114"/>
  <c r="Q111"/>
  <c r="Q105"/>
  <c r="Q102"/>
  <c r="Q96"/>
  <c r="Q90"/>
  <c r="Q89"/>
  <c r="Q88"/>
  <c r="Q85"/>
  <c r="Q79"/>
  <c r="Q73"/>
  <c r="Q71"/>
  <c r="Q70"/>
  <c r="Q68"/>
  <c r="Q66"/>
  <c r="Q64"/>
  <c r="Q62"/>
  <c r="Q59"/>
  <c r="Q58"/>
  <c r="Q56"/>
  <c r="Q55"/>
  <c r="Q52"/>
  <c r="Q51" s="1"/>
  <c r="Q50"/>
  <c r="Q47"/>
  <c r="Q43"/>
  <c r="Q37"/>
  <c r="Q36"/>
  <c r="Q34"/>
  <c r="Q33" s="1"/>
  <c r="Q30"/>
  <c r="Q29"/>
  <c r="Q28"/>
  <c r="Q27"/>
  <c r="Q24"/>
  <c r="Q25"/>
  <c r="Q22"/>
  <c r="R54"/>
  <c r="I98" i="320"/>
  <c r="H98"/>
  <c r="G98"/>
  <c r="F98"/>
  <c r="E98"/>
  <c r="D98"/>
  <c r="C98"/>
  <c r="J97"/>
  <c r="J96"/>
  <c r="J95"/>
  <c r="J94"/>
  <c r="J93"/>
  <c r="J92"/>
  <c r="J91"/>
  <c r="J90"/>
  <c r="J89"/>
  <c r="J88"/>
  <c r="J87"/>
  <c r="J86"/>
  <c r="J85"/>
  <c r="J84"/>
  <c r="H76"/>
  <c r="G76"/>
  <c r="F76"/>
  <c r="E76"/>
  <c r="D76"/>
  <c r="C76"/>
  <c r="H75"/>
  <c r="G75"/>
  <c r="F75"/>
  <c r="E75"/>
  <c r="D75"/>
  <c r="C75"/>
  <c r="H74"/>
  <c r="G74"/>
  <c r="F74"/>
  <c r="E74"/>
  <c r="D74"/>
  <c r="C74"/>
  <c r="H73"/>
  <c r="G73"/>
  <c r="F73"/>
  <c r="E73"/>
  <c r="D73"/>
  <c r="C73"/>
  <c r="H72"/>
  <c r="G72"/>
  <c r="F72"/>
  <c r="E72"/>
  <c r="D72"/>
  <c r="C72"/>
  <c r="H71"/>
  <c r="G71"/>
  <c r="F71"/>
  <c r="E71"/>
  <c r="D71"/>
  <c r="C71"/>
  <c r="I70"/>
  <c r="H70"/>
  <c r="G70"/>
  <c r="F70"/>
  <c r="E70"/>
  <c r="D70"/>
  <c r="C70"/>
  <c r="I69"/>
  <c r="I77" s="1"/>
  <c r="H69"/>
  <c r="G69"/>
  <c r="F69"/>
  <c r="E69"/>
  <c r="D69"/>
  <c r="C69"/>
  <c r="H68"/>
  <c r="H77" s="1"/>
  <c r="G68"/>
  <c r="F68"/>
  <c r="E68"/>
  <c r="D68"/>
  <c r="C68"/>
  <c r="G67"/>
  <c r="F67"/>
  <c r="E67"/>
  <c r="D67"/>
  <c r="C67"/>
  <c r="F66"/>
  <c r="E66"/>
  <c r="D66"/>
  <c r="C66"/>
  <c r="E65"/>
  <c r="D65"/>
  <c r="C65"/>
  <c r="D64"/>
  <c r="C64"/>
  <c r="J64" s="1"/>
  <c r="C63"/>
  <c r="J63" s="1"/>
  <c r="I56"/>
  <c r="H56"/>
  <c r="G56"/>
  <c r="F56"/>
  <c r="E56"/>
  <c r="D56"/>
  <c r="C56"/>
  <c r="J55"/>
  <c r="J54"/>
  <c r="J53"/>
  <c r="J52"/>
  <c r="J51"/>
  <c r="J50"/>
  <c r="J49"/>
  <c r="J48"/>
  <c r="J47"/>
  <c r="J46"/>
  <c r="J45"/>
  <c r="J44"/>
  <c r="J43"/>
  <c r="J42"/>
  <c r="I35"/>
  <c r="H35"/>
  <c r="G35"/>
  <c r="F35"/>
  <c r="E35"/>
  <c r="D35"/>
  <c r="C35"/>
  <c r="J33"/>
  <c r="J32"/>
  <c r="J31"/>
  <c r="J30"/>
  <c r="J29"/>
  <c r="J28"/>
  <c r="J27"/>
  <c r="J26"/>
  <c r="A3"/>
  <c r="C2"/>
  <c r="A2"/>
  <c r="F42" i="319"/>
  <c r="I42" s="1"/>
  <c r="E42"/>
  <c r="D42"/>
  <c r="C42"/>
  <c r="H42" s="1"/>
  <c r="J41"/>
  <c r="F41"/>
  <c r="I41" s="1"/>
  <c r="E41"/>
  <c r="D41"/>
  <c r="C41"/>
  <c r="H41" s="1"/>
  <c r="F40"/>
  <c r="E40"/>
  <c r="E43" s="1"/>
  <c r="D40"/>
  <c r="D43" s="1"/>
  <c r="C40"/>
  <c r="J38"/>
  <c r="I38"/>
  <c r="H38"/>
  <c r="G38"/>
  <c r="F37"/>
  <c r="I37" s="1"/>
  <c r="E37"/>
  <c r="D37"/>
  <c r="C37"/>
  <c r="H37" s="1"/>
  <c r="J36"/>
  <c r="F36"/>
  <c r="E36"/>
  <c r="G36" s="1"/>
  <c r="D36"/>
  <c r="C36"/>
  <c r="H36" s="1"/>
  <c r="F35"/>
  <c r="I35" s="1"/>
  <c r="E35"/>
  <c r="E39" s="1"/>
  <c r="D35"/>
  <c r="C35"/>
  <c r="C39" s="1"/>
  <c r="J34"/>
  <c r="F34"/>
  <c r="E34"/>
  <c r="G34" s="1"/>
  <c r="D34"/>
  <c r="C34"/>
  <c r="H34" s="1"/>
  <c r="J33"/>
  <c r="I33"/>
  <c r="H33"/>
  <c r="G33"/>
  <c r="J32"/>
  <c r="I32"/>
  <c r="H32"/>
  <c r="G32"/>
  <c r="J31"/>
  <c r="I31"/>
  <c r="H31"/>
  <c r="G31"/>
  <c r="J30"/>
  <c r="I30"/>
  <c r="H30"/>
  <c r="G30"/>
  <c r="J29"/>
  <c r="I29"/>
  <c r="H29"/>
  <c r="G29"/>
  <c r="F28"/>
  <c r="I28" s="1"/>
  <c r="E28"/>
  <c r="D28"/>
  <c r="C28"/>
  <c r="H28" s="1"/>
  <c r="J27"/>
  <c r="I27"/>
  <c r="H27"/>
  <c r="G27"/>
  <c r="J26"/>
  <c r="I26"/>
  <c r="H26"/>
  <c r="G26"/>
  <c r="J25"/>
  <c r="I25"/>
  <c r="H25"/>
  <c r="G25"/>
  <c r="J24"/>
  <c r="I24"/>
  <c r="H24"/>
  <c r="G24"/>
  <c r="J23"/>
  <c r="I23"/>
  <c r="H23"/>
  <c r="G23"/>
  <c r="J22"/>
  <c r="F22"/>
  <c r="I22" s="1"/>
  <c r="E22"/>
  <c r="D22"/>
  <c r="C22"/>
  <c r="J21"/>
  <c r="I21"/>
  <c r="H21"/>
  <c r="G21"/>
  <c r="J20"/>
  <c r="I20"/>
  <c r="H20"/>
  <c r="G20"/>
  <c r="J19"/>
  <c r="I19"/>
  <c r="H19"/>
  <c r="G19"/>
  <c r="J18"/>
  <c r="I18"/>
  <c r="H18"/>
  <c r="G18"/>
  <c r="J17"/>
  <c r="F17"/>
  <c r="I17" s="1"/>
  <c r="E17"/>
  <c r="D17"/>
  <c r="C17"/>
  <c r="H17" s="1"/>
  <c r="J16"/>
  <c r="I16"/>
  <c r="H16"/>
  <c r="G16"/>
  <c r="J15"/>
  <c r="I15"/>
  <c r="H15"/>
  <c r="G15"/>
  <c r="J14"/>
  <c r="I14"/>
  <c r="H14"/>
  <c r="G14"/>
  <c r="J13"/>
  <c r="I13"/>
  <c r="H13"/>
  <c r="G13"/>
  <c r="J12"/>
  <c r="F12"/>
  <c r="I12" s="1"/>
  <c r="E12"/>
  <c r="G12" s="1"/>
  <c r="D12"/>
  <c r="C12"/>
  <c r="H12" s="1"/>
  <c r="J11"/>
  <c r="I11"/>
  <c r="H11"/>
  <c r="G11"/>
  <c r="J10"/>
  <c r="I10"/>
  <c r="H10"/>
  <c r="G10"/>
  <c r="J9"/>
  <c r="I9"/>
  <c r="H9"/>
  <c r="G9"/>
  <c r="J8"/>
  <c r="I8"/>
  <c r="H8"/>
  <c r="G8"/>
  <c r="A3"/>
  <c r="B2"/>
  <c r="A2"/>
  <c r="S30" i="78"/>
  <c r="O30"/>
  <c r="K31"/>
  <c r="H31"/>
  <c r="S28"/>
  <c r="S25"/>
  <c r="S22"/>
  <c r="S19"/>
  <c r="S16"/>
  <c r="S13"/>
  <c r="S10"/>
  <c r="R28"/>
  <c r="R25"/>
  <c r="R22"/>
  <c r="R19"/>
  <c r="R16"/>
  <c r="R13"/>
  <c r="R10"/>
  <c r="O28"/>
  <c r="O25"/>
  <c r="O22"/>
  <c r="O19"/>
  <c r="O16"/>
  <c r="O13"/>
  <c r="N28"/>
  <c r="N25"/>
  <c r="N22"/>
  <c r="N19"/>
  <c r="N16"/>
  <c r="N13"/>
  <c r="N10"/>
  <c r="F25" i="318"/>
  <c r="E25"/>
  <c r="D25"/>
  <c r="C25"/>
  <c r="A3"/>
  <c r="B2"/>
  <c r="A2"/>
  <c r="H134" i="219"/>
  <c r="H135"/>
  <c r="H136"/>
  <c r="H137"/>
  <c r="H138"/>
  <c r="H139"/>
  <c r="H140"/>
  <c r="H141"/>
  <c r="H142"/>
  <c r="H143"/>
  <c r="H144"/>
  <c r="H145"/>
  <c r="H146"/>
  <c r="H147"/>
  <c r="H148"/>
  <c r="H149"/>
  <c r="H150"/>
  <c r="H151"/>
  <c r="H152"/>
  <c r="H153"/>
  <c r="H154"/>
  <c r="H155"/>
  <c r="H156"/>
  <c r="H157"/>
  <c r="H158"/>
  <c r="H159"/>
  <c r="H160"/>
  <c r="H161"/>
  <c r="H162"/>
  <c r="H163"/>
  <c r="H164"/>
  <c r="H165"/>
  <c r="H166"/>
  <c r="H167"/>
  <c r="H168"/>
  <c r="I10" i="304"/>
  <c r="J10"/>
  <c r="K10"/>
  <c r="H21"/>
  <c r="H22"/>
  <c r="H10"/>
  <c r="H33" i="217"/>
  <c r="H22"/>
  <c r="H21" s="1"/>
  <c r="H10"/>
  <c r="B42" i="317"/>
  <c r="C38"/>
  <c r="B38"/>
  <c r="C30"/>
  <c r="C40" s="1"/>
  <c r="C43" s="1"/>
  <c r="B30"/>
  <c r="A3"/>
  <c r="A2"/>
  <c r="K11" i="316"/>
  <c r="K12"/>
  <c r="K13"/>
  <c r="K15"/>
  <c r="K17"/>
  <c r="K19"/>
  <c r="K21"/>
  <c r="K22"/>
  <c r="L22" s="1"/>
  <c r="K23"/>
  <c r="L23" s="1"/>
  <c r="K24"/>
  <c r="K25"/>
  <c r="L25" s="1"/>
  <c r="K26"/>
  <c r="K27"/>
  <c r="L27" s="1"/>
  <c r="K28"/>
  <c r="L28" s="1"/>
  <c r="K29"/>
  <c r="K30"/>
  <c r="L30" s="1"/>
  <c r="K31"/>
  <c r="L31" s="1"/>
  <c r="K32"/>
  <c r="L32" s="1"/>
  <c r="K33"/>
  <c r="K34"/>
  <c r="L34" s="1"/>
  <c r="K35"/>
  <c r="L35" s="1"/>
  <c r="K36"/>
  <c r="K37"/>
  <c r="K38"/>
  <c r="K39"/>
  <c r="K40"/>
  <c r="K42"/>
  <c r="K43"/>
  <c r="K44"/>
  <c r="L44" s="1"/>
  <c r="K46"/>
  <c r="K47"/>
  <c r="L47" s="1"/>
  <c r="K48"/>
  <c r="K49"/>
  <c r="K50"/>
  <c r="L50" s="1"/>
  <c r="K51"/>
  <c r="K52"/>
  <c r="K53"/>
  <c r="L53" s="1"/>
  <c r="K54"/>
  <c r="K55"/>
  <c r="K56"/>
  <c r="L56" s="1"/>
  <c r="K57"/>
  <c r="K58"/>
  <c r="K59"/>
  <c r="L59" s="1"/>
  <c r="K60"/>
  <c r="K61"/>
  <c r="K62"/>
  <c r="L62" s="1"/>
  <c r="K63"/>
  <c r="K64"/>
  <c r="K65"/>
  <c r="L65" s="1"/>
  <c r="K66"/>
  <c r="L66" s="1"/>
  <c r="K67"/>
  <c r="K68"/>
  <c r="L68" s="1"/>
  <c r="K69"/>
  <c r="L69" s="1"/>
  <c r="K70"/>
  <c r="L70" s="1"/>
  <c r="K71"/>
  <c r="L71" s="1"/>
  <c r="K73"/>
  <c r="K75"/>
  <c r="K77"/>
  <c r="L77" s="1"/>
  <c r="K79"/>
  <c r="K80"/>
  <c r="K82"/>
  <c r="K84"/>
  <c r="K85"/>
  <c r="L85" s="1"/>
  <c r="K86"/>
  <c r="L86" s="1"/>
  <c r="K87"/>
  <c r="K88"/>
  <c r="L88" s="1"/>
  <c r="K89"/>
  <c r="K90"/>
  <c r="K91"/>
  <c r="L91" s="1"/>
  <c r="K93"/>
  <c r="L93" s="1"/>
  <c r="K94"/>
  <c r="K96"/>
  <c r="K97"/>
  <c r="K99"/>
  <c r="K100"/>
  <c r="K101"/>
  <c r="K102"/>
  <c r="L102" s="1"/>
  <c r="K104"/>
  <c r="K105"/>
  <c r="K107"/>
  <c r="K109"/>
  <c r="K110"/>
  <c r="K111"/>
  <c r="K112"/>
  <c r="K113"/>
  <c r="K114"/>
  <c r="K115"/>
  <c r="K117"/>
  <c r="K119"/>
  <c r="K121"/>
  <c r="K122"/>
  <c r="K124"/>
  <c r="K126"/>
  <c r="K128"/>
  <c r="K129"/>
  <c r="K130"/>
  <c r="K131"/>
  <c r="K132"/>
  <c r="K134"/>
  <c r="K136"/>
  <c r="K138"/>
  <c r="K139"/>
  <c r="K140"/>
  <c r="K141"/>
  <c r="K142"/>
  <c r="K143"/>
  <c r="K144"/>
  <c r="K145"/>
  <c r="K146"/>
  <c r="K147"/>
  <c r="K148"/>
  <c r="K149"/>
  <c r="K150"/>
  <c r="K151"/>
  <c r="K152"/>
  <c r="K153"/>
  <c r="K154"/>
  <c r="K157"/>
  <c r="K159"/>
  <c r="K10"/>
  <c r="D5"/>
  <c r="A3"/>
  <c r="D2"/>
  <c r="A2"/>
  <c r="G37" i="272"/>
  <c r="U148" i="315"/>
  <c r="V148" s="1"/>
  <c r="R148"/>
  <c r="O148"/>
  <c r="L148"/>
  <c r="U147"/>
  <c r="V147" s="1"/>
  <c r="R147"/>
  <c r="O147"/>
  <c r="L147"/>
  <c r="U146"/>
  <c r="V146" s="1"/>
  <c r="R146"/>
  <c r="O146"/>
  <c r="L146"/>
  <c r="U145"/>
  <c r="R145"/>
  <c r="O145"/>
  <c r="L145"/>
  <c r="V145" s="1"/>
  <c r="U144"/>
  <c r="V144" s="1"/>
  <c r="R144"/>
  <c r="O144"/>
  <c r="L144"/>
  <c r="U143"/>
  <c r="V143" s="1"/>
  <c r="R143"/>
  <c r="O143"/>
  <c r="L143"/>
  <c r="U142"/>
  <c r="T142"/>
  <c r="S142"/>
  <c r="Q142"/>
  <c r="P142"/>
  <c r="R142" s="1"/>
  <c r="N142"/>
  <c r="M142"/>
  <c r="O142" s="1"/>
  <c r="O131" s="1"/>
  <c r="K142"/>
  <c r="J142"/>
  <c r="L142" s="1"/>
  <c r="U141"/>
  <c r="R141"/>
  <c r="O141"/>
  <c r="L141"/>
  <c r="V141" s="1"/>
  <c r="U140"/>
  <c r="V140" s="1"/>
  <c r="R140"/>
  <c r="O140"/>
  <c r="L140"/>
  <c r="U139"/>
  <c r="R139"/>
  <c r="V139" s="1"/>
  <c r="O139"/>
  <c r="L139"/>
  <c r="U138"/>
  <c r="V138" s="1"/>
  <c r="R138"/>
  <c r="O138"/>
  <c r="L138"/>
  <c r="U137"/>
  <c r="R137"/>
  <c r="O137"/>
  <c r="L137"/>
  <c r="V137" s="1"/>
  <c r="T136"/>
  <c r="S136"/>
  <c r="U136" s="1"/>
  <c r="Q136"/>
  <c r="P136"/>
  <c r="R136" s="1"/>
  <c r="O136"/>
  <c r="N136"/>
  <c r="M136"/>
  <c r="K136"/>
  <c r="J136"/>
  <c r="L136" s="1"/>
  <c r="U135"/>
  <c r="R135"/>
  <c r="V135" s="1"/>
  <c r="O135"/>
  <c r="L135"/>
  <c r="U134"/>
  <c r="V134" s="1"/>
  <c r="R134"/>
  <c r="O134"/>
  <c r="L134"/>
  <c r="U133"/>
  <c r="R133"/>
  <c r="O133"/>
  <c r="L133"/>
  <c r="T131"/>
  <c r="S131"/>
  <c r="Q131"/>
  <c r="P131"/>
  <c r="N131"/>
  <c r="M131"/>
  <c r="K131"/>
  <c r="J131"/>
  <c r="U129"/>
  <c r="R129"/>
  <c r="O129"/>
  <c r="L129"/>
  <c r="V129" s="1"/>
  <c r="U127"/>
  <c r="V127" s="1"/>
  <c r="R127"/>
  <c r="O127"/>
  <c r="L127"/>
  <c r="U126"/>
  <c r="V126" s="1"/>
  <c r="R126"/>
  <c r="O126"/>
  <c r="L126"/>
  <c r="U125"/>
  <c r="V125" s="1"/>
  <c r="R125"/>
  <c r="O125"/>
  <c r="L125"/>
  <c r="U124"/>
  <c r="R124"/>
  <c r="O124"/>
  <c r="L124"/>
  <c r="V124" s="1"/>
  <c r="T123"/>
  <c r="S123"/>
  <c r="U123" s="1"/>
  <c r="Q123"/>
  <c r="P123"/>
  <c r="R123" s="1"/>
  <c r="O123"/>
  <c r="N123"/>
  <c r="M123"/>
  <c r="K123"/>
  <c r="J123"/>
  <c r="L123" s="1"/>
  <c r="U121"/>
  <c r="V121" s="1"/>
  <c r="R121"/>
  <c r="O121"/>
  <c r="L121"/>
  <c r="U119"/>
  <c r="T119"/>
  <c r="S119"/>
  <c r="Q119"/>
  <c r="P119"/>
  <c r="R119" s="1"/>
  <c r="N119"/>
  <c r="M119"/>
  <c r="O119" s="1"/>
  <c r="K119"/>
  <c r="J119"/>
  <c r="L119" s="1"/>
  <c r="U117"/>
  <c r="R117"/>
  <c r="O117"/>
  <c r="L117"/>
  <c r="V117" s="1"/>
  <c r="U116"/>
  <c r="V116" s="1"/>
  <c r="R116"/>
  <c r="O116"/>
  <c r="L116"/>
  <c r="T114"/>
  <c r="S114"/>
  <c r="U114" s="1"/>
  <c r="Q114"/>
  <c r="P114"/>
  <c r="R114" s="1"/>
  <c r="N114"/>
  <c r="M114"/>
  <c r="O114" s="1"/>
  <c r="L114"/>
  <c r="K114"/>
  <c r="J114"/>
  <c r="U110"/>
  <c r="V110" s="1"/>
  <c r="R110"/>
  <c r="O110"/>
  <c r="L110"/>
  <c r="U109"/>
  <c r="R109"/>
  <c r="O109"/>
  <c r="L109"/>
  <c r="V109" s="1"/>
  <c r="U108"/>
  <c r="R108"/>
  <c r="V108" s="1"/>
  <c r="O108"/>
  <c r="L108"/>
  <c r="U107"/>
  <c r="V107" s="1"/>
  <c r="R107"/>
  <c r="O107"/>
  <c r="L107"/>
  <c r="U106"/>
  <c r="V106" s="1"/>
  <c r="R106"/>
  <c r="O106"/>
  <c r="L106"/>
  <c r="U105"/>
  <c r="R105"/>
  <c r="O105"/>
  <c r="L105"/>
  <c r="V105" s="1"/>
  <c r="U104"/>
  <c r="R104"/>
  <c r="O104"/>
  <c r="V104" s="1"/>
  <c r="L104"/>
  <c r="T102"/>
  <c r="S102"/>
  <c r="R102"/>
  <c r="Q102"/>
  <c r="P102"/>
  <c r="O102"/>
  <c r="N102"/>
  <c r="M102"/>
  <c r="L102"/>
  <c r="K102"/>
  <c r="J102"/>
  <c r="U97"/>
  <c r="V97" s="1"/>
  <c r="R97"/>
  <c r="O97"/>
  <c r="L97"/>
  <c r="U96"/>
  <c r="R96"/>
  <c r="O96"/>
  <c r="L96"/>
  <c r="V96" s="1"/>
  <c r="T94"/>
  <c r="S94"/>
  <c r="U94" s="1"/>
  <c r="Q94"/>
  <c r="P94"/>
  <c r="R94" s="1"/>
  <c r="O94"/>
  <c r="N94"/>
  <c r="M94"/>
  <c r="K94"/>
  <c r="J94"/>
  <c r="L94" s="1"/>
  <c r="U88"/>
  <c r="V88" s="1"/>
  <c r="R88"/>
  <c r="O88"/>
  <c r="L88"/>
  <c r="U86"/>
  <c r="V86" s="1"/>
  <c r="R86"/>
  <c r="O86"/>
  <c r="L86"/>
  <c r="U85"/>
  <c r="R85"/>
  <c r="O85"/>
  <c r="V85" s="1"/>
  <c r="L85"/>
  <c r="U84"/>
  <c r="R84"/>
  <c r="O84"/>
  <c r="V84" s="1"/>
  <c r="L84"/>
  <c r="U83"/>
  <c r="V83" s="1"/>
  <c r="R83"/>
  <c r="O83"/>
  <c r="L83"/>
  <c r="T82"/>
  <c r="U82" s="1"/>
  <c r="S82"/>
  <c r="Q82"/>
  <c r="P82"/>
  <c r="R82" s="1"/>
  <c r="N82"/>
  <c r="M82"/>
  <c r="O82" s="1"/>
  <c r="L82"/>
  <c r="K82"/>
  <c r="J82"/>
  <c r="U81"/>
  <c r="V81" s="1"/>
  <c r="R81"/>
  <c r="O81"/>
  <c r="L81"/>
  <c r="U80"/>
  <c r="R80"/>
  <c r="O80"/>
  <c r="V80" s="1"/>
  <c r="L80"/>
  <c r="T79"/>
  <c r="S79"/>
  <c r="U79" s="1"/>
  <c r="Q79"/>
  <c r="P79"/>
  <c r="R79" s="1"/>
  <c r="N79"/>
  <c r="M79"/>
  <c r="O79" s="1"/>
  <c r="K79"/>
  <c r="J79"/>
  <c r="L79" s="1"/>
  <c r="T77"/>
  <c r="S77"/>
  <c r="U77" s="1"/>
  <c r="Q77"/>
  <c r="P77"/>
  <c r="R77" s="1"/>
  <c r="N77"/>
  <c r="M77"/>
  <c r="O77" s="1"/>
  <c r="K77"/>
  <c r="J77"/>
  <c r="L77" s="1"/>
  <c r="L75"/>
  <c r="U66"/>
  <c r="V66" s="1"/>
  <c r="R66"/>
  <c r="O66"/>
  <c r="L66"/>
  <c r="U65"/>
  <c r="V65" s="1"/>
  <c r="R65"/>
  <c r="O65"/>
  <c r="L65"/>
  <c r="U64"/>
  <c r="V64" s="1"/>
  <c r="R64"/>
  <c r="O64"/>
  <c r="L64"/>
  <c r="U63"/>
  <c r="V63" s="1"/>
  <c r="R63"/>
  <c r="O63"/>
  <c r="L63"/>
  <c r="T62"/>
  <c r="S62"/>
  <c r="U62" s="1"/>
  <c r="Q62"/>
  <c r="P62"/>
  <c r="R62" s="1"/>
  <c r="N62"/>
  <c r="M62"/>
  <c r="O62" s="1"/>
  <c r="K62"/>
  <c r="J62"/>
  <c r="L62" s="1"/>
  <c r="U60"/>
  <c r="V60" s="1"/>
  <c r="R60"/>
  <c r="O60"/>
  <c r="L60"/>
  <c r="U59"/>
  <c r="V59" s="1"/>
  <c r="R59"/>
  <c r="O59"/>
  <c r="L59"/>
  <c r="T58"/>
  <c r="S58"/>
  <c r="U58" s="1"/>
  <c r="Q58"/>
  <c r="P58"/>
  <c r="R58" s="1"/>
  <c r="N58"/>
  <c r="M58"/>
  <c r="O58" s="1"/>
  <c r="K58"/>
  <c r="J58"/>
  <c r="L58" s="1"/>
  <c r="U57"/>
  <c r="V57" s="1"/>
  <c r="R57"/>
  <c r="O57"/>
  <c r="L57"/>
  <c r="U56"/>
  <c r="V56" s="1"/>
  <c r="R56"/>
  <c r="O56"/>
  <c r="L56"/>
  <c r="T55"/>
  <c r="S55"/>
  <c r="U55" s="1"/>
  <c r="Q55"/>
  <c r="P55"/>
  <c r="R55" s="1"/>
  <c r="N55"/>
  <c r="M55"/>
  <c r="O55" s="1"/>
  <c r="K55"/>
  <c r="J55"/>
  <c r="L55" s="1"/>
  <c r="U54"/>
  <c r="V54" s="1"/>
  <c r="R54"/>
  <c r="O54"/>
  <c r="L54"/>
  <c r="U53"/>
  <c r="V53" s="1"/>
  <c r="R53"/>
  <c r="O53"/>
  <c r="L53"/>
  <c r="T52"/>
  <c r="S52"/>
  <c r="U52" s="1"/>
  <c r="Q52"/>
  <c r="P52"/>
  <c r="R52" s="1"/>
  <c r="O52"/>
  <c r="N52"/>
  <c r="M52"/>
  <c r="K52"/>
  <c r="J52"/>
  <c r="L52" s="1"/>
  <c r="U51"/>
  <c r="V51" s="1"/>
  <c r="R51"/>
  <c r="O51"/>
  <c r="L51"/>
  <c r="U50"/>
  <c r="V50" s="1"/>
  <c r="R50"/>
  <c r="O50"/>
  <c r="L50"/>
  <c r="T49"/>
  <c r="S49"/>
  <c r="U49" s="1"/>
  <c r="R49"/>
  <c r="Q49"/>
  <c r="P49"/>
  <c r="N49"/>
  <c r="O49" s="1"/>
  <c r="M49"/>
  <c r="K49"/>
  <c r="J49"/>
  <c r="L49" s="1"/>
  <c r="U48"/>
  <c r="R48"/>
  <c r="V48" s="1"/>
  <c r="O48"/>
  <c r="L48"/>
  <c r="U47"/>
  <c r="V47" s="1"/>
  <c r="R47"/>
  <c r="O47"/>
  <c r="L47"/>
  <c r="T46"/>
  <c r="U46" s="1"/>
  <c r="V46" s="1"/>
  <c r="S46"/>
  <c r="Q46"/>
  <c r="R46" s="1"/>
  <c r="P46"/>
  <c r="N46"/>
  <c r="M46"/>
  <c r="O46" s="1"/>
  <c r="K46"/>
  <c r="J46"/>
  <c r="L46" s="1"/>
  <c r="U45"/>
  <c r="V45" s="1"/>
  <c r="R45"/>
  <c r="O45"/>
  <c r="L45"/>
  <c r="U44"/>
  <c r="R44"/>
  <c r="V44" s="1"/>
  <c r="O44"/>
  <c r="L44"/>
  <c r="T43"/>
  <c r="S43"/>
  <c r="U43" s="1"/>
  <c r="Q43"/>
  <c r="P43"/>
  <c r="R43" s="1"/>
  <c r="N43"/>
  <c r="M43"/>
  <c r="O43" s="1"/>
  <c r="K43"/>
  <c r="J43"/>
  <c r="L43" s="1"/>
  <c r="U42"/>
  <c r="V42" s="1"/>
  <c r="R42"/>
  <c r="O42"/>
  <c r="L42"/>
  <c r="T41"/>
  <c r="S41"/>
  <c r="U41" s="1"/>
  <c r="Q41"/>
  <c r="P41"/>
  <c r="R41" s="1"/>
  <c r="N41"/>
  <c r="M41"/>
  <c r="O41" s="1"/>
  <c r="K41"/>
  <c r="J41"/>
  <c r="L41" s="1"/>
  <c r="U39"/>
  <c r="V39" s="1"/>
  <c r="R39"/>
  <c r="O39"/>
  <c r="L39"/>
  <c r="U38"/>
  <c r="V38" s="1"/>
  <c r="R38"/>
  <c r="O38"/>
  <c r="L38"/>
  <c r="T37"/>
  <c r="S37"/>
  <c r="U37" s="1"/>
  <c r="Q37"/>
  <c r="R37" s="1"/>
  <c r="P37"/>
  <c r="N37"/>
  <c r="M37"/>
  <c r="O37" s="1"/>
  <c r="K37"/>
  <c r="J37"/>
  <c r="L37" s="1"/>
  <c r="U35"/>
  <c r="R35"/>
  <c r="V35" s="1"/>
  <c r="O35"/>
  <c r="L35"/>
  <c r="U34"/>
  <c r="V34" s="1"/>
  <c r="R34"/>
  <c r="O34"/>
  <c r="L34"/>
  <c r="U33"/>
  <c r="V33" s="1"/>
  <c r="R33"/>
  <c r="O33"/>
  <c r="L33"/>
  <c r="U32"/>
  <c r="V32" s="1"/>
  <c r="R32"/>
  <c r="O32"/>
  <c r="L32"/>
  <c r="U31"/>
  <c r="R31"/>
  <c r="V31" s="1"/>
  <c r="O31"/>
  <c r="L31"/>
  <c r="U30"/>
  <c r="V30" s="1"/>
  <c r="R30"/>
  <c r="O30"/>
  <c r="L30"/>
  <c r="U29"/>
  <c r="V29" s="1"/>
  <c r="R29"/>
  <c r="O29"/>
  <c r="L29"/>
  <c r="T28"/>
  <c r="S28"/>
  <c r="U28" s="1"/>
  <c r="Q28"/>
  <c r="R28" s="1"/>
  <c r="P28"/>
  <c r="N28"/>
  <c r="M28"/>
  <c r="O28" s="1"/>
  <c r="K28"/>
  <c r="J28"/>
  <c r="L28" s="1"/>
  <c r="U27"/>
  <c r="V27" s="1"/>
  <c r="R27"/>
  <c r="O27"/>
  <c r="L27"/>
  <c r="U26"/>
  <c r="V26" s="1"/>
  <c r="R26"/>
  <c r="O26"/>
  <c r="L26"/>
  <c r="U25"/>
  <c r="V25" s="1"/>
  <c r="R25"/>
  <c r="O25"/>
  <c r="L25"/>
  <c r="U24"/>
  <c r="R24"/>
  <c r="V24" s="1"/>
  <c r="O24"/>
  <c r="L24"/>
  <c r="U23"/>
  <c r="V23" s="1"/>
  <c r="R23"/>
  <c r="O23"/>
  <c r="L23"/>
  <c r="U22"/>
  <c r="V22" s="1"/>
  <c r="R22"/>
  <c r="O22"/>
  <c r="L22"/>
  <c r="T21"/>
  <c r="S21"/>
  <c r="U21" s="1"/>
  <c r="Q21"/>
  <c r="R21" s="1"/>
  <c r="R16" s="1"/>
  <c r="P21"/>
  <c r="N21"/>
  <c r="M21"/>
  <c r="O21" s="1"/>
  <c r="O16" s="1"/>
  <c r="K21"/>
  <c r="J21"/>
  <c r="L21" s="1"/>
  <c r="L16" s="1"/>
  <c r="U20"/>
  <c r="R20"/>
  <c r="O20"/>
  <c r="V20" s="1"/>
  <c r="L20"/>
  <c r="U19"/>
  <c r="V19" s="1"/>
  <c r="R19"/>
  <c r="O19"/>
  <c r="L19"/>
  <c r="U18"/>
  <c r="V18" s="1"/>
  <c r="R18"/>
  <c r="O18"/>
  <c r="L18"/>
  <c r="U17"/>
  <c r="V17" s="1"/>
  <c r="R17"/>
  <c r="O17"/>
  <c r="L17"/>
  <c r="T16"/>
  <c r="S16"/>
  <c r="Q16"/>
  <c r="P16"/>
  <c r="N16"/>
  <c r="M16"/>
  <c r="K16"/>
  <c r="J16"/>
  <c r="T14"/>
  <c r="S14"/>
  <c r="U14" s="1"/>
  <c r="Q14"/>
  <c r="P14"/>
  <c r="R14" s="1"/>
  <c r="N14"/>
  <c r="M14"/>
  <c r="O14" s="1"/>
  <c r="K14"/>
  <c r="L14" s="1"/>
  <c r="J14"/>
  <c r="T12"/>
  <c r="U12" s="1"/>
  <c r="V12" s="1"/>
  <c r="S12"/>
  <c r="Q12"/>
  <c r="P12"/>
  <c r="R12" s="1"/>
  <c r="N12"/>
  <c r="M12"/>
  <c r="O12" s="1"/>
  <c r="K12"/>
  <c r="J12"/>
  <c r="L12" s="1"/>
  <c r="T10"/>
  <c r="T152" s="1"/>
  <c r="T154" s="1"/>
  <c r="S10"/>
  <c r="S152" s="1"/>
  <c r="Q10"/>
  <c r="Q152" s="1"/>
  <c r="Q154" s="1"/>
  <c r="P10"/>
  <c r="R10" s="1"/>
  <c r="N10"/>
  <c r="N152" s="1"/>
  <c r="N154" s="1"/>
  <c r="M10"/>
  <c r="M152" s="1"/>
  <c r="K10"/>
  <c r="K152" s="1"/>
  <c r="K154" s="1"/>
  <c r="J10"/>
  <c r="J152" s="1"/>
  <c r="D5"/>
  <c r="A3"/>
  <c r="D2"/>
  <c r="A2"/>
  <c r="V105" i="314"/>
  <c r="V106"/>
  <c r="V107"/>
  <c r="V108"/>
  <c r="V109"/>
  <c r="V110"/>
  <c r="V104"/>
  <c r="U105"/>
  <c r="U106"/>
  <c r="U107"/>
  <c r="U108"/>
  <c r="U109"/>
  <c r="U110"/>
  <c r="U104"/>
  <c r="R105"/>
  <c r="R106"/>
  <c r="R107"/>
  <c r="R108"/>
  <c r="R109"/>
  <c r="R110"/>
  <c r="R104"/>
  <c r="O105"/>
  <c r="O106"/>
  <c r="O107"/>
  <c r="O108"/>
  <c r="O109"/>
  <c r="O110"/>
  <c r="O104"/>
  <c r="L105"/>
  <c r="L102" s="1"/>
  <c r="L106"/>
  <c r="L107"/>
  <c r="L108"/>
  <c r="L109"/>
  <c r="L110"/>
  <c r="L104"/>
  <c r="V35"/>
  <c r="U35"/>
  <c r="R35"/>
  <c r="O35"/>
  <c r="L35"/>
  <c r="U148"/>
  <c r="R148"/>
  <c r="O148"/>
  <c r="L148"/>
  <c r="V148" s="1"/>
  <c r="U147"/>
  <c r="R147"/>
  <c r="O147"/>
  <c r="L147"/>
  <c r="U146"/>
  <c r="R146"/>
  <c r="O146"/>
  <c r="L146"/>
  <c r="V146" s="1"/>
  <c r="U145"/>
  <c r="R145"/>
  <c r="O145"/>
  <c r="L145"/>
  <c r="U144"/>
  <c r="R144"/>
  <c r="O144"/>
  <c r="L144"/>
  <c r="V144" s="1"/>
  <c r="U143"/>
  <c r="R143"/>
  <c r="O143"/>
  <c r="L143"/>
  <c r="T142"/>
  <c r="S142"/>
  <c r="Q142"/>
  <c r="P142"/>
  <c r="R142" s="1"/>
  <c r="N142"/>
  <c r="M142"/>
  <c r="K142"/>
  <c r="U141"/>
  <c r="R141"/>
  <c r="O141"/>
  <c r="L141"/>
  <c r="U140"/>
  <c r="R140"/>
  <c r="O140"/>
  <c r="L140"/>
  <c r="U139"/>
  <c r="R139"/>
  <c r="O139"/>
  <c r="L139"/>
  <c r="U138"/>
  <c r="R138"/>
  <c r="O138"/>
  <c r="L138"/>
  <c r="U137"/>
  <c r="R137"/>
  <c r="O137"/>
  <c r="L137"/>
  <c r="T136"/>
  <c r="S136"/>
  <c r="U136" s="1"/>
  <c r="Q136"/>
  <c r="Q131" s="1"/>
  <c r="P136"/>
  <c r="P131" s="1"/>
  <c r="N136"/>
  <c r="M136"/>
  <c r="O136" s="1"/>
  <c r="K136"/>
  <c r="K131" s="1"/>
  <c r="J136"/>
  <c r="J131" s="1"/>
  <c r="U135"/>
  <c r="R135"/>
  <c r="O135"/>
  <c r="L135"/>
  <c r="U134"/>
  <c r="R134"/>
  <c r="O134"/>
  <c r="L134"/>
  <c r="U133"/>
  <c r="R133"/>
  <c r="O133"/>
  <c r="L133"/>
  <c r="T131"/>
  <c r="S131"/>
  <c r="N131"/>
  <c r="M131"/>
  <c r="U129"/>
  <c r="R129"/>
  <c r="O129"/>
  <c r="L129"/>
  <c r="U127"/>
  <c r="R127"/>
  <c r="O127"/>
  <c r="L127"/>
  <c r="U126"/>
  <c r="R126"/>
  <c r="O126"/>
  <c r="L126"/>
  <c r="U125"/>
  <c r="R125"/>
  <c r="O125"/>
  <c r="L125"/>
  <c r="U124"/>
  <c r="R124"/>
  <c r="O124"/>
  <c r="L124"/>
  <c r="T123"/>
  <c r="T119" s="1"/>
  <c r="S123"/>
  <c r="S119" s="1"/>
  <c r="Q123"/>
  <c r="P123"/>
  <c r="P119" s="1"/>
  <c r="N123"/>
  <c r="M123"/>
  <c r="M119" s="1"/>
  <c r="K123"/>
  <c r="J123"/>
  <c r="J119" s="1"/>
  <c r="U121"/>
  <c r="R121"/>
  <c r="O121"/>
  <c r="L121"/>
  <c r="Q119"/>
  <c r="K119"/>
  <c r="U117"/>
  <c r="V117" s="1"/>
  <c r="R117"/>
  <c r="O117"/>
  <c r="L117"/>
  <c r="U116"/>
  <c r="V116" s="1"/>
  <c r="R116"/>
  <c r="O116"/>
  <c r="L116"/>
  <c r="U114"/>
  <c r="T114"/>
  <c r="S114"/>
  <c r="Q114"/>
  <c r="P114"/>
  <c r="R114" s="1"/>
  <c r="N114"/>
  <c r="M114"/>
  <c r="K114"/>
  <c r="J114"/>
  <c r="L114" s="1"/>
  <c r="U102"/>
  <c r="T102"/>
  <c r="S102"/>
  <c r="R102"/>
  <c r="Q102"/>
  <c r="P102"/>
  <c r="N102"/>
  <c r="M102"/>
  <c r="K102"/>
  <c r="J102"/>
  <c r="U97"/>
  <c r="R97"/>
  <c r="O97"/>
  <c r="L97"/>
  <c r="U96"/>
  <c r="R96"/>
  <c r="O96"/>
  <c r="L96"/>
  <c r="U88"/>
  <c r="R88"/>
  <c r="O88"/>
  <c r="L88"/>
  <c r="U86"/>
  <c r="R86"/>
  <c r="O86"/>
  <c r="L86"/>
  <c r="U85"/>
  <c r="R85"/>
  <c r="O85"/>
  <c r="L85"/>
  <c r="U84"/>
  <c r="R84"/>
  <c r="O84"/>
  <c r="L84"/>
  <c r="U83"/>
  <c r="R83"/>
  <c r="O83"/>
  <c r="L83"/>
  <c r="T82"/>
  <c r="T79" s="1"/>
  <c r="T77" s="1"/>
  <c r="S82"/>
  <c r="Q82"/>
  <c r="Q79" s="1"/>
  <c r="Q77" s="1"/>
  <c r="P82"/>
  <c r="P79" s="1"/>
  <c r="N82"/>
  <c r="M82"/>
  <c r="K82"/>
  <c r="K79" s="1"/>
  <c r="J82"/>
  <c r="U81"/>
  <c r="R81"/>
  <c r="O81"/>
  <c r="L81"/>
  <c r="U80"/>
  <c r="R80"/>
  <c r="O80"/>
  <c r="L80"/>
  <c r="S79"/>
  <c r="N79"/>
  <c r="N77" s="1"/>
  <c r="M79"/>
  <c r="M77" s="1"/>
  <c r="J79"/>
  <c r="J77"/>
  <c r="U75"/>
  <c r="R75"/>
  <c r="O75"/>
  <c r="L75"/>
  <c r="U73"/>
  <c r="R73"/>
  <c r="O73"/>
  <c r="U71"/>
  <c r="R71"/>
  <c r="O71"/>
  <c r="U69"/>
  <c r="R69"/>
  <c r="O69"/>
  <c r="U67"/>
  <c r="R67"/>
  <c r="O67"/>
  <c r="U66"/>
  <c r="R66"/>
  <c r="O66"/>
  <c r="L66"/>
  <c r="U65"/>
  <c r="R65"/>
  <c r="O65"/>
  <c r="L65"/>
  <c r="U64"/>
  <c r="R64"/>
  <c r="O64"/>
  <c r="L64"/>
  <c r="U63"/>
  <c r="R63"/>
  <c r="O63"/>
  <c r="L63"/>
  <c r="T62"/>
  <c r="U62" s="1"/>
  <c r="S62"/>
  <c r="Q62"/>
  <c r="P62"/>
  <c r="N62"/>
  <c r="M62"/>
  <c r="K62"/>
  <c r="J62"/>
  <c r="U60"/>
  <c r="R60"/>
  <c r="O60"/>
  <c r="L60"/>
  <c r="U59"/>
  <c r="R59"/>
  <c r="O59"/>
  <c r="L59"/>
  <c r="T58"/>
  <c r="S58"/>
  <c r="Q58"/>
  <c r="P58"/>
  <c r="N58"/>
  <c r="O58" s="1"/>
  <c r="M58"/>
  <c r="K58"/>
  <c r="J58"/>
  <c r="U57"/>
  <c r="R57"/>
  <c r="O57"/>
  <c r="L57"/>
  <c r="U56"/>
  <c r="R56"/>
  <c r="O56"/>
  <c r="L56"/>
  <c r="T55"/>
  <c r="S55"/>
  <c r="Q55"/>
  <c r="P55"/>
  <c r="N55"/>
  <c r="M55"/>
  <c r="K55"/>
  <c r="J55"/>
  <c r="L55" s="1"/>
  <c r="U54"/>
  <c r="R54"/>
  <c r="O54"/>
  <c r="L54"/>
  <c r="U53"/>
  <c r="R53"/>
  <c r="O53"/>
  <c r="L53"/>
  <c r="T52"/>
  <c r="S52"/>
  <c r="Q52"/>
  <c r="P52"/>
  <c r="R52" s="1"/>
  <c r="N52"/>
  <c r="M52"/>
  <c r="K52"/>
  <c r="J52"/>
  <c r="U51"/>
  <c r="R51"/>
  <c r="O51"/>
  <c r="L51"/>
  <c r="U50"/>
  <c r="R50"/>
  <c r="O50"/>
  <c r="L50"/>
  <c r="T49"/>
  <c r="S49"/>
  <c r="Q49"/>
  <c r="P49"/>
  <c r="N49"/>
  <c r="M49"/>
  <c r="K49"/>
  <c r="J49"/>
  <c r="U48"/>
  <c r="R48"/>
  <c r="O48"/>
  <c r="L48"/>
  <c r="U47"/>
  <c r="R47"/>
  <c r="O47"/>
  <c r="L47"/>
  <c r="T46"/>
  <c r="S46"/>
  <c r="Q46"/>
  <c r="P46"/>
  <c r="N46"/>
  <c r="M46"/>
  <c r="O46" s="1"/>
  <c r="K46"/>
  <c r="J46"/>
  <c r="U45"/>
  <c r="R45"/>
  <c r="O45"/>
  <c r="L45"/>
  <c r="U44"/>
  <c r="R44"/>
  <c r="O44"/>
  <c r="L44"/>
  <c r="T43"/>
  <c r="T41" s="1"/>
  <c r="S43"/>
  <c r="S41" s="1"/>
  <c r="Q43"/>
  <c r="P43"/>
  <c r="N43"/>
  <c r="M43"/>
  <c r="M41" s="1"/>
  <c r="K43"/>
  <c r="J43"/>
  <c r="U42"/>
  <c r="R42"/>
  <c r="O42"/>
  <c r="L42"/>
  <c r="N41"/>
  <c r="U39"/>
  <c r="R39"/>
  <c r="O39"/>
  <c r="L39"/>
  <c r="U38"/>
  <c r="R38"/>
  <c r="O38"/>
  <c r="L38"/>
  <c r="T37"/>
  <c r="S37"/>
  <c r="Q37"/>
  <c r="P37"/>
  <c r="N37"/>
  <c r="M37"/>
  <c r="O37" s="1"/>
  <c r="K37"/>
  <c r="J37"/>
  <c r="L37" s="1"/>
  <c r="U34"/>
  <c r="R34"/>
  <c r="O34"/>
  <c r="L34"/>
  <c r="U33"/>
  <c r="R33"/>
  <c r="O33"/>
  <c r="L33"/>
  <c r="U32"/>
  <c r="R32"/>
  <c r="O32"/>
  <c r="L32"/>
  <c r="U31"/>
  <c r="R31"/>
  <c r="O31"/>
  <c r="L31"/>
  <c r="U30"/>
  <c r="R30"/>
  <c r="O30"/>
  <c r="L30"/>
  <c r="U29"/>
  <c r="R29"/>
  <c r="O29"/>
  <c r="L29"/>
  <c r="T28"/>
  <c r="S28"/>
  <c r="Q28"/>
  <c r="P28"/>
  <c r="R28" s="1"/>
  <c r="N28"/>
  <c r="M28"/>
  <c r="K28"/>
  <c r="J28"/>
  <c r="U27"/>
  <c r="R27"/>
  <c r="O27"/>
  <c r="L27"/>
  <c r="U26"/>
  <c r="R26"/>
  <c r="O26"/>
  <c r="L26"/>
  <c r="U25"/>
  <c r="R25"/>
  <c r="O25"/>
  <c r="L25"/>
  <c r="U24"/>
  <c r="R24"/>
  <c r="O24"/>
  <c r="L24"/>
  <c r="U23"/>
  <c r="R23"/>
  <c r="O23"/>
  <c r="L23"/>
  <c r="U22"/>
  <c r="R22"/>
  <c r="O22"/>
  <c r="L22"/>
  <c r="T21"/>
  <c r="S21"/>
  <c r="Q21"/>
  <c r="Q16" s="1"/>
  <c r="P21"/>
  <c r="P16" s="1"/>
  <c r="N21"/>
  <c r="M21"/>
  <c r="M16" s="1"/>
  <c r="M14" s="1"/>
  <c r="M12" s="1"/>
  <c r="K21"/>
  <c r="K16" s="1"/>
  <c r="J21"/>
  <c r="U20"/>
  <c r="R20"/>
  <c r="O20"/>
  <c r="L20"/>
  <c r="U19"/>
  <c r="R19"/>
  <c r="U18"/>
  <c r="R18"/>
  <c r="O18"/>
  <c r="L18"/>
  <c r="U17"/>
  <c r="R17"/>
  <c r="O17"/>
  <c r="L17"/>
  <c r="T16"/>
  <c r="T14" s="1"/>
  <c r="T12" s="1"/>
  <c r="S16"/>
  <c r="S14" s="1"/>
  <c r="N16"/>
  <c r="N14" s="1"/>
  <c r="D5"/>
  <c r="A3"/>
  <c r="D2"/>
  <c r="A2"/>
  <c r="D5" i="312"/>
  <c r="A3"/>
  <c r="D2"/>
  <c r="A2"/>
  <c r="R75" i="311"/>
  <c r="R74"/>
  <c r="R76" s="1"/>
  <c r="Q68"/>
  <c r="N68"/>
  <c r="J68"/>
  <c r="G68"/>
  <c r="Q66"/>
  <c r="N66"/>
  <c r="J66"/>
  <c r="G66"/>
  <c r="Q64"/>
  <c r="N64"/>
  <c r="J64"/>
  <c r="G64"/>
  <c r="Q61"/>
  <c r="N61"/>
  <c r="J61"/>
  <c r="G61"/>
  <c r="Q59"/>
  <c r="N59"/>
  <c r="J59"/>
  <c r="G59"/>
  <c r="Q57"/>
  <c r="N57"/>
  <c r="J57"/>
  <c r="G57"/>
  <c r="Q55"/>
  <c r="N55"/>
  <c r="J55"/>
  <c r="G55"/>
  <c r="Q54"/>
  <c r="N54"/>
  <c r="J54"/>
  <c r="G54"/>
  <c r="Q52"/>
  <c r="N52"/>
  <c r="J52"/>
  <c r="G52"/>
  <c r="Q49"/>
  <c r="N49"/>
  <c r="J49"/>
  <c r="G49"/>
  <c r="Q46"/>
  <c r="N46"/>
  <c r="J46"/>
  <c r="G46"/>
  <c r="Q45"/>
  <c r="N45"/>
  <c r="J45"/>
  <c r="G45"/>
  <c r="Q44"/>
  <c r="N44"/>
  <c r="J44"/>
  <c r="G44"/>
  <c r="Q42"/>
  <c r="Q71" s="1"/>
  <c r="Q75" s="1"/>
  <c r="P42"/>
  <c r="P71" s="1"/>
  <c r="P75" s="1"/>
  <c r="O42"/>
  <c r="O71" s="1"/>
  <c r="O75" s="1"/>
  <c r="M42"/>
  <c r="M71" s="1"/>
  <c r="M75" s="1"/>
  <c r="L42"/>
  <c r="L71" s="1"/>
  <c r="L75" s="1"/>
  <c r="I42"/>
  <c r="I71" s="1"/>
  <c r="I75" s="1"/>
  <c r="H42"/>
  <c r="H71" s="1"/>
  <c r="H75" s="1"/>
  <c r="F42"/>
  <c r="F71" s="1"/>
  <c r="F75" s="1"/>
  <c r="E42"/>
  <c r="E71" s="1"/>
  <c r="E75" s="1"/>
  <c r="Q30"/>
  <c r="N30"/>
  <c r="J30"/>
  <c r="G30"/>
  <c r="Q28"/>
  <c r="N28"/>
  <c r="J28"/>
  <c r="G28"/>
  <c r="Q25"/>
  <c r="N25"/>
  <c r="J25"/>
  <c r="G25"/>
  <c r="Q22"/>
  <c r="N22"/>
  <c r="J22"/>
  <c r="G22"/>
  <c r="Q20"/>
  <c r="N20"/>
  <c r="J20"/>
  <c r="G20"/>
  <c r="Q18"/>
  <c r="N18"/>
  <c r="J18"/>
  <c r="G18"/>
  <c r="Q17"/>
  <c r="N17"/>
  <c r="J17"/>
  <c r="G17"/>
  <c r="Q16"/>
  <c r="N16"/>
  <c r="J16"/>
  <c r="G16"/>
  <c r="Q13"/>
  <c r="N13"/>
  <c r="J13"/>
  <c r="G13"/>
  <c r="P11"/>
  <c r="P33" s="1"/>
  <c r="P74" s="1"/>
  <c r="O11"/>
  <c r="O33" s="1"/>
  <c r="O74" s="1"/>
  <c r="O76" s="1"/>
  <c r="M11"/>
  <c r="M33" s="1"/>
  <c r="M74" s="1"/>
  <c r="M76" s="1"/>
  <c r="L11"/>
  <c r="L33" s="1"/>
  <c r="L74" s="1"/>
  <c r="I11"/>
  <c r="I33" s="1"/>
  <c r="I74" s="1"/>
  <c r="I76" s="1"/>
  <c r="H11"/>
  <c r="H33" s="1"/>
  <c r="H74" s="1"/>
  <c r="F11"/>
  <c r="F33" s="1"/>
  <c r="F74" s="1"/>
  <c r="F76" s="1"/>
  <c r="E11"/>
  <c r="E33" s="1"/>
  <c r="A3"/>
  <c r="D2"/>
  <c r="A2"/>
  <c r="B10" i="91"/>
  <c r="B9"/>
  <c r="J121" i="194"/>
  <c r="G121"/>
  <c r="C121"/>
  <c r="J84"/>
  <c r="G84"/>
  <c r="C84"/>
  <c r="J47"/>
  <c r="G47"/>
  <c r="C47"/>
  <c r="J121" i="150"/>
  <c r="G121"/>
  <c r="C121"/>
  <c r="J84"/>
  <c r="G84"/>
  <c r="C84"/>
  <c r="J47"/>
  <c r="G47"/>
  <c r="C47"/>
  <c r="J11"/>
  <c r="G11"/>
  <c r="C11"/>
  <c r="Q30" i="78"/>
  <c r="P30"/>
  <c r="M30"/>
  <c r="L30"/>
  <c r="J30"/>
  <c r="I30"/>
  <c r="G30"/>
  <c r="F30"/>
  <c r="AX91" i="74"/>
  <c r="AX87"/>
  <c r="AX85"/>
  <c r="AX83"/>
  <c r="AX81"/>
  <c r="J137" i="115"/>
  <c r="J148"/>
  <c r="Q154"/>
  <c r="Q155"/>
  <c r="M154"/>
  <c r="M155"/>
  <c r="J161" i="176"/>
  <c r="AH40" i="117"/>
  <c r="AE40"/>
  <c r="AB40"/>
  <c r="Y40"/>
  <c r="U40"/>
  <c r="V40" s="1"/>
  <c r="R40"/>
  <c r="O40"/>
  <c r="L40"/>
  <c r="P21" i="115"/>
  <c r="O21"/>
  <c r="N21"/>
  <c r="L21"/>
  <c r="K21"/>
  <c r="J21"/>
  <c r="J26" i="117"/>
  <c r="P178" i="210"/>
  <c r="Q178"/>
  <c r="R178"/>
  <c r="S178"/>
  <c r="T178"/>
  <c r="U178"/>
  <c r="O178"/>
  <c r="M178"/>
  <c r="L178"/>
  <c r="P21"/>
  <c r="Q21"/>
  <c r="R21"/>
  <c r="S21"/>
  <c r="T21"/>
  <c r="U21"/>
  <c r="V21"/>
  <c r="W21"/>
  <c r="X21"/>
  <c r="O21"/>
  <c r="M21"/>
  <c r="L21"/>
  <c r="S178" i="116"/>
  <c r="T178"/>
  <c r="U178"/>
  <c r="V178"/>
  <c r="W178"/>
  <c r="X178"/>
  <c r="R178"/>
  <c r="S21"/>
  <c r="T21"/>
  <c r="U21"/>
  <c r="V21"/>
  <c r="W21"/>
  <c r="X21"/>
  <c r="Y21"/>
  <c r="Z21"/>
  <c r="AA21"/>
  <c r="R21"/>
  <c r="P21"/>
  <c r="O21"/>
  <c r="N21"/>
  <c r="M21"/>
  <c r="L21"/>
  <c r="P178"/>
  <c r="O178"/>
  <c r="N178"/>
  <c r="M178"/>
  <c r="L178"/>
  <c r="B43" i="91"/>
  <c r="G52" i="309"/>
  <c r="F52"/>
  <c r="E52"/>
  <c r="D52"/>
  <c r="C52"/>
  <c r="G29"/>
  <c r="F29"/>
  <c r="E29"/>
  <c r="D29"/>
  <c r="D54" s="1"/>
  <c r="C29"/>
  <c r="A3"/>
  <c r="B2"/>
  <c r="A2"/>
  <c r="B7" i="56"/>
  <c r="B5" i="91"/>
  <c r="B49"/>
  <c r="G25" i="307"/>
  <c r="F25"/>
  <c r="E25"/>
  <c r="D25"/>
  <c r="C25"/>
  <c r="A3"/>
  <c r="B2"/>
  <c r="A2"/>
  <c r="J68" i="320" l="1"/>
  <c r="R119" i="312"/>
  <c r="Q26"/>
  <c r="F13" i="320"/>
  <c r="K162" i="312"/>
  <c r="Q141"/>
  <c r="Q48"/>
  <c r="L162" i="316"/>
  <c r="F37" i="272" s="1"/>
  <c r="R84" i="312"/>
  <c r="R10"/>
  <c r="R10" i="321"/>
  <c r="Q10" i="312"/>
  <c r="Q10" i="321"/>
  <c r="R128" i="312"/>
  <c r="R124" s="1"/>
  <c r="R147"/>
  <c r="R99"/>
  <c r="R63"/>
  <c r="R60"/>
  <c r="R48"/>
  <c r="R147" i="321"/>
  <c r="R136" s="1"/>
  <c r="Q141"/>
  <c r="Q107"/>
  <c r="Q87"/>
  <c r="Q63"/>
  <c r="Q60"/>
  <c r="Q57"/>
  <c r="Q54"/>
  <c r="Q51"/>
  <c r="Q46" s="1"/>
  <c r="Q48"/>
  <c r="R26"/>
  <c r="P49" i="320"/>
  <c r="Q84" i="312"/>
  <c r="Q82" s="1"/>
  <c r="K162" i="321"/>
  <c r="S31" i="78" s="1"/>
  <c r="Q147" i="321"/>
  <c r="Q136" s="1"/>
  <c r="R119"/>
  <c r="R99"/>
  <c r="R63"/>
  <c r="R60"/>
  <c r="R57"/>
  <c r="R54"/>
  <c r="R51"/>
  <c r="E13" i="320"/>
  <c r="G13"/>
  <c r="C9"/>
  <c r="C13" s="1"/>
  <c r="P133"/>
  <c r="I9" s="1"/>
  <c r="I13" s="1"/>
  <c r="P117"/>
  <c r="P113"/>
  <c r="P97"/>
  <c r="D12"/>
  <c r="D10"/>
  <c r="P81"/>
  <c r="J56"/>
  <c r="D77"/>
  <c r="J66"/>
  <c r="J67"/>
  <c r="G77"/>
  <c r="J70"/>
  <c r="J74"/>
  <c r="E77"/>
  <c r="F77"/>
  <c r="J71"/>
  <c r="J72"/>
  <c r="J75"/>
  <c r="J76"/>
  <c r="J35"/>
  <c r="C77"/>
  <c r="J65"/>
  <c r="J69"/>
  <c r="J73"/>
  <c r="J98"/>
  <c r="Q42" i="321"/>
  <c r="R33"/>
  <c r="R21" s="1"/>
  <c r="R141"/>
  <c r="Q128"/>
  <c r="Q124" s="1"/>
  <c r="Q67"/>
  <c r="R48"/>
  <c r="Q162"/>
  <c r="Q161" i="115" s="1"/>
  <c r="Q119" i="321"/>
  <c r="Q99"/>
  <c r="Q33"/>
  <c r="R107"/>
  <c r="Q26"/>
  <c r="R128"/>
  <c r="R124" s="1"/>
  <c r="R87"/>
  <c r="R84" s="1"/>
  <c r="R82" s="1"/>
  <c r="Q84"/>
  <c r="Q82" s="1"/>
  <c r="R67"/>
  <c r="R42"/>
  <c r="R107" i="312"/>
  <c r="Q42"/>
  <c r="Q63"/>
  <c r="R26"/>
  <c r="R67"/>
  <c r="R141"/>
  <c r="R136" s="1"/>
  <c r="Q147"/>
  <c r="Q57"/>
  <c r="Q60"/>
  <c r="Q128"/>
  <c r="R82"/>
  <c r="R21"/>
  <c r="Q67"/>
  <c r="Q54"/>
  <c r="Q21"/>
  <c r="H35" i="319"/>
  <c r="G17"/>
  <c r="G22"/>
  <c r="H22"/>
  <c r="G28"/>
  <c r="G37"/>
  <c r="C43"/>
  <c r="H43" s="1"/>
  <c r="H40"/>
  <c r="G42"/>
  <c r="J28"/>
  <c r="I34"/>
  <c r="D39"/>
  <c r="J35"/>
  <c r="I36"/>
  <c r="J37"/>
  <c r="I40"/>
  <c r="G41"/>
  <c r="E48"/>
  <c r="E46"/>
  <c r="E49"/>
  <c r="E47"/>
  <c r="E45"/>
  <c r="G39"/>
  <c r="J39"/>
  <c r="J43"/>
  <c r="D49"/>
  <c r="D48"/>
  <c r="D46"/>
  <c r="D47"/>
  <c r="D45"/>
  <c r="C49"/>
  <c r="C47"/>
  <c r="C45"/>
  <c r="C48"/>
  <c r="C46"/>
  <c r="H39"/>
  <c r="F43"/>
  <c r="I43" s="1"/>
  <c r="J40"/>
  <c r="J42"/>
  <c r="F39"/>
  <c r="G35"/>
  <c r="G40"/>
  <c r="K30" i="78"/>
  <c r="H30"/>
  <c r="B40" i="317"/>
  <c r="B43" s="1"/>
  <c r="J154" i="315"/>
  <c r="L152"/>
  <c r="V52"/>
  <c r="V55"/>
  <c r="V58"/>
  <c r="V62"/>
  <c r="V77"/>
  <c r="V79"/>
  <c r="V102"/>
  <c r="V119"/>
  <c r="V123"/>
  <c r="R131"/>
  <c r="V49"/>
  <c r="V142"/>
  <c r="M154"/>
  <c r="O152"/>
  <c r="U152"/>
  <c r="S154"/>
  <c r="V14"/>
  <c r="V21"/>
  <c r="V16" s="1"/>
  <c r="V28"/>
  <c r="V37"/>
  <c r="V41"/>
  <c r="V43"/>
  <c r="V82"/>
  <c r="V94"/>
  <c r="V114"/>
  <c r="L131"/>
  <c r="V136"/>
  <c r="U131"/>
  <c r="U10"/>
  <c r="P152"/>
  <c r="L10"/>
  <c r="U16"/>
  <c r="O10"/>
  <c r="V133"/>
  <c r="V131" s="1"/>
  <c r="U102"/>
  <c r="O102" i="314"/>
  <c r="K41"/>
  <c r="K14" s="1"/>
  <c r="R94"/>
  <c r="O142"/>
  <c r="P14"/>
  <c r="V38"/>
  <c r="P41"/>
  <c r="V47"/>
  <c r="O49"/>
  <c r="U49"/>
  <c r="O52"/>
  <c r="V54"/>
  <c r="O123"/>
  <c r="V18"/>
  <c r="V20"/>
  <c r="O55"/>
  <c r="U55"/>
  <c r="V60"/>
  <c r="U82"/>
  <c r="N119"/>
  <c r="V124"/>
  <c r="V126"/>
  <c r="V129"/>
  <c r="O119"/>
  <c r="U14"/>
  <c r="L28"/>
  <c r="V42"/>
  <c r="O43"/>
  <c r="U43"/>
  <c r="O79"/>
  <c r="O82"/>
  <c r="V39"/>
  <c r="R43"/>
  <c r="V59"/>
  <c r="V64"/>
  <c r="U79"/>
  <c r="V81"/>
  <c r="R82"/>
  <c r="R123"/>
  <c r="V135"/>
  <c r="R79"/>
  <c r="P77"/>
  <c r="T10"/>
  <c r="T152" s="1"/>
  <c r="T154" s="1"/>
  <c r="M10"/>
  <c r="M152" s="1"/>
  <c r="M154" s="1"/>
  <c r="L79"/>
  <c r="K77"/>
  <c r="R21"/>
  <c r="R16" s="1"/>
  <c r="V23"/>
  <c r="V56"/>
  <c r="V66"/>
  <c r="V67"/>
  <c r="V69"/>
  <c r="V71"/>
  <c r="V73"/>
  <c r="V75"/>
  <c r="O77"/>
  <c r="S77"/>
  <c r="U77" s="1"/>
  <c r="V80"/>
  <c r="U119"/>
  <c r="L123"/>
  <c r="V138"/>
  <c r="O14"/>
  <c r="U37"/>
  <c r="O41"/>
  <c r="U41"/>
  <c r="U46"/>
  <c r="V48"/>
  <c r="U58"/>
  <c r="O62"/>
  <c r="V63"/>
  <c r="V65"/>
  <c r="N12"/>
  <c r="N10" s="1"/>
  <c r="N152" s="1"/>
  <c r="N154" s="1"/>
  <c r="V19"/>
  <c r="L21"/>
  <c r="L16" s="1"/>
  <c r="V22"/>
  <c r="V24"/>
  <c r="V25"/>
  <c r="V26"/>
  <c r="V27"/>
  <c r="V29"/>
  <c r="V30"/>
  <c r="V31"/>
  <c r="V32"/>
  <c r="V33"/>
  <c r="V34"/>
  <c r="Q41"/>
  <c r="R41" s="1"/>
  <c r="L43"/>
  <c r="V44"/>
  <c r="V45"/>
  <c r="L49"/>
  <c r="R49"/>
  <c r="V50"/>
  <c r="V51"/>
  <c r="V53"/>
  <c r="R55"/>
  <c r="V57"/>
  <c r="L77"/>
  <c r="L82"/>
  <c r="V82" s="1"/>
  <c r="V84"/>
  <c r="V86"/>
  <c r="O94"/>
  <c r="U94"/>
  <c r="L119"/>
  <c r="R119"/>
  <c r="U123"/>
  <c r="V123" s="1"/>
  <c r="V125"/>
  <c r="V127"/>
  <c r="V134"/>
  <c r="R136"/>
  <c r="V136" s="1"/>
  <c r="V140"/>
  <c r="O131"/>
  <c r="V143"/>
  <c r="V145"/>
  <c r="V147"/>
  <c r="S12"/>
  <c r="S10" s="1"/>
  <c r="S152" s="1"/>
  <c r="S154" s="1"/>
  <c r="J16"/>
  <c r="O21"/>
  <c r="V21" s="1"/>
  <c r="U21"/>
  <c r="U16" s="1"/>
  <c r="O28"/>
  <c r="U28"/>
  <c r="V28" s="1"/>
  <c r="R37"/>
  <c r="J41"/>
  <c r="L41" s="1"/>
  <c r="L46"/>
  <c r="R46"/>
  <c r="L52"/>
  <c r="V52" s="1"/>
  <c r="U52"/>
  <c r="L58"/>
  <c r="R58"/>
  <c r="L62"/>
  <c r="V62" s="1"/>
  <c r="R62"/>
  <c r="V83"/>
  <c r="V85"/>
  <c r="V88"/>
  <c r="O114"/>
  <c r="V114" s="1"/>
  <c r="V121"/>
  <c r="L136"/>
  <c r="V137"/>
  <c r="V139"/>
  <c r="V141"/>
  <c r="U142"/>
  <c r="V142" s="1"/>
  <c r="V119"/>
  <c r="V49"/>
  <c r="V55"/>
  <c r="R131"/>
  <c r="V133"/>
  <c r="V17"/>
  <c r="J42" i="311"/>
  <c r="J71" s="1"/>
  <c r="J75" s="1"/>
  <c r="G42"/>
  <c r="G71" s="1"/>
  <c r="G75" s="1"/>
  <c r="Q11"/>
  <c r="Q33" s="1"/>
  <c r="Q74" s="1"/>
  <c r="Q76" s="1"/>
  <c r="N42"/>
  <c r="N71" s="1"/>
  <c r="N75" s="1"/>
  <c r="N11"/>
  <c r="N33" s="1"/>
  <c r="N74" s="1"/>
  <c r="N76" s="1"/>
  <c r="J11"/>
  <c r="J74" s="1"/>
  <c r="J76" s="1"/>
  <c r="L76"/>
  <c r="P76"/>
  <c r="H76"/>
  <c r="G11"/>
  <c r="G33" s="1"/>
  <c r="G74" s="1"/>
  <c r="G76" s="1"/>
  <c r="AI40" i="117"/>
  <c r="E54" i="309"/>
  <c r="C54"/>
  <c r="G54"/>
  <c r="F54"/>
  <c r="O28" i="122"/>
  <c r="N28"/>
  <c r="P28" s="1"/>
  <c r="P26"/>
  <c r="P25"/>
  <c r="P24"/>
  <c r="P23"/>
  <c r="Q40" i="115"/>
  <c r="M40"/>
  <c r="L33" i="176"/>
  <c r="V40"/>
  <c r="S40"/>
  <c r="C51" i="272"/>
  <c r="C52"/>
  <c r="C53"/>
  <c r="C50"/>
  <c r="K337" i="116"/>
  <c r="K339"/>
  <c r="L339"/>
  <c r="M339"/>
  <c r="N339"/>
  <c r="L337"/>
  <c r="M337"/>
  <c r="N337"/>
  <c r="L339" i="210"/>
  <c r="L337"/>
  <c r="F67" i="289" s="1"/>
  <c r="C67"/>
  <c r="D67"/>
  <c r="E67"/>
  <c r="B67"/>
  <c r="B68" i="91"/>
  <c r="B63"/>
  <c r="B17"/>
  <c r="B86"/>
  <c r="B110"/>
  <c r="A3" i="306"/>
  <c r="C2"/>
  <c r="A2"/>
  <c r="J77" i="320" l="1"/>
  <c r="Q21" i="321"/>
  <c r="D13" i="320"/>
  <c r="R46" i="312"/>
  <c r="R46" i="321"/>
  <c r="R19" s="1"/>
  <c r="R17" s="1"/>
  <c r="R15" s="1"/>
  <c r="H60" i="232"/>
  <c r="P129" i="320"/>
  <c r="H9"/>
  <c r="H13" s="1"/>
  <c r="P145"/>
  <c r="P65"/>
  <c r="Q19" i="321"/>
  <c r="Q17" s="1"/>
  <c r="Q15" s="1"/>
  <c r="Q46" i="312"/>
  <c r="Q19" s="1"/>
  <c r="R19"/>
  <c r="R17" s="1"/>
  <c r="R15" s="1"/>
  <c r="R159" s="1"/>
  <c r="H38" i="272"/>
  <c r="G43" i="319"/>
  <c r="I39"/>
  <c r="F49"/>
  <c r="F47"/>
  <c r="F45"/>
  <c r="F48"/>
  <c r="F46"/>
  <c r="P154" i="315"/>
  <c r="R152"/>
  <c r="U154"/>
  <c r="L154"/>
  <c r="J158" s="1"/>
  <c r="M158"/>
  <c r="O154"/>
  <c r="V10"/>
  <c r="V152"/>
  <c r="U10" i="314"/>
  <c r="P12"/>
  <c r="P10" s="1"/>
  <c r="K12"/>
  <c r="K10" s="1"/>
  <c r="K152" s="1"/>
  <c r="K154" s="1"/>
  <c r="O12"/>
  <c r="U152"/>
  <c r="V43"/>
  <c r="R77"/>
  <c r="V77" s="1"/>
  <c r="O16"/>
  <c r="V41"/>
  <c r="V16"/>
  <c r="V79"/>
  <c r="O10"/>
  <c r="O152"/>
  <c r="U131"/>
  <c r="V58"/>
  <c r="V46"/>
  <c r="V37"/>
  <c r="Q14"/>
  <c r="V131"/>
  <c r="J14"/>
  <c r="U12"/>
  <c r="O154"/>
  <c r="M158" s="1"/>
  <c r="U154"/>
  <c r="P40" i="176"/>
  <c r="M40" s="1"/>
  <c r="J40" s="1"/>
  <c r="P10" i="236"/>
  <c r="M10"/>
  <c r="J10"/>
  <c r="G10"/>
  <c r="D10"/>
  <c r="O29"/>
  <c r="N29"/>
  <c r="P29" s="1"/>
  <c r="P27"/>
  <c r="P26"/>
  <c r="P25"/>
  <c r="P24"/>
  <c r="L29"/>
  <c r="K29"/>
  <c r="M27"/>
  <c r="M26"/>
  <c r="M25"/>
  <c r="M24"/>
  <c r="D24"/>
  <c r="G24"/>
  <c r="J24"/>
  <c r="D25"/>
  <c r="G25"/>
  <c r="J25"/>
  <c r="D26"/>
  <c r="G26"/>
  <c r="J26"/>
  <c r="D27"/>
  <c r="G27"/>
  <c r="J27"/>
  <c r="B29"/>
  <c r="C29"/>
  <c r="D29" s="1"/>
  <c r="E29"/>
  <c r="F29"/>
  <c r="G29"/>
  <c r="H29"/>
  <c r="J29" s="1"/>
  <c r="I29"/>
  <c r="O14"/>
  <c r="N14"/>
  <c r="P12"/>
  <c r="P11"/>
  <c r="P9"/>
  <c r="P8"/>
  <c r="L14"/>
  <c r="K14"/>
  <c r="M12"/>
  <c r="M11"/>
  <c r="M9"/>
  <c r="M8"/>
  <c r="L28" i="122"/>
  <c r="K28"/>
  <c r="M28" s="1"/>
  <c r="I28"/>
  <c r="H28"/>
  <c r="F28"/>
  <c r="E28"/>
  <c r="G28" s="1"/>
  <c r="C28"/>
  <c r="B28"/>
  <c r="M26"/>
  <c r="J26"/>
  <c r="G26"/>
  <c r="D26"/>
  <c r="M25"/>
  <c r="J25"/>
  <c r="G25"/>
  <c r="D25"/>
  <c r="M24"/>
  <c r="J24"/>
  <c r="G24"/>
  <c r="D24"/>
  <c r="M23"/>
  <c r="J23"/>
  <c r="G23"/>
  <c r="D23"/>
  <c r="O13"/>
  <c r="N13"/>
  <c r="P11"/>
  <c r="P10"/>
  <c r="P9"/>
  <c r="P8"/>
  <c r="D30" i="78"/>
  <c r="C30"/>
  <c r="C27" i="231"/>
  <c r="E31" i="230"/>
  <c r="E31" i="226"/>
  <c r="G23" i="230"/>
  <c r="E23"/>
  <c r="G22" s="1"/>
  <c r="E22"/>
  <c r="E19"/>
  <c r="F53" i="305"/>
  <c r="E53"/>
  <c r="D53"/>
  <c r="C53"/>
  <c r="F28"/>
  <c r="E28"/>
  <c r="D28"/>
  <c r="C28"/>
  <c r="F51" i="62"/>
  <c r="E51"/>
  <c r="D51"/>
  <c r="C51"/>
  <c r="F27"/>
  <c r="E27"/>
  <c r="D27"/>
  <c r="C27"/>
  <c r="B26" i="305"/>
  <c r="B51" s="1"/>
  <c r="B25"/>
  <c r="B50" s="1"/>
  <c r="B24"/>
  <c r="B49" s="1"/>
  <c r="B23"/>
  <c r="B48" s="1"/>
  <c r="B22"/>
  <c r="B47" s="1"/>
  <c r="B21"/>
  <c r="B46" s="1"/>
  <c r="B20"/>
  <c r="B45" s="1"/>
  <c r="B19"/>
  <c r="B44" s="1"/>
  <c r="B18"/>
  <c r="B43" s="1"/>
  <c r="B17"/>
  <c r="B42" s="1"/>
  <c r="B16"/>
  <c r="B41" s="1"/>
  <c r="B15"/>
  <c r="B40" s="1"/>
  <c r="B14"/>
  <c r="B39" s="1"/>
  <c r="B12"/>
  <c r="B37" s="1"/>
  <c r="B11"/>
  <c r="B36" s="1"/>
  <c r="B10"/>
  <c r="B35" s="1"/>
  <c r="B9"/>
  <c r="B34" s="1"/>
  <c r="B8"/>
  <c r="B33" s="1"/>
  <c r="A3"/>
  <c r="B2"/>
  <c r="A2"/>
  <c r="B9" i="62"/>
  <c r="B33" s="1"/>
  <c r="B10"/>
  <c r="B34" s="1"/>
  <c r="B11"/>
  <c r="B35" s="1"/>
  <c r="B12"/>
  <c r="B36" s="1"/>
  <c r="B14"/>
  <c r="B38" s="1"/>
  <c r="B15"/>
  <c r="B39" s="1"/>
  <c r="B16"/>
  <c r="B40" s="1"/>
  <c r="B17"/>
  <c r="B41" s="1"/>
  <c r="B18"/>
  <c r="B42" s="1"/>
  <c r="B19"/>
  <c r="B43" s="1"/>
  <c r="B20"/>
  <c r="B44" s="1"/>
  <c r="B21"/>
  <c r="B45" s="1"/>
  <c r="B22"/>
  <c r="B46" s="1"/>
  <c r="B23"/>
  <c r="B47" s="1"/>
  <c r="B24"/>
  <c r="B48" s="1"/>
  <c r="B25"/>
  <c r="B49" s="1"/>
  <c r="B8"/>
  <c r="B32" s="1"/>
  <c r="C10" i="231"/>
  <c r="C12" s="1"/>
  <c r="K22" i="304"/>
  <c r="J22"/>
  <c r="I22"/>
  <c r="G22"/>
  <c r="F22"/>
  <c r="E22"/>
  <c r="D22"/>
  <c r="C22"/>
  <c r="K21"/>
  <c r="K33" s="1"/>
  <c r="E13" i="231" s="1"/>
  <c r="E15" s="1"/>
  <c r="J21" i="304"/>
  <c r="J33" s="1"/>
  <c r="C13" i="231" s="1"/>
  <c r="I21" i="304"/>
  <c r="I33" s="1"/>
  <c r="G21"/>
  <c r="F21"/>
  <c r="E21"/>
  <c r="D21"/>
  <c r="C21"/>
  <c r="G10"/>
  <c r="G33" s="1"/>
  <c r="F10"/>
  <c r="F33" s="1"/>
  <c r="E10"/>
  <c r="E33" s="1"/>
  <c r="D10"/>
  <c r="D33" s="1"/>
  <c r="C10"/>
  <c r="C33" s="1"/>
  <c r="A3"/>
  <c r="B2"/>
  <c r="A2"/>
  <c r="AX40" i="74"/>
  <c r="AX36"/>
  <c r="AX34"/>
  <c r="AX32"/>
  <c r="AX30"/>
  <c r="I40" i="272"/>
  <c r="H40"/>
  <c r="A3" i="302"/>
  <c r="B2"/>
  <c r="A2"/>
  <c r="A3" i="301"/>
  <c r="B2"/>
  <c r="A2"/>
  <c r="A3" i="300"/>
  <c r="B2"/>
  <c r="A2"/>
  <c r="A3" i="299"/>
  <c r="B2"/>
  <c r="A2"/>
  <c r="A3" i="298"/>
  <c r="B2"/>
  <c r="A2"/>
  <c r="A3" i="297"/>
  <c r="B2"/>
  <c r="A2"/>
  <c r="A3" i="296"/>
  <c r="B2"/>
  <c r="A2"/>
  <c r="A3" i="294"/>
  <c r="B2"/>
  <c r="A2"/>
  <c r="A3" i="293"/>
  <c r="B2"/>
  <c r="A2"/>
  <c r="A3" i="292"/>
  <c r="B2"/>
  <c r="A2"/>
  <c r="A3" i="291"/>
  <c r="B2"/>
  <c r="A2"/>
  <c r="A3" i="290"/>
  <c r="B2"/>
  <c r="A2"/>
  <c r="A3" i="289"/>
  <c r="B2"/>
  <c r="A2"/>
  <c r="A3" i="288"/>
  <c r="B2"/>
  <c r="A2"/>
  <c r="A3" i="287"/>
  <c r="B2"/>
  <c r="A2"/>
  <c r="A3" i="286"/>
  <c r="B2"/>
  <c r="A2"/>
  <c r="A3" i="285"/>
  <c r="B2"/>
  <c r="A2"/>
  <c r="A3" i="284"/>
  <c r="B2"/>
  <c r="A2"/>
  <c r="A3" i="283"/>
  <c r="B2"/>
  <c r="A2"/>
  <c r="A3" i="282"/>
  <c r="B2"/>
  <c r="A2"/>
  <c r="A3" i="281"/>
  <c r="B2"/>
  <c r="A2"/>
  <c r="A3" i="280"/>
  <c r="B2"/>
  <c r="A2"/>
  <c r="A3" i="279"/>
  <c r="B2"/>
  <c r="A2"/>
  <c r="A3" i="278"/>
  <c r="B2"/>
  <c r="A2"/>
  <c r="A3" i="277"/>
  <c r="B2"/>
  <c r="A2"/>
  <c r="A3" i="276"/>
  <c r="B2"/>
  <c r="A2"/>
  <c r="A3" i="275"/>
  <c r="B2"/>
  <c r="A2"/>
  <c r="A3" i="274"/>
  <c r="B2"/>
  <c r="A2"/>
  <c r="A3" i="273"/>
  <c r="B2"/>
  <c r="A2"/>
  <c r="A3" i="272"/>
  <c r="B2"/>
  <c r="A2"/>
  <c r="F6" i="292"/>
  <c r="E6"/>
  <c r="D6"/>
  <c r="C6"/>
  <c r="J86" i="201"/>
  <c r="F83"/>
  <c r="V156" i="315" l="1"/>
  <c r="O31" i="78"/>
  <c r="E10" i="230"/>
  <c r="E30" i="78"/>
  <c r="R154" i="315"/>
  <c r="P158" s="1"/>
  <c r="K158"/>
  <c r="T158"/>
  <c r="N158"/>
  <c r="S158"/>
  <c r="P152" i="314"/>
  <c r="Q12"/>
  <c r="R14"/>
  <c r="L14"/>
  <c r="J12"/>
  <c r="T158"/>
  <c r="S158"/>
  <c r="N158"/>
  <c r="E10" i="231"/>
  <c r="E12" s="1"/>
  <c r="C15"/>
  <c r="D28" i="122"/>
  <c r="J28"/>
  <c r="M29" i="236"/>
  <c r="P14"/>
  <c r="M14"/>
  <c r="P13" i="122"/>
  <c r="B55" i="91"/>
  <c r="B54"/>
  <c r="B53"/>
  <c r="B52"/>
  <c r="B51"/>
  <c r="B50"/>
  <c r="B48"/>
  <c r="B47"/>
  <c r="B46"/>
  <c r="B45"/>
  <c r="B44"/>
  <c r="B42"/>
  <c r="B41"/>
  <c r="B39"/>
  <c r="B38"/>
  <c r="B37"/>
  <c r="B36"/>
  <c r="B35"/>
  <c r="B34"/>
  <c r="B33"/>
  <c r="B32"/>
  <c r="B31"/>
  <c r="B30"/>
  <c r="B29"/>
  <c r="B28"/>
  <c r="B27"/>
  <c r="B26"/>
  <c r="B25"/>
  <c r="B24"/>
  <c r="B23"/>
  <c r="G25" i="302"/>
  <c r="F25"/>
  <c r="E25"/>
  <c r="D25"/>
  <c r="C25"/>
  <c r="G25" i="301"/>
  <c r="F25"/>
  <c r="E25"/>
  <c r="D25"/>
  <c r="C25"/>
  <c r="G25" i="300"/>
  <c r="F25"/>
  <c r="E25"/>
  <c r="D25"/>
  <c r="C25"/>
  <c r="G25" i="299"/>
  <c r="F25"/>
  <c r="E25"/>
  <c r="D25"/>
  <c r="C25"/>
  <c r="I29" i="298"/>
  <c r="H29"/>
  <c r="G29"/>
  <c r="F29"/>
  <c r="E29"/>
  <c r="I18"/>
  <c r="H18"/>
  <c r="G18"/>
  <c r="F18"/>
  <c r="E18"/>
  <c r="G25" i="297"/>
  <c r="F25"/>
  <c r="E25"/>
  <c r="D25"/>
  <c r="C25"/>
  <c r="G25" i="296"/>
  <c r="F25"/>
  <c r="E25"/>
  <c r="D25"/>
  <c r="C25"/>
  <c r="G53" i="294"/>
  <c r="F53"/>
  <c r="E53"/>
  <c r="D53"/>
  <c r="G29"/>
  <c r="F29"/>
  <c r="E29"/>
  <c r="D29"/>
  <c r="C29"/>
  <c r="G25" i="293"/>
  <c r="F25"/>
  <c r="E25"/>
  <c r="D25"/>
  <c r="C25"/>
  <c r="P70" i="292"/>
  <c r="O70"/>
  <c r="N70"/>
  <c r="M70"/>
  <c r="K70"/>
  <c r="J70"/>
  <c r="I70"/>
  <c r="H70"/>
  <c r="F70"/>
  <c r="E70"/>
  <c r="D70"/>
  <c r="C70"/>
  <c r="P69"/>
  <c r="O69"/>
  <c r="N69"/>
  <c r="M69"/>
  <c r="K69"/>
  <c r="J69"/>
  <c r="I69"/>
  <c r="H69"/>
  <c r="F69"/>
  <c r="E69"/>
  <c r="D69"/>
  <c r="C69"/>
  <c r="P67"/>
  <c r="O67"/>
  <c r="N67"/>
  <c r="M67"/>
  <c r="K67"/>
  <c r="J67"/>
  <c r="I67"/>
  <c r="H67"/>
  <c r="F67"/>
  <c r="E67"/>
  <c r="D67"/>
  <c r="C67"/>
  <c r="P66"/>
  <c r="O66"/>
  <c r="N66"/>
  <c r="M66"/>
  <c r="K66"/>
  <c r="J66"/>
  <c r="I66"/>
  <c r="H66"/>
  <c r="F66"/>
  <c r="E66"/>
  <c r="D66"/>
  <c r="C66"/>
  <c r="Q64"/>
  <c r="L64"/>
  <c r="G64"/>
  <c r="Q63"/>
  <c r="L63"/>
  <c r="G63"/>
  <c r="Q61"/>
  <c r="L61"/>
  <c r="G61"/>
  <c r="Q60"/>
  <c r="L60"/>
  <c r="G60"/>
  <c r="A59"/>
  <c r="Q58"/>
  <c r="L58"/>
  <c r="G58"/>
  <c r="Q57"/>
  <c r="L57"/>
  <c r="G57"/>
  <c r="Q55"/>
  <c r="L55"/>
  <c r="G55"/>
  <c r="Q54"/>
  <c r="L54"/>
  <c r="G54"/>
  <c r="A53"/>
  <c r="Q52"/>
  <c r="L52"/>
  <c r="G52"/>
  <c r="Q51"/>
  <c r="L51"/>
  <c r="G51"/>
  <c r="Q49"/>
  <c r="L49"/>
  <c r="G49"/>
  <c r="Q48"/>
  <c r="L48"/>
  <c r="G48"/>
  <c r="A47"/>
  <c r="Q46"/>
  <c r="L46"/>
  <c r="G46"/>
  <c r="Q45"/>
  <c r="L45"/>
  <c r="G45"/>
  <c r="Q43"/>
  <c r="L43"/>
  <c r="G43"/>
  <c r="Q42"/>
  <c r="L42"/>
  <c r="G42"/>
  <c r="A41"/>
  <c r="P40"/>
  <c r="O40"/>
  <c r="N40"/>
  <c r="M40"/>
  <c r="K40"/>
  <c r="J40"/>
  <c r="I40"/>
  <c r="H40"/>
  <c r="F40"/>
  <c r="E40"/>
  <c r="D40"/>
  <c r="C40"/>
  <c r="K36"/>
  <c r="J36"/>
  <c r="I36"/>
  <c r="H36"/>
  <c r="F36"/>
  <c r="E36"/>
  <c r="D36"/>
  <c r="C36"/>
  <c r="K35"/>
  <c r="J35"/>
  <c r="I35"/>
  <c r="H35"/>
  <c r="F35"/>
  <c r="E35"/>
  <c r="D35"/>
  <c r="C35"/>
  <c r="K33"/>
  <c r="J33"/>
  <c r="I33"/>
  <c r="H33"/>
  <c r="F33"/>
  <c r="E33"/>
  <c r="D33"/>
  <c r="C33"/>
  <c r="K32"/>
  <c r="J32"/>
  <c r="I32"/>
  <c r="H32"/>
  <c r="F32"/>
  <c r="E32"/>
  <c r="D32"/>
  <c r="C32"/>
  <c r="L30"/>
  <c r="G30"/>
  <c r="L29"/>
  <c r="G29"/>
  <c r="L27"/>
  <c r="G27"/>
  <c r="L26"/>
  <c r="G26"/>
  <c r="L24"/>
  <c r="G24"/>
  <c r="L23"/>
  <c r="G23"/>
  <c r="L21"/>
  <c r="G21"/>
  <c r="L20"/>
  <c r="G20"/>
  <c r="L18"/>
  <c r="G18"/>
  <c r="L17"/>
  <c r="G17"/>
  <c r="L15"/>
  <c r="G15"/>
  <c r="L14"/>
  <c r="G14"/>
  <c r="L12"/>
  <c r="G12"/>
  <c r="L11"/>
  <c r="G11"/>
  <c r="L9"/>
  <c r="G9"/>
  <c r="L8"/>
  <c r="G8"/>
  <c r="K6"/>
  <c r="J6"/>
  <c r="I6"/>
  <c r="H6"/>
  <c r="G52" i="291"/>
  <c r="F52"/>
  <c r="E52"/>
  <c r="D52"/>
  <c r="C52"/>
  <c r="G29"/>
  <c r="G54" s="1"/>
  <c r="F29"/>
  <c r="F54" s="1"/>
  <c r="E29"/>
  <c r="E54" s="1"/>
  <c r="D29"/>
  <c r="D54" s="1"/>
  <c r="C29"/>
  <c r="C54" s="1"/>
  <c r="G12" i="290"/>
  <c r="G21" s="1"/>
  <c r="G24" s="1"/>
  <c r="F12"/>
  <c r="F21" s="1"/>
  <c r="F24" s="1"/>
  <c r="E12"/>
  <c r="E21" s="1"/>
  <c r="E24" s="1"/>
  <c r="D12"/>
  <c r="D21" s="1"/>
  <c r="D24" s="1"/>
  <c r="C12"/>
  <c r="C21" s="1"/>
  <c r="C24" s="1"/>
  <c r="F63" i="289"/>
  <c r="E63"/>
  <c r="D63"/>
  <c r="C63"/>
  <c r="B63"/>
  <c r="F55"/>
  <c r="F65" s="1"/>
  <c r="F68" s="1"/>
  <c r="E55"/>
  <c r="D55"/>
  <c r="D65" s="1"/>
  <c r="C55"/>
  <c r="B55"/>
  <c r="F25"/>
  <c r="E25"/>
  <c r="D25"/>
  <c r="C25"/>
  <c r="B25"/>
  <c r="G28" i="288"/>
  <c r="F28"/>
  <c r="E28"/>
  <c r="D28"/>
  <c r="C28"/>
  <c r="G28" i="287"/>
  <c r="F28"/>
  <c r="E28"/>
  <c r="D28"/>
  <c r="C28"/>
  <c r="G28" i="286"/>
  <c r="F28"/>
  <c r="E28"/>
  <c r="D28"/>
  <c r="C28"/>
  <c r="G52" i="285"/>
  <c r="F52"/>
  <c r="E52"/>
  <c r="D52"/>
  <c r="C52"/>
  <c r="G29"/>
  <c r="G54" s="1"/>
  <c r="F29"/>
  <c r="F54" s="1"/>
  <c r="E29"/>
  <c r="E54" s="1"/>
  <c r="D29"/>
  <c r="D54" s="1"/>
  <c r="C29"/>
  <c r="C54" s="1"/>
  <c r="G52" i="284"/>
  <c r="F52"/>
  <c r="E52"/>
  <c r="D52"/>
  <c r="C52"/>
  <c r="G29"/>
  <c r="G54" s="1"/>
  <c r="F29"/>
  <c r="F54" s="1"/>
  <c r="E29"/>
  <c r="E54" s="1"/>
  <c r="D29"/>
  <c r="D54" s="1"/>
  <c r="C29"/>
  <c r="C54" s="1"/>
  <c r="G52" i="283"/>
  <c r="F52"/>
  <c r="E52"/>
  <c r="D52"/>
  <c r="C52"/>
  <c r="G29"/>
  <c r="G54" s="1"/>
  <c r="F29"/>
  <c r="F54" s="1"/>
  <c r="E29"/>
  <c r="E54" s="1"/>
  <c r="D29"/>
  <c r="D54" s="1"/>
  <c r="C29"/>
  <c r="C54" s="1"/>
  <c r="G52" i="282"/>
  <c r="F52"/>
  <c r="E52"/>
  <c r="D52"/>
  <c r="C52"/>
  <c r="G29"/>
  <c r="G54" s="1"/>
  <c r="F29"/>
  <c r="F54" s="1"/>
  <c r="E29"/>
  <c r="E54" s="1"/>
  <c r="D29"/>
  <c r="D54" s="1"/>
  <c r="C29"/>
  <c r="C54" s="1"/>
  <c r="G52" i="281"/>
  <c r="F52"/>
  <c r="E52"/>
  <c r="D52"/>
  <c r="C52"/>
  <c r="G29"/>
  <c r="G54" s="1"/>
  <c r="F29"/>
  <c r="F54" s="1"/>
  <c r="E29"/>
  <c r="E54" s="1"/>
  <c r="D29"/>
  <c r="D54" s="1"/>
  <c r="C29"/>
  <c r="C54" s="1"/>
  <c r="G52" i="280"/>
  <c r="F52"/>
  <c r="E52"/>
  <c r="D52"/>
  <c r="C52"/>
  <c r="G29"/>
  <c r="G54" s="1"/>
  <c r="F29"/>
  <c r="F54" s="1"/>
  <c r="E29"/>
  <c r="E54" s="1"/>
  <c r="D29"/>
  <c r="D54" s="1"/>
  <c r="C29"/>
  <c r="C54" s="1"/>
  <c r="G52" i="279"/>
  <c r="F52"/>
  <c r="E52"/>
  <c r="D52"/>
  <c r="C52"/>
  <c r="G29"/>
  <c r="G54" s="1"/>
  <c r="F29"/>
  <c r="F54" s="1"/>
  <c r="E29"/>
  <c r="E54" s="1"/>
  <c r="D29"/>
  <c r="D54" s="1"/>
  <c r="C29"/>
  <c r="C54" s="1"/>
  <c r="G52" i="278"/>
  <c r="F52"/>
  <c r="E52"/>
  <c r="D52"/>
  <c r="C52"/>
  <c r="G29"/>
  <c r="G54" s="1"/>
  <c r="F29"/>
  <c r="F54" s="1"/>
  <c r="E29"/>
  <c r="E54" s="1"/>
  <c r="D29"/>
  <c r="D54" s="1"/>
  <c r="C29"/>
  <c r="C54" s="1"/>
  <c r="G52" i="277"/>
  <c r="F52"/>
  <c r="E52"/>
  <c r="D52"/>
  <c r="C52"/>
  <c r="G29"/>
  <c r="G54" s="1"/>
  <c r="F29"/>
  <c r="F54" s="1"/>
  <c r="E29"/>
  <c r="E54" s="1"/>
  <c r="D29"/>
  <c r="D54" s="1"/>
  <c r="C29"/>
  <c r="C54" s="1"/>
  <c r="G52" i="276"/>
  <c r="F52"/>
  <c r="E52"/>
  <c r="D52"/>
  <c r="C52"/>
  <c r="G29"/>
  <c r="G54" s="1"/>
  <c r="F29"/>
  <c r="F54" s="1"/>
  <c r="E29"/>
  <c r="E54" s="1"/>
  <c r="D29"/>
  <c r="D54" s="1"/>
  <c r="C29"/>
  <c r="C54" s="1"/>
  <c r="G52" i="275"/>
  <c r="F52"/>
  <c r="E52"/>
  <c r="D52"/>
  <c r="C52"/>
  <c r="G29"/>
  <c r="G54" s="1"/>
  <c r="F29"/>
  <c r="F54" s="1"/>
  <c r="E29"/>
  <c r="E54" s="1"/>
  <c r="D29"/>
  <c r="D54" s="1"/>
  <c r="C29"/>
  <c r="C54" s="1"/>
  <c r="G52" i="274"/>
  <c r="F52"/>
  <c r="E52"/>
  <c r="D52"/>
  <c r="C52"/>
  <c r="G29"/>
  <c r="G54" s="1"/>
  <c r="F29"/>
  <c r="F54" s="1"/>
  <c r="E29"/>
  <c r="E54" s="1"/>
  <c r="D29"/>
  <c r="D54" s="1"/>
  <c r="C29"/>
  <c r="C54" s="1"/>
  <c r="G52" i="273"/>
  <c r="F52"/>
  <c r="E52"/>
  <c r="D52"/>
  <c r="C52"/>
  <c r="G29"/>
  <c r="G54" s="1"/>
  <c r="F29"/>
  <c r="F54" s="1"/>
  <c r="E29"/>
  <c r="E54" s="1"/>
  <c r="D29"/>
  <c r="D54" s="1"/>
  <c r="C29"/>
  <c r="C54" s="1"/>
  <c r="I39" i="272"/>
  <c r="H39"/>
  <c r="I36"/>
  <c r="E30"/>
  <c r="E28"/>
  <c r="E26"/>
  <c r="E24"/>
  <c r="E22"/>
  <c r="E20"/>
  <c r="E18"/>
  <c r="E16"/>
  <c r="E14"/>
  <c r="A3" i="233"/>
  <c r="C2"/>
  <c r="A2"/>
  <c r="A3" i="124"/>
  <c r="C2"/>
  <c r="A2"/>
  <c r="A3" i="125"/>
  <c r="C2"/>
  <c r="A2"/>
  <c r="A3" i="126"/>
  <c r="C2"/>
  <c r="A2"/>
  <c r="A3" i="73"/>
  <c r="C2"/>
  <c r="A2"/>
  <c r="A3" i="194"/>
  <c r="C2"/>
  <c r="A2"/>
  <c r="A3" i="150"/>
  <c r="C2"/>
  <c r="A2"/>
  <c r="A3" i="80"/>
  <c r="C2"/>
  <c r="A2"/>
  <c r="A3" i="189"/>
  <c r="C2"/>
  <c r="A2"/>
  <c r="A3" i="82"/>
  <c r="C2"/>
  <c r="A2"/>
  <c r="A3" i="186"/>
  <c r="C2"/>
  <c r="A2"/>
  <c r="A3" i="81"/>
  <c r="C2"/>
  <c r="A2"/>
  <c r="A3" i="236"/>
  <c r="B2"/>
  <c r="A2"/>
  <c r="A3" i="131"/>
  <c r="B2"/>
  <c r="A2"/>
  <c r="A3" i="122"/>
  <c r="B2"/>
  <c r="A2"/>
  <c r="A3" i="235"/>
  <c r="B2"/>
  <c r="A2"/>
  <c r="A3" i="191"/>
  <c r="B2"/>
  <c r="A2"/>
  <c r="A3" i="135"/>
  <c r="B2"/>
  <c r="A2"/>
  <c r="A3" i="78"/>
  <c r="B2"/>
  <c r="A2"/>
  <c r="A3" i="232"/>
  <c r="B2"/>
  <c r="A2"/>
  <c r="A3" i="261"/>
  <c r="B2"/>
  <c r="A2"/>
  <c r="C35" i="235"/>
  <c r="A3" i="230"/>
  <c r="B2"/>
  <c r="A2"/>
  <c r="A3" i="226"/>
  <c r="B2"/>
  <c r="A2"/>
  <c r="A3" i="225"/>
  <c r="B2"/>
  <c r="A2"/>
  <c r="A3" i="229"/>
  <c r="A2"/>
  <c r="A3" i="65"/>
  <c r="A2"/>
  <c r="A3" i="62"/>
  <c r="B2"/>
  <c r="A2"/>
  <c r="A3" i="221"/>
  <c r="B2"/>
  <c r="A2"/>
  <c r="A3" i="220"/>
  <c r="B2"/>
  <c r="A2"/>
  <c r="A3" i="219"/>
  <c r="B2"/>
  <c r="A2"/>
  <c r="A3" i="218"/>
  <c r="B2"/>
  <c r="A2"/>
  <c r="A3" i="217"/>
  <c r="B2"/>
  <c r="A2"/>
  <c r="C2" i="134"/>
  <c r="A3"/>
  <c r="A2"/>
  <c r="A3" i="74"/>
  <c r="B2"/>
  <c r="A2"/>
  <c r="A3" i="115"/>
  <c r="D2"/>
  <c r="A2"/>
  <c r="A3" i="176"/>
  <c r="D2"/>
  <c r="A2"/>
  <c r="A3" i="117"/>
  <c r="D2"/>
  <c r="A2"/>
  <c r="A3" i="210"/>
  <c r="D2"/>
  <c r="A2"/>
  <c r="A3" i="116"/>
  <c r="D2"/>
  <c r="A2"/>
  <c r="A3" i="208"/>
  <c r="D2"/>
  <c r="A2"/>
  <c r="A3" i="207"/>
  <c r="D2"/>
  <c r="A2"/>
  <c r="A3" i="206"/>
  <c r="B2"/>
  <c r="A2"/>
  <c r="B2" i="205"/>
  <c r="A3"/>
  <c r="A2"/>
  <c r="A3" i="204"/>
  <c r="A2"/>
  <c r="A3" i="202"/>
  <c r="A2"/>
  <c r="A3" i="200"/>
  <c r="A2"/>
  <c r="A3" i="201"/>
  <c r="A2"/>
  <c r="E39" i="232"/>
  <c r="F39"/>
  <c r="G39"/>
  <c r="H39"/>
  <c r="V154" i="315" l="1"/>
  <c r="R159"/>
  <c r="Q158"/>
  <c r="Q10" i="314"/>
  <c r="R12"/>
  <c r="L12"/>
  <c r="J10"/>
  <c r="P154"/>
  <c r="V14"/>
  <c r="E65" i="289"/>
  <c r="E68" s="1"/>
  <c r="C65"/>
  <c r="C68" s="1"/>
  <c r="E36" i="272"/>
  <c r="I38" s="1"/>
  <c r="I41" s="1"/>
  <c r="I43" s="1"/>
  <c r="D68" i="289"/>
  <c r="B65"/>
  <c r="B68" s="1"/>
  <c r="B84" i="91"/>
  <c r="B83"/>
  <c r="B79"/>
  <c r="B76"/>
  <c r="B78"/>
  <c r="H41" i="272" l="1"/>
  <c r="H43" s="1"/>
  <c r="O159" i="315"/>
  <c r="L159"/>
  <c r="U159"/>
  <c r="V12" i="314"/>
  <c r="J152"/>
  <c r="L10"/>
  <c r="Q152"/>
  <c r="R10"/>
  <c r="G25" i="135"/>
  <c r="F25"/>
  <c r="E25"/>
  <c r="D25"/>
  <c r="C25"/>
  <c r="G25" i="261"/>
  <c r="F25"/>
  <c r="E25"/>
  <c r="D25"/>
  <c r="C25"/>
  <c r="C25" i="231"/>
  <c r="C26" s="1"/>
  <c r="C28"/>
  <c r="C29"/>
  <c r="E25"/>
  <c r="E26" s="1"/>
  <c r="E27"/>
  <c r="E28"/>
  <c r="E29"/>
  <c r="E29" i="230"/>
  <c r="E30" s="1"/>
  <c r="E32"/>
  <c r="E33"/>
  <c r="G29"/>
  <c r="G30" s="1"/>
  <c r="G31"/>
  <c r="G32"/>
  <c r="G33"/>
  <c r="G29" i="226"/>
  <c r="G30" s="1"/>
  <c r="G31"/>
  <c r="G32"/>
  <c r="G33"/>
  <c r="E29"/>
  <c r="E30" s="1"/>
  <c r="E32"/>
  <c r="E33"/>
  <c r="B13" i="91"/>
  <c r="E66" i="205"/>
  <c r="E61"/>
  <c r="E60"/>
  <c r="E56"/>
  <c r="E55"/>
  <c r="E54"/>
  <c r="E53"/>
  <c r="C66"/>
  <c r="D66"/>
  <c r="D61"/>
  <c r="D60"/>
  <c r="D56"/>
  <c r="D55"/>
  <c r="D54"/>
  <c r="D53"/>
  <c r="C61"/>
  <c r="C60"/>
  <c r="F60" s="1"/>
  <c r="G60" s="1"/>
  <c r="C56"/>
  <c r="C55"/>
  <c r="C54"/>
  <c r="C53"/>
  <c r="B66"/>
  <c r="B61"/>
  <c r="B60"/>
  <c r="B56"/>
  <c r="B55"/>
  <c r="B54"/>
  <c r="B53"/>
  <c r="E45"/>
  <c r="D45"/>
  <c r="C45"/>
  <c r="B45"/>
  <c r="E40"/>
  <c r="E39"/>
  <c r="E35"/>
  <c r="E34"/>
  <c r="E33"/>
  <c r="E32"/>
  <c r="D40"/>
  <c r="D39"/>
  <c r="D35"/>
  <c r="H35" s="1"/>
  <c r="I35" s="1"/>
  <c r="D34"/>
  <c r="D33"/>
  <c r="D32"/>
  <c r="C40"/>
  <c r="C39"/>
  <c r="C35"/>
  <c r="C34"/>
  <c r="C33"/>
  <c r="C32"/>
  <c r="B40"/>
  <c r="B39"/>
  <c r="B35"/>
  <c r="B34"/>
  <c r="B33"/>
  <c r="B32"/>
  <c r="E23"/>
  <c r="E18"/>
  <c r="E17"/>
  <c r="E13"/>
  <c r="E12"/>
  <c r="E11"/>
  <c r="E10"/>
  <c r="D23"/>
  <c r="D18"/>
  <c r="D17"/>
  <c r="D13"/>
  <c r="F13" s="1"/>
  <c r="G13" s="1"/>
  <c r="D12"/>
  <c r="D11"/>
  <c r="D10"/>
  <c r="H31" i="206"/>
  <c r="H30"/>
  <c r="I30" s="1"/>
  <c r="I31"/>
  <c r="E31"/>
  <c r="E30"/>
  <c r="D31"/>
  <c r="D30"/>
  <c r="F30" s="1"/>
  <c r="C31"/>
  <c r="C30"/>
  <c r="B31"/>
  <c r="B30"/>
  <c r="B11" i="91"/>
  <c r="J153" i="194"/>
  <c r="G153"/>
  <c r="J152"/>
  <c r="G152"/>
  <c r="J151"/>
  <c r="G151"/>
  <c r="J150"/>
  <c r="G150"/>
  <c r="J147"/>
  <c r="G147"/>
  <c r="J145"/>
  <c r="G145"/>
  <c r="J143"/>
  <c r="G143"/>
  <c r="J141"/>
  <c r="G141"/>
  <c r="J139"/>
  <c r="G139"/>
  <c r="J138"/>
  <c r="J154"/>
  <c r="G138"/>
  <c r="G154"/>
  <c r="C138"/>
  <c r="J136"/>
  <c r="G136"/>
  <c r="J134"/>
  <c r="G134"/>
  <c r="J132"/>
  <c r="G132"/>
  <c r="J129"/>
  <c r="J128"/>
  <c r="G129"/>
  <c r="G128"/>
  <c r="C128"/>
  <c r="C154"/>
  <c r="J126"/>
  <c r="G126"/>
  <c r="J116"/>
  <c r="G116"/>
  <c r="J115"/>
  <c r="G115"/>
  <c r="J114"/>
  <c r="G114"/>
  <c r="J113"/>
  <c r="G113"/>
  <c r="J110"/>
  <c r="G110"/>
  <c r="J108"/>
  <c r="G108"/>
  <c r="J106"/>
  <c r="G106"/>
  <c r="J104"/>
  <c r="G104"/>
  <c r="J102"/>
  <c r="G102"/>
  <c r="J101"/>
  <c r="J117"/>
  <c r="G101"/>
  <c r="G117"/>
  <c r="C101"/>
  <c r="C117"/>
  <c r="J99"/>
  <c r="G99"/>
  <c r="J97"/>
  <c r="G97"/>
  <c r="J95"/>
  <c r="G95"/>
  <c r="J92"/>
  <c r="J91"/>
  <c r="G92"/>
  <c r="G91"/>
  <c r="C91"/>
  <c r="J89"/>
  <c r="G89"/>
  <c r="J79"/>
  <c r="G79"/>
  <c r="J78"/>
  <c r="G78"/>
  <c r="J77"/>
  <c r="G77"/>
  <c r="J76"/>
  <c r="G76"/>
  <c r="J73"/>
  <c r="G73"/>
  <c r="J71"/>
  <c r="G71"/>
  <c r="J69"/>
  <c r="G69"/>
  <c r="J67"/>
  <c r="G67"/>
  <c r="J65"/>
  <c r="G65"/>
  <c r="J64"/>
  <c r="J80"/>
  <c r="G64"/>
  <c r="G80"/>
  <c r="C64"/>
  <c r="C80"/>
  <c r="J62"/>
  <c r="G62"/>
  <c r="J60"/>
  <c r="G60"/>
  <c r="J58"/>
  <c r="G58"/>
  <c r="J55"/>
  <c r="J54"/>
  <c r="G55"/>
  <c r="G54"/>
  <c r="C54"/>
  <c r="J52"/>
  <c r="G52"/>
  <c r="J43"/>
  <c r="G43"/>
  <c r="J42"/>
  <c r="G42"/>
  <c r="J41"/>
  <c r="G41"/>
  <c r="J40"/>
  <c r="G40"/>
  <c r="J37"/>
  <c r="G37"/>
  <c r="J35"/>
  <c r="G35"/>
  <c r="J33"/>
  <c r="G33"/>
  <c r="J31"/>
  <c r="G31"/>
  <c r="J29"/>
  <c r="J28"/>
  <c r="G29"/>
  <c r="G28"/>
  <c r="G44"/>
  <c r="C28"/>
  <c r="C44"/>
  <c r="J26"/>
  <c r="G26"/>
  <c r="J24"/>
  <c r="G24"/>
  <c r="J22"/>
  <c r="G22"/>
  <c r="J19"/>
  <c r="G19"/>
  <c r="G18"/>
  <c r="J18"/>
  <c r="C18"/>
  <c r="J16"/>
  <c r="J11"/>
  <c r="G16"/>
  <c r="G11"/>
  <c r="C11"/>
  <c r="C44" i="150"/>
  <c r="J44"/>
  <c r="G44"/>
  <c r="J80"/>
  <c r="G80"/>
  <c r="C80"/>
  <c r="J117"/>
  <c r="G117"/>
  <c r="C117"/>
  <c r="J28"/>
  <c r="G28"/>
  <c r="C28"/>
  <c r="G64"/>
  <c r="J64"/>
  <c r="C64"/>
  <c r="J101"/>
  <c r="G101"/>
  <c r="C101"/>
  <c r="J138"/>
  <c r="G138"/>
  <c r="C138"/>
  <c r="C154"/>
  <c r="J153"/>
  <c r="G153"/>
  <c r="J152"/>
  <c r="G152"/>
  <c r="J151"/>
  <c r="G151"/>
  <c r="J150"/>
  <c r="G150"/>
  <c r="J147"/>
  <c r="G147"/>
  <c r="J116"/>
  <c r="G116"/>
  <c r="J115"/>
  <c r="G115"/>
  <c r="J114"/>
  <c r="G114"/>
  <c r="J113"/>
  <c r="G113"/>
  <c r="J110"/>
  <c r="G110"/>
  <c r="J73"/>
  <c r="G73"/>
  <c r="J79"/>
  <c r="G79"/>
  <c r="J78"/>
  <c r="G78"/>
  <c r="J77"/>
  <c r="G77"/>
  <c r="J76"/>
  <c r="G76"/>
  <c r="J43"/>
  <c r="G43"/>
  <c r="J42"/>
  <c r="G42"/>
  <c r="J41"/>
  <c r="G41"/>
  <c r="J40"/>
  <c r="G40"/>
  <c r="J145"/>
  <c r="G145"/>
  <c r="J108"/>
  <c r="G108"/>
  <c r="J71"/>
  <c r="G71"/>
  <c r="J35"/>
  <c r="G35"/>
  <c r="B90" i="91"/>
  <c r="B89"/>
  <c r="I14" i="236"/>
  <c r="H14"/>
  <c r="J14" s="1"/>
  <c r="F14"/>
  <c r="G14" s="1"/>
  <c r="E14"/>
  <c r="C14"/>
  <c r="B14"/>
  <c r="D14" s="1"/>
  <c r="J12"/>
  <c r="G12"/>
  <c r="D12"/>
  <c r="J11"/>
  <c r="G11"/>
  <c r="D11"/>
  <c r="J9"/>
  <c r="G9"/>
  <c r="D9"/>
  <c r="J8"/>
  <c r="G8"/>
  <c r="D8"/>
  <c r="H42" i="235"/>
  <c r="G42"/>
  <c r="F42"/>
  <c r="E42"/>
  <c r="I42" s="1"/>
  <c r="D42"/>
  <c r="C42"/>
  <c r="H41"/>
  <c r="G41"/>
  <c r="L41" s="1"/>
  <c r="F41"/>
  <c r="E41"/>
  <c r="D41"/>
  <c r="C41"/>
  <c r="H40"/>
  <c r="H43" s="1"/>
  <c r="G40"/>
  <c r="G43" s="1"/>
  <c r="F40"/>
  <c r="F43"/>
  <c r="E40"/>
  <c r="J40" s="1"/>
  <c r="D40"/>
  <c r="C40"/>
  <c r="L38"/>
  <c r="K38"/>
  <c r="J38"/>
  <c r="I38"/>
  <c r="H37"/>
  <c r="K37" s="1"/>
  <c r="G37"/>
  <c r="F37"/>
  <c r="E37"/>
  <c r="J37" s="1"/>
  <c r="D37"/>
  <c r="C37"/>
  <c r="H36"/>
  <c r="G36"/>
  <c r="F36"/>
  <c r="E36"/>
  <c r="D36"/>
  <c r="C36"/>
  <c r="C39" s="1"/>
  <c r="H35"/>
  <c r="G35"/>
  <c r="G39"/>
  <c r="F35"/>
  <c r="F39"/>
  <c r="E35"/>
  <c r="J35" s="1"/>
  <c r="E39"/>
  <c r="D35"/>
  <c r="D39"/>
  <c r="H34"/>
  <c r="G34"/>
  <c r="L34" s="1"/>
  <c r="F34"/>
  <c r="E34"/>
  <c r="D34"/>
  <c r="C34"/>
  <c r="L33"/>
  <c r="K33"/>
  <c r="J33"/>
  <c r="I33"/>
  <c r="L32"/>
  <c r="K32"/>
  <c r="J32"/>
  <c r="I32"/>
  <c r="L31"/>
  <c r="K31"/>
  <c r="J31"/>
  <c r="I31"/>
  <c r="L30"/>
  <c r="K30"/>
  <c r="J30"/>
  <c r="I30"/>
  <c r="L29"/>
  <c r="K29"/>
  <c r="J29"/>
  <c r="I29"/>
  <c r="H28"/>
  <c r="K28" s="1"/>
  <c r="G28"/>
  <c r="F28"/>
  <c r="E28"/>
  <c r="J28" s="1"/>
  <c r="D28"/>
  <c r="C28"/>
  <c r="L27"/>
  <c r="K27"/>
  <c r="J27"/>
  <c r="I27"/>
  <c r="L26"/>
  <c r="K26"/>
  <c r="J26"/>
  <c r="I26"/>
  <c r="L25"/>
  <c r="K25"/>
  <c r="J25"/>
  <c r="I25"/>
  <c r="L24"/>
  <c r="K24"/>
  <c r="J24"/>
  <c r="I24"/>
  <c r="L23"/>
  <c r="K23"/>
  <c r="J23"/>
  <c r="I23"/>
  <c r="H22"/>
  <c r="G22"/>
  <c r="F22"/>
  <c r="E22"/>
  <c r="D22"/>
  <c r="C22"/>
  <c r="L21"/>
  <c r="K21"/>
  <c r="J21"/>
  <c r="I21"/>
  <c r="L20"/>
  <c r="K20"/>
  <c r="J20"/>
  <c r="I20"/>
  <c r="L19"/>
  <c r="K19"/>
  <c r="J19"/>
  <c r="I19"/>
  <c r="L18"/>
  <c r="K18"/>
  <c r="J18"/>
  <c r="I18"/>
  <c r="H17"/>
  <c r="G17"/>
  <c r="F17"/>
  <c r="E17"/>
  <c r="I17" s="1"/>
  <c r="D17"/>
  <c r="C17"/>
  <c r="L16"/>
  <c r="K16"/>
  <c r="J16"/>
  <c r="I16"/>
  <c r="L15"/>
  <c r="K15"/>
  <c r="J15"/>
  <c r="I15"/>
  <c r="L14"/>
  <c r="K14"/>
  <c r="J14"/>
  <c r="I14"/>
  <c r="L13"/>
  <c r="K13"/>
  <c r="J13"/>
  <c r="I13"/>
  <c r="H12"/>
  <c r="G12"/>
  <c r="L12" s="1"/>
  <c r="F12"/>
  <c r="E12"/>
  <c r="J12" s="1"/>
  <c r="D12"/>
  <c r="C12"/>
  <c r="L11"/>
  <c r="K11"/>
  <c r="J11"/>
  <c r="I11"/>
  <c r="L10"/>
  <c r="K10"/>
  <c r="J10"/>
  <c r="I10"/>
  <c r="L9"/>
  <c r="K9"/>
  <c r="J9"/>
  <c r="I9"/>
  <c r="L8"/>
  <c r="K8"/>
  <c r="J8"/>
  <c r="I8"/>
  <c r="A3" i="231"/>
  <c r="A2"/>
  <c r="C2"/>
  <c r="B108" i="91"/>
  <c r="I98" i="233"/>
  <c r="H98"/>
  <c r="G98"/>
  <c r="F98"/>
  <c r="E98"/>
  <c r="D98"/>
  <c r="C98"/>
  <c r="J97"/>
  <c r="J96"/>
  <c r="J95"/>
  <c r="J94"/>
  <c r="J93"/>
  <c r="J92"/>
  <c r="J91"/>
  <c r="J90"/>
  <c r="J89"/>
  <c r="J88"/>
  <c r="J87"/>
  <c r="J86"/>
  <c r="J85"/>
  <c r="J84"/>
  <c r="H76"/>
  <c r="G76"/>
  <c r="F76"/>
  <c r="E76"/>
  <c r="D76"/>
  <c r="C76"/>
  <c r="J76" s="1"/>
  <c r="H75"/>
  <c r="G75"/>
  <c r="F75"/>
  <c r="E75"/>
  <c r="D75"/>
  <c r="C75"/>
  <c r="H74"/>
  <c r="G74"/>
  <c r="F74"/>
  <c r="E74"/>
  <c r="C74"/>
  <c r="D74"/>
  <c r="H73"/>
  <c r="G73"/>
  <c r="F73"/>
  <c r="E73"/>
  <c r="D73"/>
  <c r="C73"/>
  <c r="H72"/>
  <c r="G72"/>
  <c r="F72"/>
  <c r="E72"/>
  <c r="D72"/>
  <c r="C72"/>
  <c r="H71"/>
  <c r="G71"/>
  <c r="F71"/>
  <c r="E71"/>
  <c r="D71"/>
  <c r="C71"/>
  <c r="I70"/>
  <c r="H70"/>
  <c r="G70"/>
  <c r="F70"/>
  <c r="C70"/>
  <c r="D70"/>
  <c r="E70"/>
  <c r="I69"/>
  <c r="H69"/>
  <c r="G69"/>
  <c r="F69"/>
  <c r="E69"/>
  <c r="D69"/>
  <c r="C69"/>
  <c r="H68"/>
  <c r="G68"/>
  <c r="F68"/>
  <c r="E68"/>
  <c r="D68"/>
  <c r="C68"/>
  <c r="G67"/>
  <c r="F67"/>
  <c r="E67"/>
  <c r="D67"/>
  <c r="C67"/>
  <c r="F66"/>
  <c r="E66"/>
  <c r="D66"/>
  <c r="C66"/>
  <c r="E65"/>
  <c r="D65"/>
  <c r="C65"/>
  <c r="D64"/>
  <c r="C64"/>
  <c r="C63"/>
  <c r="J63" s="1"/>
  <c r="I56"/>
  <c r="H56"/>
  <c r="G56"/>
  <c r="F56"/>
  <c r="E56"/>
  <c r="D56"/>
  <c r="C56"/>
  <c r="J55"/>
  <c r="J54"/>
  <c r="J53"/>
  <c r="J52"/>
  <c r="J51"/>
  <c r="J50"/>
  <c r="J49"/>
  <c r="J48"/>
  <c r="J47"/>
  <c r="J46"/>
  <c r="J45"/>
  <c r="J44"/>
  <c r="J43"/>
  <c r="J42"/>
  <c r="I35"/>
  <c r="H35"/>
  <c r="G35"/>
  <c r="F35"/>
  <c r="E35"/>
  <c r="D35"/>
  <c r="C35"/>
  <c r="J33"/>
  <c r="J32"/>
  <c r="J31"/>
  <c r="J30"/>
  <c r="J29"/>
  <c r="J28"/>
  <c r="J27"/>
  <c r="J26"/>
  <c r="I13"/>
  <c r="H13"/>
  <c r="G13"/>
  <c r="F13"/>
  <c r="E13"/>
  <c r="D13"/>
  <c r="C13"/>
  <c r="J44" i="194"/>
  <c r="E49" i="235"/>
  <c r="E47"/>
  <c r="E45"/>
  <c r="E48"/>
  <c r="E46"/>
  <c r="J39"/>
  <c r="D48"/>
  <c r="D46"/>
  <c r="D49"/>
  <c r="D47"/>
  <c r="D45"/>
  <c r="C48"/>
  <c r="C46"/>
  <c r="C49"/>
  <c r="C47"/>
  <c r="C45"/>
  <c r="G48"/>
  <c r="G46"/>
  <c r="L39"/>
  <c r="G49"/>
  <c r="G47"/>
  <c r="G45"/>
  <c r="I39"/>
  <c r="F49"/>
  <c r="F47"/>
  <c r="F45"/>
  <c r="F48"/>
  <c r="F46"/>
  <c r="L17"/>
  <c r="J22"/>
  <c r="L28"/>
  <c r="J34"/>
  <c r="L35"/>
  <c r="J36"/>
  <c r="L37"/>
  <c r="L40"/>
  <c r="J41"/>
  <c r="L42"/>
  <c r="K35"/>
  <c r="K40"/>
  <c r="K42"/>
  <c r="E43"/>
  <c r="J43"/>
  <c r="I35"/>
  <c r="I40"/>
  <c r="B74" i="91"/>
  <c r="H65" i="232"/>
  <c r="H63" s="1"/>
  <c r="G65"/>
  <c r="G63" s="1"/>
  <c r="F65"/>
  <c r="F63" s="1"/>
  <c r="E65"/>
  <c r="E63" s="1"/>
  <c r="H45"/>
  <c r="G45"/>
  <c r="F45"/>
  <c r="E45"/>
  <c r="H34"/>
  <c r="G34"/>
  <c r="F34"/>
  <c r="E34"/>
  <c r="H27"/>
  <c r="G27"/>
  <c r="F27"/>
  <c r="E27"/>
  <c r="H20"/>
  <c r="G20"/>
  <c r="F20"/>
  <c r="F19" s="1"/>
  <c r="F17" s="1"/>
  <c r="E20"/>
  <c r="H8"/>
  <c r="G8"/>
  <c r="F8"/>
  <c r="E8"/>
  <c r="E20" i="231"/>
  <c r="E39" s="1"/>
  <c r="C20"/>
  <c r="C39" s="1"/>
  <c r="C19"/>
  <c r="E19"/>
  <c r="E16"/>
  <c r="C16"/>
  <c r="B73" i="91"/>
  <c r="B72"/>
  <c r="B71"/>
  <c r="B70"/>
  <c r="B69"/>
  <c r="B66"/>
  <c r="B65"/>
  <c r="B64"/>
  <c r="B62"/>
  <c r="B61"/>
  <c r="G15" i="230"/>
  <c r="G16" s="1"/>
  <c r="G45" s="1"/>
  <c r="G48" s="1"/>
  <c r="E15"/>
  <c r="E16" s="1"/>
  <c r="E45" s="1"/>
  <c r="E48" s="1"/>
  <c r="G24"/>
  <c r="E24"/>
  <c r="G24" i="226"/>
  <c r="E24"/>
  <c r="C15"/>
  <c r="C16" s="1"/>
  <c r="G16" s="1"/>
  <c r="B15" i="229"/>
  <c r="C15"/>
  <c r="B8"/>
  <c r="C8"/>
  <c r="D8"/>
  <c r="E15"/>
  <c r="D15"/>
  <c r="E8"/>
  <c r="J8" i="221"/>
  <c r="R8" s="1"/>
  <c r="Y8"/>
  <c r="Q8"/>
  <c r="Z9"/>
  <c r="Z10"/>
  <c r="Z11"/>
  <c r="Z12"/>
  <c r="Z13"/>
  <c r="Z14"/>
  <c r="Z15"/>
  <c r="Z16"/>
  <c r="Z17"/>
  <c r="Z18"/>
  <c r="Z19"/>
  <c r="Z20"/>
  <c r="Z21"/>
  <c r="Z22"/>
  <c r="Z23"/>
  <c r="Z24"/>
  <c r="Z25"/>
  <c r="Z26"/>
  <c r="Z27"/>
  <c r="Z28"/>
  <c r="Z29"/>
  <c r="Z30"/>
  <c r="Z31"/>
  <c r="Z32"/>
  <c r="Z33"/>
  <c r="Z34"/>
  <c r="Z35"/>
  <c r="Z36"/>
  <c r="Z37"/>
  <c r="Z38"/>
  <c r="Z39"/>
  <c r="Z40"/>
  <c r="Z41"/>
  <c r="Z42"/>
  <c r="R9"/>
  <c r="R10"/>
  <c r="R11"/>
  <c r="R12"/>
  <c r="R13"/>
  <c r="R14"/>
  <c r="R15"/>
  <c r="R16"/>
  <c r="R17"/>
  <c r="R18"/>
  <c r="R19"/>
  <c r="R20"/>
  <c r="R21"/>
  <c r="R22"/>
  <c r="R23"/>
  <c r="R24"/>
  <c r="R25"/>
  <c r="R26"/>
  <c r="R27"/>
  <c r="R28"/>
  <c r="R29"/>
  <c r="R30"/>
  <c r="R31"/>
  <c r="R32"/>
  <c r="R33"/>
  <c r="R34"/>
  <c r="R35"/>
  <c r="R36"/>
  <c r="R37"/>
  <c r="R38"/>
  <c r="R39"/>
  <c r="R40"/>
  <c r="R41"/>
  <c r="R42"/>
  <c r="R43"/>
  <c r="Y42"/>
  <c r="Y41"/>
  <c r="Y40"/>
  <c r="Y39"/>
  <c r="Y38"/>
  <c r="Y37"/>
  <c r="Y36"/>
  <c r="Y35"/>
  <c r="Y34"/>
  <c r="Y33"/>
  <c r="Y32"/>
  <c r="Y31"/>
  <c r="Y30"/>
  <c r="Y29"/>
  <c r="Y28"/>
  <c r="Y27"/>
  <c r="Y26"/>
  <c r="Y25"/>
  <c r="Y24"/>
  <c r="Y23"/>
  <c r="Y22"/>
  <c r="Y21"/>
  <c r="Y20"/>
  <c r="Y19"/>
  <c r="Y18"/>
  <c r="Y17"/>
  <c r="Y16"/>
  <c r="Y15"/>
  <c r="Y14"/>
  <c r="Y13"/>
  <c r="Y12"/>
  <c r="Y11"/>
  <c r="Y10"/>
  <c r="Y9"/>
  <c r="Q43"/>
  <c r="Q42"/>
  <c r="Q41"/>
  <c r="Q40"/>
  <c r="Q39"/>
  <c r="Q38"/>
  <c r="Q37"/>
  <c r="Q36"/>
  <c r="Q35"/>
  <c r="Q34"/>
  <c r="Q33"/>
  <c r="Q32"/>
  <c r="Q31"/>
  <c r="Q30"/>
  <c r="Q29"/>
  <c r="Q28"/>
  <c r="Q27"/>
  <c r="Q26"/>
  <c r="Q25"/>
  <c r="Q24"/>
  <c r="Q23"/>
  <c r="Q22"/>
  <c r="Q21"/>
  <c r="Q19"/>
  <c r="Q18"/>
  <c r="Q17"/>
  <c r="Q16"/>
  <c r="Q15"/>
  <c r="Q14"/>
  <c r="Q13"/>
  <c r="Q12"/>
  <c r="Q11"/>
  <c r="Q10"/>
  <c r="Q9"/>
  <c r="K168" i="220"/>
  <c r="J168"/>
  <c r="I168"/>
  <c r="F168"/>
  <c r="E168"/>
  <c r="D168"/>
  <c r="C168"/>
  <c r="K167"/>
  <c r="J167"/>
  <c r="I167"/>
  <c r="F167"/>
  <c r="E167"/>
  <c r="D167"/>
  <c r="C167"/>
  <c r="K166"/>
  <c r="J166"/>
  <c r="I166"/>
  <c r="F166"/>
  <c r="E166"/>
  <c r="D166"/>
  <c r="C166"/>
  <c r="K165"/>
  <c r="J165"/>
  <c r="I165"/>
  <c r="F165"/>
  <c r="E165"/>
  <c r="D165"/>
  <c r="C165"/>
  <c r="K164"/>
  <c r="J164"/>
  <c r="I164"/>
  <c r="F164"/>
  <c r="E164"/>
  <c r="D164"/>
  <c r="C164"/>
  <c r="K163"/>
  <c r="J163"/>
  <c r="I163"/>
  <c r="F163"/>
  <c r="E163"/>
  <c r="D163"/>
  <c r="C163"/>
  <c r="K162"/>
  <c r="J162"/>
  <c r="I162"/>
  <c r="F162"/>
  <c r="E162"/>
  <c r="D162"/>
  <c r="C162"/>
  <c r="K161"/>
  <c r="J161"/>
  <c r="I161"/>
  <c r="F161"/>
  <c r="E161"/>
  <c r="D161"/>
  <c r="C161"/>
  <c r="K160"/>
  <c r="J160"/>
  <c r="I160"/>
  <c r="F160"/>
  <c r="E160"/>
  <c r="D160"/>
  <c r="C160"/>
  <c r="K159"/>
  <c r="J159"/>
  <c r="I159"/>
  <c r="F159"/>
  <c r="E159"/>
  <c r="D159"/>
  <c r="C159"/>
  <c r="K158"/>
  <c r="J158"/>
  <c r="I158"/>
  <c r="F158"/>
  <c r="E158"/>
  <c r="D158"/>
  <c r="C158"/>
  <c r="K157"/>
  <c r="J157"/>
  <c r="I157"/>
  <c r="F157"/>
  <c r="E157"/>
  <c r="D157"/>
  <c r="C157"/>
  <c r="K156"/>
  <c r="J156"/>
  <c r="I156"/>
  <c r="F156"/>
  <c r="E156"/>
  <c r="D156"/>
  <c r="C156"/>
  <c r="K155"/>
  <c r="J155"/>
  <c r="I155"/>
  <c r="F155"/>
  <c r="E155"/>
  <c r="D155"/>
  <c r="C155"/>
  <c r="K154"/>
  <c r="J154"/>
  <c r="I154"/>
  <c r="F154"/>
  <c r="E154"/>
  <c r="D154"/>
  <c r="C154"/>
  <c r="K153"/>
  <c r="J153"/>
  <c r="I153"/>
  <c r="F153"/>
  <c r="E153"/>
  <c r="D153"/>
  <c r="C153"/>
  <c r="K152"/>
  <c r="J152"/>
  <c r="I152"/>
  <c r="F152"/>
  <c r="E152"/>
  <c r="D152"/>
  <c r="C152"/>
  <c r="K151"/>
  <c r="J151"/>
  <c r="I151"/>
  <c r="F151"/>
  <c r="E151"/>
  <c r="D151"/>
  <c r="C151"/>
  <c r="K150"/>
  <c r="J150"/>
  <c r="I150"/>
  <c r="F150"/>
  <c r="E150"/>
  <c r="D150"/>
  <c r="C150"/>
  <c r="K149"/>
  <c r="J149"/>
  <c r="I149"/>
  <c r="F149"/>
  <c r="E149"/>
  <c r="D149"/>
  <c r="C149"/>
  <c r="K148"/>
  <c r="J148"/>
  <c r="I148"/>
  <c r="F148"/>
  <c r="E148"/>
  <c r="D148"/>
  <c r="C148"/>
  <c r="K147"/>
  <c r="J147"/>
  <c r="I147"/>
  <c r="F147"/>
  <c r="E147"/>
  <c r="D147"/>
  <c r="C147"/>
  <c r="K146"/>
  <c r="J146"/>
  <c r="I146"/>
  <c r="F146"/>
  <c r="E146"/>
  <c r="D146"/>
  <c r="C146"/>
  <c r="K145"/>
  <c r="J145"/>
  <c r="I145"/>
  <c r="F145"/>
  <c r="E145"/>
  <c r="D145"/>
  <c r="C145"/>
  <c r="K144"/>
  <c r="J144"/>
  <c r="I144"/>
  <c r="F144"/>
  <c r="E144"/>
  <c r="D144"/>
  <c r="C144"/>
  <c r="K143"/>
  <c r="J143"/>
  <c r="I143"/>
  <c r="F143"/>
  <c r="E143"/>
  <c r="D143"/>
  <c r="C143"/>
  <c r="K142"/>
  <c r="J142"/>
  <c r="I142"/>
  <c r="F142"/>
  <c r="E142"/>
  <c r="D142"/>
  <c r="C142"/>
  <c r="K141"/>
  <c r="J141"/>
  <c r="I141"/>
  <c r="F141"/>
  <c r="E141"/>
  <c r="D141"/>
  <c r="C141"/>
  <c r="K140"/>
  <c r="J140"/>
  <c r="I140"/>
  <c r="F140"/>
  <c r="E140"/>
  <c r="D140"/>
  <c r="C140"/>
  <c r="K139"/>
  <c r="J139"/>
  <c r="I139"/>
  <c r="F139"/>
  <c r="E139"/>
  <c r="D139"/>
  <c r="C139"/>
  <c r="K138"/>
  <c r="J138"/>
  <c r="I138"/>
  <c r="F138"/>
  <c r="E138"/>
  <c r="D138"/>
  <c r="C138"/>
  <c r="K137"/>
  <c r="J137"/>
  <c r="I137"/>
  <c r="F137"/>
  <c r="E137"/>
  <c r="D137"/>
  <c r="C137"/>
  <c r="K136"/>
  <c r="J136"/>
  <c r="I136"/>
  <c r="F136"/>
  <c r="E136"/>
  <c r="D136"/>
  <c r="C136"/>
  <c r="K135"/>
  <c r="J135"/>
  <c r="I135"/>
  <c r="F135"/>
  <c r="E135"/>
  <c r="D135"/>
  <c r="C135"/>
  <c r="K134"/>
  <c r="J134"/>
  <c r="I134"/>
  <c r="F134"/>
  <c r="E134"/>
  <c r="D134"/>
  <c r="L126"/>
  <c r="G126"/>
  <c r="H126"/>
  <c r="L125"/>
  <c r="G125"/>
  <c r="H125"/>
  <c r="L124"/>
  <c r="G124"/>
  <c r="H124"/>
  <c r="L123"/>
  <c r="G123"/>
  <c r="H123"/>
  <c r="L122"/>
  <c r="G122"/>
  <c r="H122"/>
  <c r="L121"/>
  <c r="G121"/>
  <c r="H121"/>
  <c r="L120"/>
  <c r="G120"/>
  <c r="H120"/>
  <c r="L119"/>
  <c r="G119"/>
  <c r="H119"/>
  <c r="L118"/>
  <c r="G118"/>
  <c r="H118"/>
  <c r="L117"/>
  <c r="G117"/>
  <c r="H117"/>
  <c r="G116"/>
  <c r="H116"/>
  <c r="L115"/>
  <c r="G115"/>
  <c r="H115"/>
  <c r="L114"/>
  <c r="G114"/>
  <c r="H114"/>
  <c r="L113"/>
  <c r="G113"/>
  <c r="H113"/>
  <c r="L112"/>
  <c r="G112"/>
  <c r="H112"/>
  <c r="L111"/>
  <c r="G111"/>
  <c r="H111"/>
  <c r="L110"/>
  <c r="G110"/>
  <c r="H110"/>
  <c r="L109"/>
  <c r="G109"/>
  <c r="H109"/>
  <c r="L108"/>
  <c r="G108"/>
  <c r="H108"/>
  <c r="G107"/>
  <c r="H107"/>
  <c r="L106"/>
  <c r="G106"/>
  <c r="H106"/>
  <c r="L105"/>
  <c r="G105"/>
  <c r="H105"/>
  <c r="L104"/>
  <c r="G104"/>
  <c r="H104"/>
  <c r="L103"/>
  <c r="G103"/>
  <c r="H103"/>
  <c r="L102"/>
  <c r="G102"/>
  <c r="H102"/>
  <c r="L101"/>
  <c r="G101"/>
  <c r="H101"/>
  <c r="L100"/>
  <c r="G100"/>
  <c r="H100"/>
  <c r="L99"/>
  <c r="G99"/>
  <c r="H99"/>
  <c r="L98"/>
  <c r="G98"/>
  <c r="H98"/>
  <c r="L97"/>
  <c r="G97"/>
  <c r="H97"/>
  <c r="L96"/>
  <c r="G96"/>
  <c r="H96"/>
  <c r="L95"/>
  <c r="G95"/>
  <c r="H95"/>
  <c r="L94"/>
  <c r="G94"/>
  <c r="H94"/>
  <c r="L93"/>
  <c r="G93"/>
  <c r="H93"/>
  <c r="L92"/>
  <c r="G92"/>
  <c r="H92"/>
  <c r="L84"/>
  <c r="G84"/>
  <c r="H84"/>
  <c r="L83"/>
  <c r="G83"/>
  <c r="H83"/>
  <c r="L82"/>
  <c r="G82"/>
  <c r="H82"/>
  <c r="L81"/>
  <c r="G81"/>
  <c r="H81"/>
  <c r="L80"/>
  <c r="G80"/>
  <c r="H80"/>
  <c r="L79"/>
  <c r="G79"/>
  <c r="H79"/>
  <c r="L78"/>
  <c r="G78"/>
  <c r="H78"/>
  <c r="L77"/>
  <c r="G77"/>
  <c r="H77"/>
  <c r="L76"/>
  <c r="G76"/>
  <c r="H76"/>
  <c r="L75"/>
  <c r="G75"/>
  <c r="H75"/>
  <c r="L74"/>
  <c r="G74"/>
  <c r="H74"/>
  <c r="L73"/>
  <c r="G73"/>
  <c r="H73"/>
  <c r="L72"/>
  <c r="G72"/>
  <c r="H72"/>
  <c r="L71"/>
  <c r="G71"/>
  <c r="H71"/>
  <c r="L70"/>
  <c r="G70"/>
  <c r="H70"/>
  <c r="L69"/>
  <c r="G69"/>
  <c r="H69"/>
  <c r="L68"/>
  <c r="G68"/>
  <c r="H68"/>
  <c r="L67"/>
  <c r="G67"/>
  <c r="H67"/>
  <c r="L66"/>
  <c r="G66"/>
  <c r="H66"/>
  <c r="L65"/>
  <c r="G65"/>
  <c r="H65"/>
  <c r="L64"/>
  <c r="G64"/>
  <c r="H64"/>
  <c r="L63"/>
  <c r="G63"/>
  <c r="H63"/>
  <c r="L62"/>
  <c r="G62"/>
  <c r="H62"/>
  <c r="L61"/>
  <c r="G61"/>
  <c r="H61"/>
  <c r="L60"/>
  <c r="H60"/>
  <c r="L59"/>
  <c r="G59"/>
  <c r="L58"/>
  <c r="G58"/>
  <c r="H58"/>
  <c r="L57"/>
  <c r="G57"/>
  <c r="H57"/>
  <c r="L56"/>
  <c r="G56"/>
  <c r="H56"/>
  <c r="L55"/>
  <c r="G55"/>
  <c r="H55"/>
  <c r="L54"/>
  <c r="G54"/>
  <c r="H54"/>
  <c r="L53"/>
  <c r="G53"/>
  <c r="H53"/>
  <c r="L52"/>
  <c r="G52"/>
  <c r="H52"/>
  <c r="L51"/>
  <c r="G51"/>
  <c r="H51"/>
  <c r="L50"/>
  <c r="H50"/>
  <c r="G42"/>
  <c r="H42"/>
  <c r="G41"/>
  <c r="H41"/>
  <c r="G40"/>
  <c r="H40"/>
  <c r="G39"/>
  <c r="H39"/>
  <c r="G38"/>
  <c r="H38"/>
  <c r="G37"/>
  <c r="H37"/>
  <c r="G36"/>
  <c r="H36"/>
  <c r="G35"/>
  <c r="H35"/>
  <c r="G34"/>
  <c r="H34"/>
  <c r="G33"/>
  <c r="H33"/>
  <c r="G32"/>
  <c r="H32"/>
  <c r="G31"/>
  <c r="H31"/>
  <c r="G30"/>
  <c r="H30"/>
  <c r="G29"/>
  <c r="H29"/>
  <c r="G28"/>
  <c r="H28"/>
  <c r="G27"/>
  <c r="H27"/>
  <c r="G26"/>
  <c r="H26"/>
  <c r="G25"/>
  <c r="H25"/>
  <c r="G24"/>
  <c r="H24"/>
  <c r="G23"/>
  <c r="H23"/>
  <c r="G22"/>
  <c r="H22"/>
  <c r="G21"/>
  <c r="H21"/>
  <c r="G20"/>
  <c r="H20"/>
  <c r="G19"/>
  <c r="H19"/>
  <c r="G18"/>
  <c r="H18"/>
  <c r="G17"/>
  <c r="H17"/>
  <c r="H16"/>
  <c r="G15"/>
  <c r="H15"/>
  <c r="G14"/>
  <c r="H14"/>
  <c r="G13"/>
  <c r="H13"/>
  <c r="G12"/>
  <c r="H12"/>
  <c r="G11"/>
  <c r="H11"/>
  <c r="G10"/>
  <c r="H10"/>
  <c r="G9"/>
  <c r="H9"/>
  <c r="H8"/>
  <c r="J43" i="221"/>
  <c r="I43"/>
  <c r="C29" i="218"/>
  <c r="D21"/>
  <c r="E21"/>
  <c r="C10"/>
  <c r="D7"/>
  <c r="I42" i="221"/>
  <c r="J42"/>
  <c r="I41"/>
  <c r="J41"/>
  <c r="I40"/>
  <c r="J40"/>
  <c r="I39"/>
  <c r="J39"/>
  <c r="I38"/>
  <c r="J38"/>
  <c r="I37"/>
  <c r="J37"/>
  <c r="I36"/>
  <c r="J36"/>
  <c r="I35"/>
  <c r="J35"/>
  <c r="I34"/>
  <c r="J34"/>
  <c r="I33"/>
  <c r="J33"/>
  <c r="I32"/>
  <c r="J32"/>
  <c r="I31"/>
  <c r="J31"/>
  <c r="I30"/>
  <c r="J30"/>
  <c r="I29"/>
  <c r="J29"/>
  <c r="I28"/>
  <c r="J28"/>
  <c r="I27"/>
  <c r="J27"/>
  <c r="I26"/>
  <c r="J26"/>
  <c r="I25"/>
  <c r="J25"/>
  <c r="I24"/>
  <c r="J24"/>
  <c r="I23"/>
  <c r="J23"/>
  <c r="I22"/>
  <c r="J22"/>
  <c r="I21"/>
  <c r="J21"/>
  <c r="I20"/>
  <c r="J20"/>
  <c r="I19"/>
  <c r="J19"/>
  <c r="I18"/>
  <c r="J18"/>
  <c r="I17"/>
  <c r="J17"/>
  <c r="I16"/>
  <c r="J16"/>
  <c r="I15"/>
  <c r="J15"/>
  <c r="I14"/>
  <c r="J14"/>
  <c r="I13"/>
  <c r="J13"/>
  <c r="I12"/>
  <c r="J12"/>
  <c r="I11"/>
  <c r="J11"/>
  <c r="I10"/>
  <c r="I9"/>
  <c r="J9"/>
  <c r="P168" i="220"/>
  <c r="O168"/>
  <c r="N168"/>
  <c r="P167"/>
  <c r="O167"/>
  <c r="N167"/>
  <c r="P166"/>
  <c r="O166"/>
  <c r="N166"/>
  <c r="P165"/>
  <c r="O165"/>
  <c r="N165"/>
  <c r="P164"/>
  <c r="O164"/>
  <c r="N164"/>
  <c r="P163"/>
  <c r="O163"/>
  <c r="N163"/>
  <c r="P162"/>
  <c r="O162"/>
  <c r="N162"/>
  <c r="P161"/>
  <c r="O161"/>
  <c r="N161"/>
  <c r="P160"/>
  <c r="O160"/>
  <c r="N160"/>
  <c r="P159"/>
  <c r="O159"/>
  <c r="N159"/>
  <c r="P158"/>
  <c r="O158"/>
  <c r="N158"/>
  <c r="P157"/>
  <c r="O157"/>
  <c r="N157"/>
  <c r="P156"/>
  <c r="O156"/>
  <c r="N156"/>
  <c r="P155"/>
  <c r="O155"/>
  <c r="N155"/>
  <c r="P154"/>
  <c r="O154"/>
  <c r="N154"/>
  <c r="P153"/>
  <c r="O153"/>
  <c r="N153"/>
  <c r="P152"/>
  <c r="O152"/>
  <c r="N152"/>
  <c r="P151"/>
  <c r="O151"/>
  <c r="N151"/>
  <c r="P150"/>
  <c r="O150"/>
  <c r="N150"/>
  <c r="P149"/>
  <c r="O149"/>
  <c r="N149"/>
  <c r="P148"/>
  <c r="O148"/>
  <c r="N148"/>
  <c r="P147"/>
  <c r="O147"/>
  <c r="N147"/>
  <c r="P146"/>
  <c r="O146"/>
  <c r="N146"/>
  <c r="P145"/>
  <c r="O145"/>
  <c r="N145"/>
  <c r="P144"/>
  <c r="O144"/>
  <c r="N144"/>
  <c r="P143"/>
  <c r="O143"/>
  <c r="N143"/>
  <c r="P142"/>
  <c r="O142"/>
  <c r="N142"/>
  <c r="P141"/>
  <c r="O141"/>
  <c r="N141"/>
  <c r="P140"/>
  <c r="O140"/>
  <c r="N140"/>
  <c r="P139"/>
  <c r="O139"/>
  <c r="N139"/>
  <c r="P138"/>
  <c r="O138"/>
  <c r="N138"/>
  <c r="P137"/>
  <c r="O137"/>
  <c r="N137"/>
  <c r="P136"/>
  <c r="O136"/>
  <c r="N136"/>
  <c r="P135"/>
  <c r="O135"/>
  <c r="N135"/>
  <c r="P134"/>
  <c r="O134"/>
  <c r="N134"/>
  <c r="Q126"/>
  <c r="Q125"/>
  <c r="Q124"/>
  <c r="Q123"/>
  <c r="Q122"/>
  <c r="Q121"/>
  <c r="Q120"/>
  <c r="Q119"/>
  <c r="Q118"/>
  <c r="Q117"/>
  <c r="Q116"/>
  <c r="Q115"/>
  <c r="Q114"/>
  <c r="Q113"/>
  <c r="Q112"/>
  <c r="Q111"/>
  <c r="Q110"/>
  <c r="Q109"/>
  <c r="Q108"/>
  <c r="Q107"/>
  <c r="Q106"/>
  <c r="Q104"/>
  <c r="Q103"/>
  <c r="Q102"/>
  <c r="Q101"/>
  <c r="Q100"/>
  <c r="Q99"/>
  <c r="Q98"/>
  <c r="Q97"/>
  <c r="Q96"/>
  <c r="Q95"/>
  <c r="Q94"/>
  <c r="Q93"/>
  <c r="Q92"/>
  <c r="Q84"/>
  <c r="Q83"/>
  <c r="Q82"/>
  <c r="Q81"/>
  <c r="Q80"/>
  <c r="Q79"/>
  <c r="Q78"/>
  <c r="Q77"/>
  <c r="Q76"/>
  <c r="Q75"/>
  <c r="Q74"/>
  <c r="Q73"/>
  <c r="Q72"/>
  <c r="Q71"/>
  <c r="Q70"/>
  <c r="Q69"/>
  <c r="Q68"/>
  <c r="Q67"/>
  <c r="Q66"/>
  <c r="Q65"/>
  <c r="Q64"/>
  <c r="Q63"/>
  <c r="Q62"/>
  <c r="Q61"/>
  <c r="Q60"/>
  <c r="Q59"/>
  <c r="Q58"/>
  <c r="Q57"/>
  <c r="Q56"/>
  <c r="Q55"/>
  <c r="Q54"/>
  <c r="Q53"/>
  <c r="Q52"/>
  <c r="Q51"/>
  <c r="Q50"/>
  <c r="G168" i="219"/>
  <c r="F168"/>
  <c r="E168"/>
  <c r="D168"/>
  <c r="C168"/>
  <c r="G167"/>
  <c r="F167"/>
  <c r="E167"/>
  <c r="D167"/>
  <c r="C167"/>
  <c r="G166"/>
  <c r="F166"/>
  <c r="E166"/>
  <c r="D166"/>
  <c r="C166"/>
  <c r="G165"/>
  <c r="F165"/>
  <c r="E165"/>
  <c r="D165"/>
  <c r="C165"/>
  <c r="G164"/>
  <c r="F164"/>
  <c r="E164"/>
  <c r="D164"/>
  <c r="C164"/>
  <c r="G163"/>
  <c r="F163"/>
  <c r="E163"/>
  <c r="D163"/>
  <c r="C163"/>
  <c r="G162"/>
  <c r="F162"/>
  <c r="E162"/>
  <c r="D162"/>
  <c r="C162"/>
  <c r="G161"/>
  <c r="F161"/>
  <c r="E161"/>
  <c r="D161"/>
  <c r="C161"/>
  <c r="G160"/>
  <c r="F160"/>
  <c r="E160"/>
  <c r="D160"/>
  <c r="C160"/>
  <c r="G159"/>
  <c r="F159"/>
  <c r="E159"/>
  <c r="D159"/>
  <c r="C159"/>
  <c r="G158"/>
  <c r="F158"/>
  <c r="E158"/>
  <c r="D158"/>
  <c r="C158"/>
  <c r="G157"/>
  <c r="F157"/>
  <c r="E157"/>
  <c r="D157"/>
  <c r="C157"/>
  <c r="G156"/>
  <c r="F156"/>
  <c r="E156"/>
  <c r="D156"/>
  <c r="C156"/>
  <c r="G155"/>
  <c r="F155"/>
  <c r="E155"/>
  <c r="D155"/>
  <c r="C155"/>
  <c r="G154"/>
  <c r="F154"/>
  <c r="E154"/>
  <c r="D154"/>
  <c r="C154"/>
  <c r="G153"/>
  <c r="F153"/>
  <c r="E153"/>
  <c r="D153"/>
  <c r="C153"/>
  <c r="G152"/>
  <c r="F152"/>
  <c r="E152"/>
  <c r="D152"/>
  <c r="C152"/>
  <c r="G151"/>
  <c r="F151"/>
  <c r="E151"/>
  <c r="D151"/>
  <c r="C151"/>
  <c r="G150"/>
  <c r="F150"/>
  <c r="E150"/>
  <c r="D150"/>
  <c r="C150"/>
  <c r="G149"/>
  <c r="F149"/>
  <c r="E149"/>
  <c r="D149"/>
  <c r="C149"/>
  <c r="G148"/>
  <c r="F148"/>
  <c r="E148"/>
  <c r="D148"/>
  <c r="C148"/>
  <c r="G147"/>
  <c r="F147"/>
  <c r="E147"/>
  <c r="D147"/>
  <c r="C147"/>
  <c r="G146"/>
  <c r="F146"/>
  <c r="E146"/>
  <c r="D146"/>
  <c r="C146"/>
  <c r="G145"/>
  <c r="F145"/>
  <c r="E145"/>
  <c r="D145"/>
  <c r="C145"/>
  <c r="G144"/>
  <c r="F144"/>
  <c r="E144"/>
  <c r="D144"/>
  <c r="C144"/>
  <c r="G143"/>
  <c r="F143"/>
  <c r="E143"/>
  <c r="D143"/>
  <c r="C143"/>
  <c r="G142"/>
  <c r="F142"/>
  <c r="E142"/>
  <c r="D142"/>
  <c r="C142"/>
  <c r="G141"/>
  <c r="F141"/>
  <c r="E141"/>
  <c r="D141"/>
  <c r="C141"/>
  <c r="G140"/>
  <c r="F140"/>
  <c r="E140"/>
  <c r="D140"/>
  <c r="C140"/>
  <c r="G139"/>
  <c r="F139"/>
  <c r="E139"/>
  <c r="D139"/>
  <c r="C139"/>
  <c r="G138"/>
  <c r="F138"/>
  <c r="E138"/>
  <c r="D138"/>
  <c r="C138"/>
  <c r="G137"/>
  <c r="F137"/>
  <c r="E137"/>
  <c r="D137"/>
  <c r="C137"/>
  <c r="G136"/>
  <c r="F136"/>
  <c r="E136"/>
  <c r="D136"/>
  <c r="C136"/>
  <c r="G135"/>
  <c r="F135"/>
  <c r="E135"/>
  <c r="D135"/>
  <c r="C135"/>
  <c r="G134"/>
  <c r="F134"/>
  <c r="E134"/>
  <c r="D134"/>
  <c r="C134"/>
  <c r="E10" i="218"/>
  <c r="D10"/>
  <c r="E7"/>
  <c r="K22" i="217"/>
  <c r="J22"/>
  <c r="J21" s="1"/>
  <c r="J33" s="1"/>
  <c r="I22"/>
  <c r="G22"/>
  <c r="G21" s="1"/>
  <c r="F22"/>
  <c r="E22"/>
  <c r="E21"/>
  <c r="D22"/>
  <c r="D21" s="1"/>
  <c r="C22"/>
  <c r="C21" s="1"/>
  <c r="K21"/>
  <c r="K33" s="1"/>
  <c r="I21"/>
  <c r="I33" s="1"/>
  <c r="F21"/>
  <c r="G10"/>
  <c r="C12" i="226" s="1"/>
  <c r="F10" i="217"/>
  <c r="F33" s="1"/>
  <c r="E10"/>
  <c r="E33" s="1"/>
  <c r="D10"/>
  <c r="D33" s="1"/>
  <c r="C10"/>
  <c r="C33" s="1"/>
  <c r="L153" i="220"/>
  <c r="L161"/>
  <c r="M93"/>
  <c r="R93"/>
  <c r="M95"/>
  <c r="R95"/>
  <c r="M97"/>
  <c r="R97"/>
  <c r="M99"/>
  <c r="R99"/>
  <c r="M101"/>
  <c r="R101"/>
  <c r="M103"/>
  <c r="R103"/>
  <c r="M105"/>
  <c r="R105"/>
  <c r="M107"/>
  <c r="R107"/>
  <c r="M109"/>
  <c r="R109"/>
  <c r="M111"/>
  <c r="R111"/>
  <c r="M113"/>
  <c r="R113"/>
  <c r="M115"/>
  <c r="M117"/>
  <c r="R117"/>
  <c r="M119"/>
  <c r="R119"/>
  <c r="M121"/>
  <c r="R121"/>
  <c r="M123"/>
  <c r="R123"/>
  <c r="M94"/>
  <c r="R94"/>
  <c r="M96"/>
  <c r="R96"/>
  <c r="M98"/>
  <c r="R98"/>
  <c r="M100"/>
  <c r="R100"/>
  <c r="M102"/>
  <c r="R102"/>
  <c r="M104"/>
  <c r="R104"/>
  <c r="M106"/>
  <c r="R106"/>
  <c r="M108"/>
  <c r="R108"/>
  <c r="M110"/>
  <c r="R110"/>
  <c r="M112"/>
  <c r="R112"/>
  <c r="M55"/>
  <c r="R63"/>
  <c r="M71"/>
  <c r="R71"/>
  <c r="M54"/>
  <c r="R54"/>
  <c r="M56"/>
  <c r="R56"/>
  <c r="M58"/>
  <c r="R58"/>
  <c r="M62"/>
  <c r="R62"/>
  <c r="M70"/>
  <c r="R70"/>
  <c r="M114"/>
  <c r="R114"/>
  <c r="M116"/>
  <c r="R116"/>
  <c r="M118"/>
  <c r="R118"/>
  <c r="M120"/>
  <c r="R120"/>
  <c r="M122"/>
  <c r="R122"/>
  <c r="M124"/>
  <c r="R124"/>
  <c r="M126"/>
  <c r="R126"/>
  <c r="M72"/>
  <c r="R72"/>
  <c r="M74"/>
  <c r="R74"/>
  <c r="M78"/>
  <c r="R78"/>
  <c r="M80"/>
  <c r="R80"/>
  <c r="M82"/>
  <c r="R82"/>
  <c r="L149"/>
  <c r="M64"/>
  <c r="R64"/>
  <c r="M66"/>
  <c r="R66"/>
  <c r="M79"/>
  <c r="R79"/>
  <c r="M9"/>
  <c r="R9" s="1"/>
  <c r="R11"/>
  <c r="M13"/>
  <c r="R13" s="1"/>
  <c r="M15"/>
  <c r="R15" s="1"/>
  <c r="M17"/>
  <c r="R17" s="1"/>
  <c r="M19"/>
  <c r="R19" s="1"/>
  <c r="M21"/>
  <c r="R21" s="1"/>
  <c r="M23"/>
  <c r="R23" s="1"/>
  <c r="M25"/>
  <c r="R25" s="1"/>
  <c r="M27"/>
  <c r="R27" s="1"/>
  <c r="M29"/>
  <c r="R29" s="1"/>
  <c r="M31"/>
  <c r="R31" s="1"/>
  <c r="M33"/>
  <c r="R33" s="1"/>
  <c r="M35"/>
  <c r="R35" s="1"/>
  <c r="M37"/>
  <c r="R37" s="1"/>
  <c r="M39"/>
  <c r="R39" s="1"/>
  <c r="M41"/>
  <c r="R41" s="1"/>
  <c r="M51"/>
  <c r="R51"/>
  <c r="M60"/>
  <c r="R60"/>
  <c r="M67"/>
  <c r="R67"/>
  <c r="M76"/>
  <c r="R76"/>
  <c r="M83"/>
  <c r="R83"/>
  <c r="M10"/>
  <c r="R10"/>
  <c r="M12"/>
  <c r="R12"/>
  <c r="M14"/>
  <c r="R14"/>
  <c r="M16"/>
  <c r="R16"/>
  <c r="M18"/>
  <c r="R18"/>
  <c r="M20"/>
  <c r="R20"/>
  <c r="M22"/>
  <c r="R22"/>
  <c r="M24"/>
  <c r="R24"/>
  <c r="M26"/>
  <c r="R26"/>
  <c r="M28"/>
  <c r="R28" s="1"/>
  <c r="M30"/>
  <c r="R30"/>
  <c r="M32"/>
  <c r="R32"/>
  <c r="M34"/>
  <c r="R34"/>
  <c r="M36"/>
  <c r="R36" s="1"/>
  <c r="M38"/>
  <c r="R38" s="1"/>
  <c r="M40"/>
  <c r="R40" s="1"/>
  <c r="M42"/>
  <c r="R42" s="1"/>
  <c r="G43"/>
  <c r="M52"/>
  <c r="R52"/>
  <c r="M59"/>
  <c r="R59"/>
  <c r="M68"/>
  <c r="R68"/>
  <c r="M75"/>
  <c r="R75"/>
  <c r="M84"/>
  <c r="R84"/>
  <c r="M125"/>
  <c r="R125"/>
  <c r="L154"/>
  <c r="L156"/>
  <c r="M53"/>
  <c r="R53"/>
  <c r="M61"/>
  <c r="R61"/>
  <c r="M69"/>
  <c r="R69"/>
  <c r="M77"/>
  <c r="R77"/>
  <c r="L134"/>
  <c r="L136"/>
  <c r="L138"/>
  <c r="L140"/>
  <c r="L142"/>
  <c r="L144"/>
  <c r="L146"/>
  <c r="L148"/>
  <c r="L163"/>
  <c r="L165"/>
  <c r="G166"/>
  <c r="G167"/>
  <c r="L167"/>
  <c r="L155"/>
  <c r="L157"/>
  <c r="G158"/>
  <c r="H158"/>
  <c r="G159"/>
  <c r="H159"/>
  <c r="L159"/>
  <c r="M57"/>
  <c r="R57"/>
  <c r="M65"/>
  <c r="R65"/>
  <c r="M73"/>
  <c r="R73"/>
  <c r="M81"/>
  <c r="R81"/>
  <c r="G150"/>
  <c r="L151"/>
  <c r="L162"/>
  <c r="L164"/>
  <c r="Q134"/>
  <c r="Q135"/>
  <c r="Q136"/>
  <c r="Q137"/>
  <c r="Q138"/>
  <c r="Q139"/>
  <c r="Q140"/>
  <c r="Q141"/>
  <c r="Q142"/>
  <c r="Q143"/>
  <c r="Q144"/>
  <c r="Q145"/>
  <c r="Q146"/>
  <c r="Q147"/>
  <c r="Q148"/>
  <c r="Q149"/>
  <c r="Q150"/>
  <c r="Q151"/>
  <c r="Q152"/>
  <c r="Q153"/>
  <c r="Q154"/>
  <c r="Q155"/>
  <c r="Q156"/>
  <c r="Q157"/>
  <c r="Q158"/>
  <c r="Q159"/>
  <c r="Q160"/>
  <c r="Q161"/>
  <c r="Q162"/>
  <c r="Q163"/>
  <c r="Q164"/>
  <c r="Q165"/>
  <c r="Q166"/>
  <c r="Q167"/>
  <c r="Q168"/>
  <c r="G135"/>
  <c r="H135"/>
  <c r="L150"/>
  <c r="G151"/>
  <c r="H151"/>
  <c r="G154"/>
  <c r="H154"/>
  <c r="G155"/>
  <c r="L158"/>
  <c r="G162"/>
  <c r="H162"/>
  <c r="G163"/>
  <c r="H163"/>
  <c r="L166"/>
  <c r="G137"/>
  <c r="H137"/>
  <c r="G139"/>
  <c r="H139"/>
  <c r="G141"/>
  <c r="H141"/>
  <c r="G143"/>
  <c r="H143"/>
  <c r="G145"/>
  <c r="H145"/>
  <c r="G147"/>
  <c r="G149"/>
  <c r="G152"/>
  <c r="H152"/>
  <c r="G153"/>
  <c r="H153"/>
  <c r="M153"/>
  <c r="R153"/>
  <c r="G160"/>
  <c r="G161"/>
  <c r="H161"/>
  <c r="M161"/>
  <c r="H167"/>
  <c r="G168"/>
  <c r="H168"/>
  <c r="L135"/>
  <c r="G136"/>
  <c r="H136"/>
  <c r="L137"/>
  <c r="G138"/>
  <c r="H138"/>
  <c r="L139"/>
  <c r="G140"/>
  <c r="H140"/>
  <c r="L141"/>
  <c r="G142"/>
  <c r="H142"/>
  <c r="M142"/>
  <c r="L143"/>
  <c r="G144"/>
  <c r="H144"/>
  <c r="L145"/>
  <c r="G146"/>
  <c r="H146"/>
  <c r="L147"/>
  <c r="G148"/>
  <c r="H148"/>
  <c r="L152"/>
  <c r="G156"/>
  <c r="H156"/>
  <c r="G157"/>
  <c r="H157"/>
  <c r="L160"/>
  <c r="G164"/>
  <c r="H164"/>
  <c r="G165"/>
  <c r="H165"/>
  <c r="L168"/>
  <c r="M8"/>
  <c r="M92"/>
  <c r="H147"/>
  <c r="H149"/>
  <c r="H160"/>
  <c r="H150"/>
  <c r="H155"/>
  <c r="H166"/>
  <c r="G134"/>
  <c r="H134"/>
  <c r="R50"/>
  <c r="Z43" i="221"/>
  <c r="R161" i="220"/>
  <c r="M144"/>
  <c r="R144"/>
  <c r="M136"/>
  <c r="R136"/>
  <c r="R92"/>
  <c r="M150"/>
  <c r="R150"/>
  <c r="M162"/>
  <c r="R162"/>
  <c r="R142"/>
  <c r="M148"/>
  <c r="R148"/>
  <c r="M140"/>
  <c r="R140"/>
  <c r="M156"/>
  <c r="R156"/>
  <c r="M157"/>
  <c r="R157"/>
  <c r="M155"/>
  <c r="R155"/>
  <c r="M164"/>
  <c r="R164"/>
  <c r="M163"/>
  <c r="R163"/>
  <c r="M154"/>
  <c r="R154"/>
  <c r="M138"/>
  <c r="R138"/>
  <c r="M149"/>
  <c r="R149"/>
  <c r="M146"/>
  <c r="R146"/>
  <c r="M143"/>
  <c r="R143"/>
  <c r="R43"/>
  <c r="R8"/>
  <c r="M145"/>
  <c r="R145"/>
  <c r="M159"/>
  <c r="R159"/>
  <c r="M137"/>
  <c r="R137"/>
  <c r="M139"/>
  <c r="R139"/>
  <c r="M158"/>
  <c r="R158"/>
  <c r="M166"/>
  <c r="R166"/>
  <c r="M167"/>
  <c r="R167"/>
  <c r="M152"/>
  <c r="R152"/>
  <c r="M151"/>
  <c r="R151"/>
  <c r="M135"/>
  <c r="R135"/>
  <c r="M147"/>
  <c r="R147"/>
  <c r="M160"/>
  <c r="R160"/>
  <c r="M165"/>
  <c r="R165"/>
  <c r="M168"/>
  <c r="R168"/>
  <c r="M141"/>
  <c r="R141"/>
  <c r="M134"/>
  <c r="R134"/>
  <c r="J142" i="115"/>
  <c r="L141" i="176"/>
  <c r="L147"/>
  <c r="L136"/>
  <c r="M138"/>
  <c r="M139"/>
  <c r="M140"/>
  <c r="K141"/>
  <c r="M141" s="1"/>
  <c r="K147"/>
  <c r="M147" s="1"/>
  <c r="M151"/>
  <c r="M152"/>
  <c r="M154"/>
  <c r="J154" s="1"/>
  <c r="M153"/>
  <c r="N141"/>
  <c r="N147"/>
  <c r="O141"/>
  <c r="O136" s="1"/>
  <c r="O147"/>
  <c r="P138"/>
  <c r="P139"/>
  <c r="P140"/>
  <c r="J140" s="1"/>
  <c r="P151"/>
  <c r="P152"/>
  <c r="P154"/>
  <c r="P153"/>
  <c r="Q141"/>
  <c r="Q147"/>
  <c r="R141"/>
  <c r="R147"/>
  <c r="S138"/>
  <c r="S139"/>
  <c r="S140"/>
  <c r="S151"/>
  <c r="S152"/>
  <c r="S154"/>
  <c r="S153"/>
  <c r="T141"/>
  <c r="V141" s="1"/>
  <c r="V136" s="1"/>
  <c r="T147"/>
  <c r="V147" s="1"/>
  <c r="U141"/>
  <c r="U147"/>
  <c r="V138"/>
  <c r="V139"/>
  <c r="V140"/>
  <c r="V151"/>
  <c r="V152"/>
  <c r="V154"/>
  <c r="V153"/>
  <c r="K142" i="115"/>
  <c r="M142" s="1"/>
  <c r="K148"/>
  <c r="K137"/>
  <c r="L142"/>
  <c r="L137" s="1"/>
  <c r="L148"/>
  <c r="M139"/>
  <c r="M140"/>
  <c r="M141"/>
  <c r="M148"/>
  <c r="M153"/>
  <c r="M152"/>
  <c r="N142"/>
  <c r="N137" s="1"/>
  <c r="N148"/>
  <c r="O142"/>
  <c r="O148"/>
  <c r="O137" s="1"/>
  <c r="P142"/>
  <c r="P148"/>
  <c r="P137"/>
  <c r="Q139"/>
  <c r="Q140"/>
  <c r="Q141"/>
  <c r="Q142"/>
  <c r="Q153"/>
  <c r="Q152"/>
  <c r="AH309" i="117"/>
  <c r="AE309"/>
  <c r="AB309"/>
  <c r="Y309"/>
  <c r="U309"/>
  <c r="R309"/>
  <c r="O309"/>
  <c r="L309"/>
  <c r="AH308"/>
  <c r="AE308"/>
  <c r="AB308"/>
  <c r="Y308"/>
  <c r="U308"/>
  <c r="R308"/>
  <c r="O308"/>
  <c r="L308"/>
  <c r="AH153"/>
  <c r="AE153"/>
  <c r="AB153"/>
  <c r="Y153"/>
  <c r="U153"/>
  <c r="R153"/>
  <c r="O153"/>
  <c r="AH152"/>
  <c r="AE152"/>
  <c r="AB152"/>
  <c r="Y152"/>
  <c r="U152"/>
  <c r="R152"/>
  <c r="O152"/>
  <c r="L152"/>
  <c r="J108" i="115"/>
  <c r="L108"/>
  <c r="N108"/>
  <c r="O108"/>
  <c r="P108"/>
  <c r="K108"/>
  <c r="L107" i="176"/>
  <c r="M107"/>
  <c r="N107"/>
  <c r="O107"/>
  <c r="P107"/>
  <c r="Q107"/>
  <c r="R107"/>
  <c r="S107"/>
  <c r="T107"/>
  <c r="U107"/>
  <c r="V107"/>
  <c r="K107"/>
  <c r="K263" i="117"/>
  <c r="L263"/>
  <c r="M263"/>
  <c r="N263"/>
  <c r="O263"/>
  <c r="P263"/>
  <c r="Q263"/>
  <c r="R263"/>
  <c r="S263"/>
  <c r="T263"/>
  <c r="U263"/>
  <c r="V263"/>
  <c r="W263"/>
  <c r="X263"/>
  <c r="Y263"/>
  <c r="Z263"/>
  <c r="AA263"/>
  <c r="AB263"/>
  <c r="AC263"/>
  <c r="AD263"/>
  <c r="AE263"/>
  <c r="AF263"/>
  <c r="AG263"/>
  <c r="AH263"/>
  <c r="AI263"/>
  <c r="J263"/>
  <c r="K107"/>
  <c r="L107"/>
  <c r="M107"/>
  <c r="N107"/>
  <c r="O107"/>
  <c r="P107"/>
  <c r="Q107"/>
  <c r="R107"/>
  <c r="S107"/>
  <c r="T107"/>
  <c r="U107"/>
  <c r="V107"/>
  <c r="W107"/>
  <c r="X107"/>
  <c r="Y107"/>
  <c r="Z107"/>
  <c r="AA107"/>
  <c r="AB107"/>
  <c r="AC107"/>
  <c r="AD107"/>
  <c r="AE107"/>
  <c r="AF107"/>
  <c r="AG107"/>
  <c r="AH107"/>
  <c r="AI107"/>
  <c r="J107"/>
  <c r="U304" i="210"/>
  <c r="T304"/>
  <c r="S304"/>
  <c r="R304"/>
  <c r="Q304"/>
  <c r="N304" s="1"/>
  <c r="P304"/>
  <c r="O304"/>
  <c r="M304"/>
  <c r="L304"/>
  <c r="U298"/>
  <c r="T298"/>
  <c r="S298"/>
  <c r="R298"/>
  <c r="R293" s="1"/>
  <c r="Q298"/>
  <c r="P298"/>
  <c r="O298"/>
  <c r="M298"/>
  <c r="M293" s="1"/>
  <c r="L298"/>
  <c r="N290"/>
  <c r="U285"/>
  <c r="U281" s="1"/>
  <c r="T285"/>
  <c r="T281" s="1"/>
  <c r="S285"/>
  <c r="S281" s="1"/>
  <c r="R285"/>
  <c r="Q285"/>
  <c r="Q281" s="1"/>
  <c r="P285"/>
  <c r="P281" s="1"/>
  <c r="O285"/>
  <c r="O281" s="1"/>
  <c r="M285"/>
  <c r="M281" s="1"/>
  <c r="L285"/>
  <c r="L281" s="1"/>
  <c r="N282"/>
  <c r="R281"/>
  <c r="N278"/>
  <c r="U276"/>
  <c r="T276"/>
  <c r="S276"/>
  <c r="R276"/>
  <c r="Q276"/>
  <c r="P276"/>
  <c r="O276"/>
  <c r="M276"/>
  <c r="L276"/>
  <c r="N273"/>
  <c r="U264"/>
  <c r="T264"/>
  <c r="S264"/>
  <c r="R264"/>
  <c r="Q264"/>
  <c r="P264"/>
  <c r="O264"/>
  <c r="M264"/>
  <c r="L264"/>
  <c r="N259"/>
  <c r="U256"/>
  <c r="T256"/>
  <c r="S256"/>
  <c r="R256"/>
  <c r="Q256"/>
  <c r="P256"/>
  <c r="O256"/>
  <c r="M256"/>
  <c r="L256"/>
  <c r="N254"/>
  <c r="N245"/>
  <c r="U244"/>
  <c r="T244"/>
  <c r="T241" s="1"/>
  <c r="T239" s="1"/>
  <c r="S244"/>
  <c r="S241" s="1"/>
  <c r="S239" s="1"/>
  <c r="R244"/>
  <c r="R241" s="1"/>
  <c r="R239" s="1"/>
  <c r="Q244"/>
  <c r="Q241" s="1"/>
  <c r="Q239" s="1"/>
  <c r="P244"/>
  <c r="P241" s="1"/>
  <c r="P239" s="1"/>
  <c r="O244"/>
  <c r="O241" s="1"/>
  <c r="O239" s="1"/>
  <c r="M244"/>
  <c r="M241" s="1"/>
  <c r="M239" s="1"/>
  <c r="L244"/>
  <c r="L241" s="1"/>
  <c r="L239" s="1"/>
  <c r="N242"/>
  <c r="U241"/>
  <c r="U239" s="1"/>
  <c r="N240"/>
  <c r="N225"/>
  <c r="U224"/>
  <c r="T224"/>
  <c r="S224"/>
  <c r="R224"/>
  <c r="Q224"/>
  <c r="P224"/>
  <c r="O224"/>
  <c r="M224"/>
  <c r="L224"/>
  <c r="N221"/>
  <c r="U220"/>
  <c r="T220"/>
  <c r="S220"/>
  <c r="R220"/>
  <c r="Q220"/>
  <c r="P220"/>
  <c r="O220"/>
  <c r="M220"/>
  <c r="L220"/>
  <c r="N218"/>
  <c r="U217"/>
  <c r="T217"/>
  <c r="S217"/>
  <c r="R217"/>
  <c r="Q217"/>
  <c r="P217"/>
  <c r="O217"/>
  <c r="M217"/>
  <c r="L217"/>
  <c r="N215"/>
  <c r="U214"/>
  <c r="T214"/>
  <c r="S214"/>
  <c r="R214"/>
  <c r="Q214"/>
  <c r="P214"/>
  <c r="O214"/>
  <c r="M214"/>
  <c r="L214"/>
  <c r="N212"/>
  <c r="U211"/>
  <c r="T211"/>
  <c r="S211"/>
  <c r="R211"/>
  <c r="Q211"/>
  <c r="P211"/>
  <c r="O211"/>
  <c r="M211"/>
  <c r="L211"/>
  <c r="N209"/>
  <c r="U208"/>
  <c r="T208"/>
  <c r="S208"/>
  <c r="R208"/>
  <c r="Q208"/>
  <c r="P208"/>
  <c r="O208"/>
  <c r="M208"/>
  <c r="L208"/>
  <c r="N206"/>
  <c r="U205"/>
  <c r="U203" s="1"/>
  <c r="T205"/>
  <c r="S205"/>
  <c r="R205"/>
  <c r="Q205"/>
  <c r="P205"/>
  <c r="P203" s="1"/>
  <c r="O205"/>
  <c r="M205"/>
  <c r="L205"/>
  <c r="L203" s="1"/>
  <c r="N204"/>
  <c r="N200"/>
  <c r="U199"/>
  <c r="T199"/>
  <c r="S199"/>
  <c r="R199"/>
  <c r="Q199"/>
  <c r="P199"/>
  <c r="O199"/>
  <c r="M199"/>
  <c r="L199"/>
  <c r="U190"/>
  <c r="T190"/>
  <c r="S190"/>
  <c r="R190"/>
  <c r="Q190"/>
  <c r="P190"/>
  <c r="N190" s="1"/>
  <c r="O190"/>
  <c r="M190"/>
  <c r="L190"/>
  <c r="U183"/>
  <c r="T183"/>
  <c r="S183"/>
  <c r="R183"/>
  <c r="Q183"/>
  <c r="P183"/>
  <c r="O183"/>
  <c r="M183"/>
  <c r="L183"/>
  <c r="X147"/>
  <c r="W147"/>
  <c r="V147"/>
  <c r="U147"/>
  <c r="T147"/>
  <c r="S147"/>
  <c r="R147"/>
  <c r="Q147"/>
  <c r="P147"/>
  <c r="O147"/>
  <c r="M147"/>
  <c r="L147"/>
  <c r="X141"/>
  <c r="X136" s="1"/>
  <c r="W141"/>
  <c r="W136" s="1"/>
  <c r="V141"/>
  <c r="V136" s="1"/>
  <c r="U141"/>
  <c r="U136" s="1"/>
  <c r="T141"/>
  <c r="T136" s="1"/>
  <c r="S141"/>
  <c r="S136" s="1"/>
  <c r="R141"/>
  <c r="R136" s="1"/>
  <c r="Q141"/>
  <c r="Q136" s="1"/>
  <c r="P141"/>
  <c r="P136" s="1"/>
  <c r="O141"/>
  <c r="O136" s="1"/>
  <c r="M141"/>
  <c r="M136" s="1"/>
  <c r="L141"/>
  <c r="X128"/>
  <c r="W128"/>
  <c r="V128"/>
  <c r="U128"/>
  <c r="T128"/>
  <c r="S128"/>
  <c r="R128"/>
  <c r="Q128"/>
  <c r="P128"/>
  <c r="O128"/>
  <c r="M128"/>
  <c r="L128"/>
  <c r="X124"/>
  <c r="W124"/>
  <c r="V124"/>
  <c r="U124"/>
  <c r="T124"/>
  <c r="S124"/>
  <c r="R124"/>
  <c r="Q124"/>
  <c r="P124"/>
  <c r="O124"/>
  <c r="M124"/>
  <c r="L124"/>
  <c r="X119"/>
  <c r="W119"/>
  <c r="V119"/>
  <c r="U119"/>
  <c r="T119"/>
  <c r="S119"/>
  <c r="R119"/>
  <c r="Q119"/>
  <c r="P119"/>
  <c r="O119"/>
  <c r="M119"/>
  <c r="L119"/>
  <c r="X107"/>
  <c r="W107"/>
  <c r="V107"/>
  <c r="U107"/>
  <c r="T107"/>
  <c r="S107"/>
  <c r="R107"/>
  <c r="Q107"/>
  <c r="P107"/>
  <c r="O107"/>
  <c r="M107"/>
  <c r="L107"/>
  <c r="X99"/>
  <c r="W99"/>
  <c r="V99"/>
  <c r="U99"/>
  <c r="T99"/>
  <c r="S99"/>
  <c r="R99"/>
  <c r="Q99"/>
  <c r="P99"/>
  <c r="O99"/>
  <c r="M99"/>
  <c r="L99"/>
  <c r="X87"/>
  <c r="W87"/>
  <c r="V87"/>
  <c r="U87"/>
  <c r="U84" s="1"/>
  <c r="U82" s="1"/>
  <c r="T87"/>
  <c r="S87"/>
  <c r="R87"/>
  <c r="R84" s="1"/>
  <c r="R82" s="1"/>
  <c r="Q87"/>
  <c r="Q84" s="1"/>
  <c r="Q82" s="1"/>
  <c r="P87"/>
  <c r="P84" s="1"/>
  <c r="P82" s="1"/>
  <c r="O87"/>
  <c r="M87"/>
  <c r="L87"/>
  <c r="X84"/>
  <c r="X82" s="1"/>
  <c r="W84"/>
  <c r="V84"/>
  <c r="V82" s="1"/>
  <c r="T84"/>
  <c r="T82" s="1"/>
  <c r="S84"/>
  <c r="S82" s="1"/>
  <c r="O84"/>
  <c r="O82" s="1"/>
  <c r="M84"/>
  <c r="M82" s="1"/>
  <c r="W82"/>
  <c r="X67"/>
  <c r="W67"/>
  <c r="V67"/>
  <c r="U67"/>
  <c r="T67"/>
  <c r="S67"/>
  <c r="R67"/>
  <c r="Q67"/>
  <c r="P67"/>
  <c r="O67"/>
  <c r="M67"/>
  <c r="L67"/>
  <c r="X63"/>
  <c r="W63"/>
  <c r="V63"/>
  <c r="U63"/>
  <c r="T63"/>
  <c r="S63"/>
  <c r="R63"/>
  <c r="Q63"/>
  <c r="P63"/>
  <c r="O63"/>
  <c r="M63"/>
  <c r="L63"/>
  <c r="X60"/>
  <c r="W60"/>
  <c r="V60"/>
  <c r="U60"/>
  <c r="T60"/>
  <c r="S60"/>
  <c r="R60"/>
  <c r="Q60"/>
  <c r="P60"/>
  <c r="O60"/>
  <c r="M60"/>
  <c r="L60"/>
  <c r="X57"/>
  <c r="W57"/>
  <c r="V57"/>
  <c r="U57"/>
  <c r="T57"/>
  <c r="S57"/>
  <c r="R57"/>
  <c r="Q57"/>
  <c r="P57"/>
  <c r="O57"/>
  <c r="M57"/>
  <c r="L57"/>
  <c r="X54"/>
  <c r="W54"/>
  <c r="V54"/>
  <c r="U54"/>
  <c r="T54"/>
  <c r="S54"/>
  <c r="S46" s="1"/>
  <c r="R54"/>
  <c r="Q54"/>
  <c r="P54"/>
  <c r="O54"/>
  <c r="M54"/>
  <c r="L54"/>
  <c r="X51"/>
  <c r="W51"/>
  <c r="V51"/>
  <c r="U51"/>
  <c r="T51"/>
  <c r="S51"/>
  <c r="R51"/>
  <c r="Q51"/>
  <c r="P51"/>
  <c r="O51"/>
  <c r="M51"/>
  <c r="L51"/>
  <c r="X48"/>
  <c r="W48"/>
  <c r="V48"/>
  <c r="V46" s="1"/>
  <c r="U48"/>
  <c r="T48"/>
  <c r="S48"/>
  <c r="R48"/>
  <c r="Q48"/>
  <c r="P48"/>
  <c r="O48"/>
  <c r="M48"/>
  <c r="M46" s="1"/>
  <c r="L48"/>
  <c r="O46"/>
  <c r="X42"/>
  <c r="W42"/>
  <c r="V42"/>
  <c r="U42"/>
  <c r="T42"/>
  <c r="S42"/>
  <c r="R42"/>
  <c r="Q42"/>
  <c r="P42"/>
  <c r="O42"/>
  <c r="M42"/>
  <c r="L42"/>
  <c r="X33"/>
  <c r="W33"/>
  <c r="V33"/>
  <c r="U33"/>
  <c r="T33"/>
  <c r="S33"/>
  <c r="R33"/>
  <c r="Q33"/>
  <c r="P33"/>
  <c r="O33"/>
  <c r="M33"/>
  <c r="L33"/>
  <c r="X26"/>
  <c r="W26"/>
  <c r="V26"/>
  <c r="V19" s="1"/>
  <c r="V17" s="1"/>
  <c r="V15" s="1"/>
  <c r="V157" s="1"/>
  <c r="V159" s="1"/>
  <c r="U26"/>
  <c r="T26"/>
  <c r="S26"/>
  <c r="R26"/>
  <c r="Q26"/>
  <c r="P26"/>
  <c r="O26"/>
  <c r="M26"/>
  <c r="M19" s="1"/>
  <c r="L26"/>
  <c r="O19"/>
  <c r="D5"/>
  <c r="M264" i="116"/>
  <c r="N264"/>
  <c r="O264"/>
  <c r="P264"/>
  <c r="R264"/>
  <c r="S264"/>
  <c r="T264"/>
  <c r="U264"/>
  <c r="V264"/>
  <c r="W264"/>
  <c r="X264"/>
  <c r="L264"/>
  <c r="M107"/>
  <c r="N107"/>
  <c r="O107"/>
  <c r="P107"/>
  <c r="R107"/>
  <c r="S107"/>
  <c r="T107"/>
  <c r="U107"/>
  <c r="V107"/>
  <c r="W107"/>
  <c r="X107"/>
  <c r="Y107"/>
  <c r="Z107"/>
  <c r="AA107"/>
  <c r="L107"/>
  <c r="F59" i="205"/>
  <c r="G59" s="1"/>
  <c r="F58"/>
  <c r="G58" s="1"/>
  <c r="F57"/>
  <c r="G57" s="1"/>
  <c r="F38"/>
  <c r="G38" s="1"/>
  <c r="F37"/>
  <c r="G37" s="1"/>
  <c r="F36"/>
  <c r="G36" s="1"/>
  <c r="C23"/>
  <c r="B23"/>
  <c r="F23" s="1"/>
  <c r="C18"/>
  <c r="C17"/>
  <c r="C12"/>
  <c r="C11"/>
  <c r="C10"/>
  <c r="B18"/>
  <c r="B17"/>
  <c r="F14"/>
  <c r="G14" s="1"/>
  <c r="F15"/>
  <c r="G15" s="1"/>
  <c r="F16"/>
  <c r="G16" s="1"/>
  <c r="C13"/>
  <c r="B13"/>
  <c r="B12"/>
  <c r="B11"/>
  <c r="B10"/>
  <c r="B8" i="91"/>
  <c r="B7"/>
  <c r="B15"/>
  <c r="B14"/>
  <c r="V75" i="208"/>
  <c r="V74"/>
  <c r="V76"/>
  <c r="Q71"/>
  <c r="Q75"/>
  <c r="U68"/>
  <c r="R68"/>
  <c r="N68"/>
  <c r="L68"/>
  <c r="I68"/>
  <c r="E68"/>
  <c r="U66"/>
  <c r="R66"/>
  <c r="N66"/>
  <c r="L66"/>
  <c r="I66"/>
  <c r="U64"/>
  <c r="R64"/>
  <c r="N64"/>
  <c r="L64"/>
  <c r="I64"/>
  <c r="E64"/>
  <c r="U61"/>
  <c r="R61"/>
  <c r="N61"/>
  <c r="L61"/>
  <c r="I61"/>
  <c r="E61"/>
  <c r="U59"/>
  <c r="R59"/>
  <c r="N59"/>
  <c r="L59"/>
  <c r="I59"/>
  <c r="E59"/>
  <c r="U57"/>
  <c r="R57"/>
  <c r="N57"/>
  <c r="L57"/>
  <c r="I57"/>
  <c r="U55"/>
  <c r="R55"/>
  <c r="N55"/>
  <c r="L55"/>
  <c r="I55"/>
  <c r="E55"/>
  <c r="U54"/>
  <c r="R54"/>
  <c r="N54"/>
  <c r="L54"/>
  <c r="I54"/>
  <c r="E54"/>
  <c r="U52"/>
  <c r="R52"/>
  <c r="N52"/>
  <c r="L52"/>
  <c r="I52"/>
  <c r="E52"/>
  <c r="U49"/>
  <c r="R49"/>
  <c r="N49"/>
  <c r="L49"/>
  <c r="I49"/>
  <c r="E49"/>
  <c r="U46"/>
  <c r="R46"/>
  <c r="N46"/>
  <c r="L46"/>
  <c r="I46"/>
  <c r="E46"/>
  <c r="U45"/>
  <c r="N45"/>
  <c r="R45"/>
  <c r="L45"/>
  <c r="I45"/>
  <c r="E45"/>
  <c r="U44"/>
  <c r="R44"/>
  <c r="N44"/>
  <c r="L44"/>
  <c r="E44"/>
  <c r="I44"/>
  <c r="T42"/>
  <c r="T71"/>
  <c r="S42"/>
  <c r="S71"/>
  <c r="Q42"/>
  <c r="P42"/>
  <c r="P71"/>
  <c r="O42"/>
  <c r="O71"/>
  <c r="K42"/>
  <c r="K71"/>
  <c r="J42"/>
  <c r="J71"/>
  <c r="H42"/>
  <c r="H71"/>
  <c r="G42"/>
  <c r="G71"/>
  <c r="F42"/>
  <c r="F71"/>
  <c r="U30"/>
  <c r="R30"/>
  <c r="L30"/>
  <c r="I30"/>
  <c r="E30"/>
  <c r="U28"/>
  <c r="R28"/>
  <c r="N28"/>
  <c r="L28"/>
  <c r="I28"/>
  <c r="U25"/>
  <c r="R25"/>
  <c r="N25"/>
  <c r="L25"/>
  <c r="I25"/>
  <c r="E25"/>
  <c r="U22"/>
  <c r="R22"/>
  <c r="L22"/>
  <c r="I22"/>
  <c r="E22"/>
  <c r="U20"/>
  <c r="N20"/>
  <c r="R20"/>
  <c r="L20"/>
  <c r="I20"/>
  <c r="E20"/>
  <c r="U18"/>
  <c r="R18"/>
  <c r="L18"/>
  <c r="I18"/>
  <c r="U17"/>
  <c r="R17"/>
  <c r="N17"/>
  <c r="L17"/>
  <c r="I17"/>
  <c r="U16"/>
  <c r="R16"/>
  <c r="N16"/>
  <c r="L16"/>
  <c r="I16"/>
  <c r="E16"/>
  <c r="U13"/>
  <c r="R13"/>
  <c r="L13"/>
  <c r="I13"/>
  <c r="E13"/>
  <c r="T11"/>
  <c r="T33"/>
  <c r="S11"/>
  <c r="S33"/>
  <c r="Q11"/>
  <c r="Q33"/>
  <c r="P11"/>
  <c r="P33"/>
  <c r="O11"/>
  <c r="O33"/>
  <c r="K11"/>
  <c r="K33"/>
  <c r="J11"/>
  <c r="J33"/>
  <c r="H11"/>
  <c r="H33"/>
  <c r="G11"/>
  <c r="G33"/>
  <c r="F11"/>
  <c r="F33"/>
  <c r="V75" i="207"/>
  <c r="V74"/>
  <c r="V76"/>
  <c r="I71"/>
  <c r="I75"/>
  <c r="U68"/>
  <c r="R68"/>
  <c r="N68"/>
  <c r="L68"/>
  <c r="E68"/>
  <c r="I68"/>
  <c r="U66"/>
  <c r="R66"/>
  <c r="N66"/>
  <c r="L66"/>
  <c r="I66"/>
  <c r="E66"/>
  <c r="U64"/>
  <c r="R64"/>
  <c r="N64"/>
  <c r="L64"/>
  <c r="E64"/>
  <c r="I64"/>
  <c r="U61"/>
  <c r="R61"/>
  <c r="N61"/>
  <c r="L61"/>
  <c r="I61"/>
  <c r="E61"/>
  <c r="U59"/>
  <c r="R59"/>
  <c r="N59"/>
  <c r="L59"/>
  <c r="E59"/>
  <c r="I59"/>
  <c r="U57"/>
  <c r="R57"/>
  <c r="N57"/>
  <c r="L57"/>
  <c r="I57"/>
  <c r="E57"/>
  <c r="U55"/>
  <c r="R55"/>
  <c r="N55"/>
  <c r="L55"/>
  <c r="E55"/>
  <c r="I55"/>
  <c r="U54"/>
  <c r="R54"/>
  <c r="N54"/>
  <c r="L54"/>
  <c r="I54"/>
  <c r="E54"/>
  <c r="U52"/>
  <c r="R52"/>
  <c r="N52"/>
  <c r="L52"/>
  <c r="E52"/>
  <c r="I52"/>
  <c r="U49"/>
  <c r="R49"/>
  <c r="N49"/>
  <c r="L49"/>
  <c r="I49"/>
  <c r="E49"/>
  <c r="U46"/>
  <c r="R46"/>
  <c r="N46"/>
  <c r="L46"/>
  <c r="E46"/>
  <c r="I46"/>
  <c r="U45"/>
  <c r="R45"/>
  <c r="R42"/>
  <c r="R71"/>
  <c r="R75"/>
  <c r="L45"/>
  <c r="I45"/>
  <c r="E45"/>
  <c r="U44"/>
  <c r="R44"/>
  <c r="N44"/>
  <c r="L44"/>
  <c r="E44"/>
  <c r="I44"/>
  <c r="U42"/>
  <c r="U71"/>
  <c r="U75"/>
  <c r="T42"/>
  <c r="T71"/>
  <c r="S42"/>
  <c r="S71"/>
  <c r="Q42"/>
  <c r="Q71"/>
  <c r="P42"/>
  <c r="P71"/>
  <c r="O42"/>
  <c r="O71"/>
  <c r="K42"/>
  <c r="K71"/>
  <c r="J42"/>
  <c r="J71"/>
  <c r="I42"/>
  <c r="H42"/>
  <c r="H71"/>
  <c r="G42"/>
  <c r="G71"/>
  <c r="F42"/>
  <c r="F71"/>
  <c r="T33"/>
  <c r="P33"/>
  <c r="K33"/>
  <c r="K74"/>
  <c r="G33"/>
  <c r="G74"/>
  <c r="U30"/>
  <c r="R30"/>
  <c r="N30"/>
  <c r="L30"/>
  <c r="I30"/>
  <c r="E30"/>
  <c r="U28"/>
  <c r="R28"/>
  <c r="N28"/>
  <c r="L28"/>
  <c r="I28"/>
  <c r="E28"/>
  <c r="U25"/>
  <c r="R25"/>
  <c r="N25"/>
  <c r="L25"/>
  <c r="I25"/>
  <c r="E25"/>
  <c r="U22"/>
  <c r="R22"/>
  <c r="N22"/>
  <c r="L22"/>
  <c r="I22"/>
  <c r="E22"/>
  <c r="U20"/>
  <c r="R20"/>
  <c r="N20"/>
  <c r="L20"/>
  <c r="I20"/>
  <c r="E20"/>
  <c r="U18"/>
  <c r="R18"/>
  <c r="N18"/>
  <c r="L18"/>
  <c r="E18"/>
  <c r="I18"/>
  <c r="U17"/>
  <c r="R17"/>
  <c r="N17"/>
  <c r="L17"/>
  <c r="I17"/>
  <c r="E17"/>
  <c r="U16"/>
  <c r="R16"/>
  <c r="N16"/>
  <c r="L16"/>
  <c r="L11"/>
  <c r="L33"/>
  <c r="L74"/>
  <c r="I16"/>
  <c r="E16"/>
  <c r="U13"/>
  <c r="R13"/>
  <c r="N13"/>
  <c r="L13"/>
  <c r="I13"/>
  <c r="E13"/>
  <c r="U11"/>
  <c r="U33"/>
  <c r="U74"/>
  <c r="U76"/>
  <c r="T11"/>
  <c r="S11"/>
  <c r="S33"/>
  <c r="R11"/>
  <c r="R33"/>
  <c r="R74"/>
  <c r="R76"/>
  <c r="Q11"/>
  <c r="Q33"/>
  <c r="P11"/>
  <c r="O11"/>
  <c r="O33"/>
  <c r="K11"/>
  <c r="J11"/>
  <c r="J33"/>
  <c r="I11"/>
  <c r="I33"/>
  <c r="I74"/>
  <c r="I76"/>
  <c r="H11"/>
  <c r="H33"/>
  <c r="G11"/>
  <c r="F11"/>
  <c r="F33"/>
  <c r="H60" i="205"/>
  <c r="I60" s="1"/>
  <c r="H59"/>
  <c r="I59" s="1"/>
  <c r="H58"/>
  <c r="I58" s="1"/>
  <c r="H57"/>
  <c r="I57" s="1"/>
  <c r="H38"/>
  <c r="I38" s="1"/>
  <c r="H37"/>
  <c r="I37" s="1"/>
  <c r="H36"/>
  <c r="I36" s="1"/>
  <c r="H16"/>
  <c r="I16" s="1"/>
  <c r="H15"/>
  <c r="I15" s="1"/>
  <c r="H14"/>
  <c r="I14" s="1"/>
  <c r="H13"/>
  <c r="I13" s="1"/>
  <c r="H65" i="202"/>
  <c r="N48"/>
  <c r="N50"/>
  <c r="N52"/>
  <c r="N54"/>
  <c r="N56"/>
  <c r="N60"/>
  <c r="N58" s="1"/>
  <c r="N65"/>
  <c r="N68"/>
  <c r="N71"/>
  <c r="N72"/>
  <c r="N73"/>
  <c r="N74"/>
  <c r="N75"/>
  <c r="N76"/>
  <c r="N78"/>
  <c r="N46"/>
  <c r="L48"/>
  <c r="L50"/>
  <c r="L52"/>
  <c r="L46"/>
  <c r="L54"/>
  <c r="L56"/>
  <c r="L60"/>
  <c r="L58" s="1"/>
  <c r="L65"/>
  <c r="L68"/>
  <c r="M68" s="1"/>
  <c r="L71"/>
  <c r="L72"/>
  <c r="L73"/>
  <c r="L74"/>
  <c r="L75"/>
  <c r="L76"/>
  <c r="L78"/>
  <c r="J78"/>
  <c r="J48"/>
  <c r="J50"/>
  <c r="J52"/>
  <c r="J54"/>
  <c r="J56"/>
  <c r="J60"/>
  <c r="J58" s="1"/>
  <c r="J65"/>
  <c r="J68"/>
  <c r="J71"/>
  <c r="K71" s="1"/>
  <c r="J72"/>
  <c r="J73"/>
  <c r="J74"/>
  <c r="J75"/>
  <c r="J76"/>
  <c r="H78"/>
  <c r="J46"/>
  <c r="H48"/>
  <c r="I48" s="1"/>
  <c r="H50"/>
  <c r="G50" s="1"/>
  <c r="H52"/>
  <c r="H54"/>
  <c r="I54" s="1"/>
  <c r="H56"/>
  <c r="G56" s="1"/>
  <c r="H60"/>
  <c r="H58" s="1"/>
  <c r="H68"/>
  <c r="H71"/>
  <c r="G71" s="1"/>
  <c r="H72"/>
  <c r="H73"/>
  <c r="G73" s="1"/>
  <c r="H74"/>
  <c r="H75"/>
  <c r="G75" s="1"/>
  <c r="H76"/>
  <c r="G76" s="1"/>
  <c r="H46"/>
  <c r="N15"/>
  <c r="N17"/>
  <c r="N19"/>
  <c r="N23"/>
  <c r="N25"/>
  <c r="N27"/>
  <c r="N29"/>
  <c r="N31"/>
  <c r="N33"/>
  <c r="N13"/>
  <c r="N11" s="1"/>
  <c r="L15"/>
  <c r="L17"/>
  <c r="L19"/>
  <c r="L23"/>
  <c r="L25"/>
  <c r="L27"/>
  <c r="L29"/>
  <c r="L31"/>
  <c r="L33"/>
  <c r="L13"/>
  <c r="L11" s="1"/>
  <c r="J15"/>
  <c r="J17"/>
  <c r="K17" s="1"/>
  <c r="J19"/>
  <c r="J23"/>
  <c r="J25"/>
  <c r="J27"/>
  <c r="K27" s="1"/>
  <c r="J29"/>
  <c r="J31"/>
  <c r="J33"/>
  <c r="J13"/>
  <c r="J11" s="1"/>
  <c r="H33"/>
  <c r="G33" s="1"/>
  <c r="H15"/>
  <c r="H17"/>
  <c r="H19"/>
  <c r="H23"/>
  <c r="H25"/>
  <c r="H27"/>
  <c r="H29"/>
  <c r="G29" s="1"/>
  <c r="H31"/>
  <c r="G31" s="1"/>
  <c r="H13"/>
  <c r="N78" i="204"/>
  <c r="L78"/>
  <c r="J78"/>
  <c r="H78"/>
  <c r="G78" s="1"/>
  <c r="N76"/>
  <c r="L76"/>
  <c r="J76"/>
  <c r="H76"/>
  <c r="G76" s="1"/>
  <c r="N75"/>
  <c r="L75"/>
  <c r="J75"/>
  <c r="H75"/>
  <c r="G75" s="1"/>
  <c r="N74"/>
  <c r="L74"/>
  <c r="J74"/>
  <c r="H74"/>
  <c r="G74" s="1"/>
  <c r="N73"/>
  <c r="L73"/>
  <c r="J73"/>
  <c r="H73"/>
  <c r="G73" s="1"/>
  <c r="N72"/>
  <c r="L72"/>
  <c r="M72" s="1"/>
  <c r="J72"/>
  <c r="H72"/>
  <c r="G72" s="1"/>
  <c r="N71"/>
  <c r="N70" s="1"/>
  <c r="L71"/>
  <c r="L70" s="1"/>
  <c r="J71"/>
  <c r="J70" s="1"/>
  <c r="H71"/>
  <c r="G71" s="1"/>
  <c r="G70" s="1"/>
  <c r="F70"/>
  <c r="N68"/>
  <c r="L68"/>
  <c r="J68"/>
  <c r="H68"/>
  <c r="G68" s="1"/>
  <c r="N65"/>
  <c r="N64" s="1"/>
  <c r="N62" s="1"/>
  <c r="L65"/>
  <c r="J65"/>
  <c r="J64" s="1"/>
  <c r="H65"/>
  <c r="G65" s="1"/>
  <c r="F64"/>
  <c r="F62" s="1"/>
  <c r="N60"/>
  <c r="N58" s="1"/>
  <c r="L60"/>
  <c r="L58" s="1"/>
  <c r="J60"/>
  <c r="J58" s="1"/>
  <c r="H60"/>
  <c r="G60" s="1"/>
  <c r="G58" s="1"/>
  <c r="N56"/>
  <c r="L56"/>
  <c r="J56"/>
  <c r="H56"/>
  <c r="G56" s="1"/>
  <c r="N54"/>
  <c r="L54"/>
  <c r="J54"/>
  <c r="H54"/>
  <c r="G54" s="1"/>
  <c r="N52"/>
  <c r="L52"/>
  <c r="J52"/>
  <c r="H52"/>
  <c r="G52" s="1"/>
  <c r="N50"/>
  <c r="L50"/>
  <c r="J50"/>
  <c r="H50"/>
  <c r="G50" s="1"/>
  <c r="N48"/>
  <c r="L48"/>
  <c r="J48"/>
  <c r="H48"/>
  <c r="G48" s="1"/>
  <c r="N46"/>
  <c r="L46"/>
  <c r="J46"/>
  <c r="H46"/>
  <c r="F44"/>
  <c r="N33"/>
  <c r="L33"/>
  <c r="J33"/>
  <c r="H33"/>
  <c r="G33" s="1"/>
  <c r="N31"/>
  <c r="L31"/>
  <c r="J31"/>
  <c r="H31"/>
  <c r="G31" s="1"/>
  <c r="N29"/>
  <c r="L29"/>
  <c r="J29"/>
  <c r="H29"/>
  <c r="G29" s="1"/>
  <c r="N27"/>
  <c r="L27"/>
  <c r="J27"/>
  <c r="H27"/>
  <c r="G27" s="1"/>
  <c r="N25"/>
  <c r="L25"/>
  <c r="J25"/>
  <c r="H25"/>
  <c r="G25" s="1"/>
  <c r="N23"/>
  <c r="N21" s="1"/>
  <c r="L23"/>
  <c r="L21" s="1"/>
  <c r="J23"/>
  <c r="J21" s="1"/>
  <c r="H23"/>
  <c r="N19"/>
  <c r="L19"/>
  <c r="J19"/>
  <c r="I19" s="1"/>
  <c r="H19"/>
  <c r="G19" s="1"/>
  <c r="N17"/>
  <c r="L17"/>
  <c r="J17"/>
  <c r="H17"/>
  <c r="N15"/>
  <c r="L15"/>
  <c r="J15"/>
  <c r="K15" s="1"/>
  <c r="H15"/>
  <c r="G15" s="1"/>
  <c r="N13"/>
  <c r="L13"/>
  <c r="L11" s="1"/>
  <c r="J13"/>
  <c r="H13"/>
  <c r="F36"/>
  <c r="E2"/>
  <c r="E2" i="202"/>
  <c r="E2" i="201"/>
  <c r="E2" i="200"/>
  <c r="G17" i="202"/>
  <c r="V80" i="201"/>
  <c r="S80"/>
  <c r="O80"/>
  <c r="M80"/>
  <c r="J80"/>
  <c r="F80"/>
  <c r="V78"/>
  <c r="S78"/>
  <c r="O78"/>
  <c r="M78"/>
  <c r="J78"/>
  <c r="F78"/>
  <c r="V77"/>
  <c r="S77"/>
  <c r="O77"/>
  <c r="M77"/>
  <c r="J77"/>
  <c r="F77"/>
  <c r="V76"/>
  <c r="S76"/>
  <c r="O76"/>
  <c r="M76"/>
  <c r="J76"/>
  <c r="F76"/>
  <c r="V75"/>
  <c r="S75"/>
  <c r="O75"/>
  <c r="M75"/>
  <c r="J75"/>
  <c r="F75"/>
  <c r="V74"/>
  <c r="S74"/>
  <c r="O74"/>
  <c r="M74"/>
  <c r="M72"/>
  <c r="J74"/>
  <c r="F74"/>
  <c r="F72"/>
  <c r="V73"/>
  <c r="V72"/>
  <c r="S73"/>
  <c r="O73"/>
  <c r="M73"/>
  <c r="J73"/>
  <c r="F73"/>
  <c r="U72"/>
  <c r="T72"/>
  <c r="S72"/>
  <c r="R72"/>
  <c r="Q72"/>
  <c r="P72"/>
  <c r="L72"/>
  <c r="K72"/>
  <c r="J72"/>
  <c r="I72"/>
  <c r="H72"/>
  <c r="G72"/>
  <c r="V70"/>
  <c r="S70"/>
  <c r="O70"/>
  <c r="M70"/>
  <c r="M66"/>
  <c r="M64"/>
  <c r="J70"/>
  <c r="F70"/>
  <c r="F66"/>
  <c r="V67"/>
  <c r="V66"/>
  <c r="S67"/>
  <c r="O67"/>
  <c r="O66"/>
  <c r="M67"/>
  <c r="J67"/>
  <c r="F67"/>
  <c r="U66"/>
  <c r="T66"/>
  <c r="S66"/>
  <c r="R66"/>
  <c r="Q66"/>
  <c r="P66"/>
  <c r="L66"/>
  <c r="K66"/>
  <c r="J66"/>
  <c r="I66"/>
  <c r="H66"/>
  <c r="G66"/>
  <c r="U64"/>
  <c r="T64"/>
  <c r="S64"/>
  <c r="R64"/>
  <c r="Q64"/>
  <c r="P64"/>
  <c r="L64"/>
  <c r="K64"/>
  <c r="J64"/>
  <c r="I64"/>
  <c r="H64"/>
  <c r="G64"/>
  <c r="V62"/>
  <c r="S62"/>
  <c r="O62"/>
  <c r="M62"/>
  <c r="M60"/>
  <c r="J62"/>
  <c r="F62"/>
  <c r="F60"/>
  <c r="V60"/>
  <c r="U60"/>
  <c r="T60"/>
  <c r="S60"/>
  <c r="R60"/>
  <c r="Q60"/>
  <c r="P60"/>
  <c r="O60"/>
  <c r="L60"/>
  <c r="K60"/>
  <c r="J60"/>
  <c r="I60"/>
  <c r="H60"/>
  <c r="G60"/>
  <c r="V58"/>
  <c r="S58"/>
  <c r="O58"/>
  <c r="M58"/>
  <c r="F58"/>
  <c r="V56"/>
  <c r="S56"/>
  <c r="O56"/>
  <c r="M56"/>
  <c r="J56"/>
  <c r="F56"/>
  <c r="V54"/>
  <c r="S54"/>
  <c r="O54"/>
  <c r="M54"/>
  <c r="J54"/>
  <c r="F54"/>
  <c r="V52"/>
  <c r="S52"/>
  <c r="O52"/>
  <c r="M52"/>
  <c r="J52"/>
  <c r="F52"/>
  <c r="V50"/>
  <c r="S50"/>
  <c r="O50"/>
  <c r="M50"/>
  <c r="J50"/>
  <c r="F50"/>
  <c r="V48"/>
  <c r="V46"/>
  <c r="S48"/>
  <c r="O48"/>
  <c r="M48"/>
  <c r="J48"/>
  <c r="F48"/>
  <c r="U46"/>
  <c r="U83"/>
  <c r="T46"/>
  <c r="T83"/>
  <c r="S46"/>
  <c r="S83"/>
  <c r="R46"/>
  <c r="R83"/>
  <c r="Q46"/>
  <c r="Q83"/>
  <c r="P46"/>
  <c r="P83"/>
  <c r="M46"/>
  <c r="M83"/>
  <c r="L46"/>
  <c r="L83"/>
  <c r="K46"/>
  <c r="K83"/>
  <c r="J46"/>
  <c r="J83"/>
  <c r="I46"/>
  <c r="I83"/>
  <c r="H46"/>
  <c r="H83"/>
  <c r="G46"/>
  <c r="G83"/>
  <c r="V34"/>
  <c r="S34"/>
  <c r="O34"/>
  <c r="M34"/>
  <c r="J34"/>
  <c r="F34"/>
  <c r="V32"/>
  <c r="O32"/>
  <c r="S32"/>
  <c r="M32"/>
  <c r="J32"/>
  <c r="F32"/>
  <c r="V30"/>
  <c r="S30"/>
  <c r="O30"/>
  <c r="M30"/>
  <c r="J30"/>
  <c r="F30"/>
  <c r="V28"/>
  <c r="O28"/>
  <c r="S28"/>
  <c r="M28"/>
  <c r="J28"/>
  <c r="F28"/>
  <c r="V26"/>
  <c r="S26"/>
  <c r="O26"/>
  <c r="M26"/>
  <c r="J26"/>
  <c r="F26"/>
  <c r="V24"/>
  <c r="S24"/>
  <c r="O24"/>
  <c r="O22"/>
  <c r="M24"/>
  <c r="F24"/>
  <c r="V22"/>
  <c r="V37"/>
  <c r="U22"/>
  <c r="U37"/>
  <c r="U86"/>
  <c r="T22"/>
  <c r="T37"/>
  <c r="T86"/>
  <c r="S22"/>
  <c r="S37"/>
  <c r="R22"/>
  <c r="R37"/>
  <c r="Q22"/>
  <c r="Q37"/>
  <c r="Q86"/>
  <c r="P22"/>
  <c r="P37"/>
  <c r="P86"/>
  <c r="M22"/>
  <c r="M37"/>
  <c r="L22"/>
  <c r="L37"/>
  <c r="K22"/>
  <c r="K37"/>
  <c r="K86"/>
  <c r="J22"/>
  <c r="I22"/>
  <c r="I37"/>
  <c r="H22"/>
  <c r="H37"/>
  <c r="G22"/>
  <c r="G37"/>
  <c r="G86"/>
  <c r="V20"/>
  <c r="S20"/>
  <c r="O20"/>
  <c r="M20"/>
  <c r="J20"/>
  <c r="F20"/>
  <c r="V18"/>
  <c r="S18"/>
  <c r="O18"/>
  <c r="M18"/>
  <c r="J18"/>
  <c r="F18"/>
  <c r="V16"/>
  <c r="S16"/>
  <c r="S12"/>
  <c r="M16"/>
  <c r="J16"/>
  <c r="J12"/>
  <c r="V14"/>
  <c r="S14"/>
  <c r="O14"/>
  <c r="M14"/>
  <c r="J14"/>
  <c r="F14"/>
  <c r="V12"/>
  <c r="U12"/>
  <c r="T12"/>
  <c r="R12"/>
  <c r="Q12"/>
  <c r="P12"/>
  <c r="M12"/>
  <c r="L12"/>
  <c r="K12"/>
  <c r="I12"/>
  <c r="H12"/>
  <c r="G12"/>
  <c r="G12" i="200"/>
  <c r="H12"/>
  <c r="I12"/>
  <c r="K12"/>
  <c r="L12"/>
  <c r="P12"/>
  <c r="Q12"/>
  <c r="R12"/>
  <c r="R37"/>
  <c r="T12"/>
  <c r="U12"/>
  <c r="J14"/>
  <c r="M14"/>
  <c r="S14"/>
  <c r="V14"/>
  <c r="J16"/>
  <c r="F16"/>
  <c r="M16"/>
  <c r="S16"/>
  <c r="O16"/>
  <c r="V16"/>
  <c r="J18"/>
  <c r="F18"/>
  <c r="M18"/>
  <c r="S18"/>
  <c r="O18"/>
  <c r="V18"/>
  <c r="J20"/>
  <c r="M20"/>
  <c r="F20"/>
  <c r="S20"/>
  <c r="O20"/>
  <c r="V20"/>
  <c r="G22"/>
  <c r="H22"/>
  <c r="H37"/>
  <c r="I22"/>
  <c r="I37"/>
  <c r="K22"/>
  <c r="L22"/>
  <c r="P22"/>
  <c r="P37"/>
  <c r="Q22"/>
  <c r="Q37"/>
  <c r="R22"/>
  <c r="T22"/>
  <c r="U22"/>
  <c r="U37"/>
  <c r="J24"/>
  <c r="M24"/>
  <c r="S24"/>
  <c r="V24"/>
  <c r="F26"/>
  <c r="J26"/>
  <c r="M26"/>
  <c r="S26"/>
  <c r="V26"/>
  <c r="J28"/>
  <c r="F28"/>
  <c r="M28"/>
  <c r="O28"/>
  <c r="S28"/>
  <c r="V28"/>
  <c r="J30"/>
  <c r="M30"/>
  <c r="F30"/>
  <c r="S30"/>
  <c r="O30"/>
  <c r="V30"/>
  <c r="J32"/>
  <c r="F32"/>
  <c r="M32"/>
  <c r="S32"/>
  <c r="V32"/>
  <c r="O32"/>
  <c r="F34"/>
  <c r="J34"/>
  <c r="M34"/>
  <c r="S34"/>
  <c r="V34"/>
  <c r="G46"/>
  <c r="H46"/>
  <c r="I46"/>
  <c r="K46"/>
  <c r="L46"/>
  <c r="P46"/>
  <c r="Q46"/>
  <c r="R46"/>
  <c r="T46"/>
  <c r="U46"/>
  <c r="J48"/>
  <c r="F48"/>
  <c r="M48"/>
  <c r="O48"/>
  <c r="S48"/>
  <c r="V48"/>
  <c r="J50"/>
  <c r="M50"/>
  <c r="S50"/>
  <c r="V50"/>
  <c r="O50"/>
  <c r="J52"/>
  <c r="F52"/>
  <c r="M52"/>
  <c r="S52"/>
  <c r="V52"/>
  <c r="O52"/>
  <c r="F54"/>
  <c r="J54"/>
  <c r="M54"/>
  <c r="S54"/>
  <c r="V54"/>
  <c r="J56"/>
  <c r="M56"/>
  <c r="F56"/>
  <c r="O56"/>
  <c r="S56"/>
  <c r="V56"/>
  <c r="J58"/>
  <c r="M58"/>
  <c r="F58"/>
  <c r="S58"/>
  <c r="V58"/>
  <c r="O58"/>
  <c r="G60"/>
  <c r="H60"/>
  <c r="I60"/>
  <c r="K60"/>
  <c r="L60"/>
  <c r="P60"/>
  <c r="Q60"/>
  <c r="R60"/>
  <c r="T60"/>
  <c r="U60"/>
  <c r="J62"/>
  <c r="J60"/>
  <c r="M62"/>
  <c r="M60"/>
  <c r="S62"/>
  <c r="S60"/>
  <c r="V62"/>
  <c r="V60"/>
  <c r="G66"/>
  <c r="H66"/>
  <c r="H64"/>
  <c r="I66"/>
  <c r="I64"/>
  <c r="I83"/>
  <c r="K66"/>
  <c r="L66"/>
  <c r="P66"/>
  <c r="P64"/>
  <c r="P83"/>
  <c r="Q66"/>
  <c r="R66"/>
  <c r="T66"/>
  <c r="U66"/>
  <c r="U64"/>
  <c r="U83"/>
  <c r="J67"/>
  <c r="J66"/>
  <c r="M67"/>
  <c r="S67"/>
  <c r="O67"/>
  <c r="V67"/>
  <c r="J70"/>
  <c r="F70"/>
  <c r="M70"/>
  <c r="S70"/>
  <c r="V70"/>
  <c r="O70"/>
  <c r="G72"/>
  <c r="H72"/>
  <c r="I72"/>
  <c r="K72"/>
  <c r="L72"/>
  <c r="P72"/>
  <c r="Q72"/>
  <c r="R72"/>
  <c r="T72"/>
  <c r="U72"/>
  <c r="J73"/>
  <c r="M73"/>
  <c r="F73"/>
  <c r="O73"/>
  <c r="S73"/>
  <c r="V73"/>
  <c r="J74"/>
  <c r="M74"/>
  <c r="S74"/>
  <c r="V74"/>
  <c r="J75"/>
  <c r="F75"/>
  <c r="M75"/>
  <c r="S75"/>
  <c r="V75"/>
  <c r="F76"/>
  <c r="J76"/>
  <c r="M76"/>
  <c r="S76"/>
  <c r="O76"/>
  <c r="V76"/>
  <c r="J77"/>
  <c r="M77"/>
  <c r="F77"/>
  <c r="O77"/>
  <c r="S77"/>
  <c r="V77"/>
  <c r="J78"/>
  <c r="M78"/>
  <c r="S78"/>
  <c r="V78"/>
  <c r="J80"/>
  <c r="F80"/>
  <c r="M80"/>
  <c r="S80"/>
  <c r="V80"/>
  <c r="J143" i="150"/>
  <c r="G143"/>
  <c r="J141"/>
  <c r="G141"/>
  <c r="J139"/>
  <c r="G139"/>
  <c r="J136"/>
  <c r="G136"/>
  <c r="J134"/>
  <c r="G134"/>
  <c r="J132"/>
  <c r="G132"/>
  <c r="J129"/>
  <c r="J128"/>
  <c r="G129"/>
  <c r="G128"/>
  <c r="C128"/>
  <c r="J126"/>
  <c r="G126"/>
  <c r="J106"/>
  <c r="G106"/>
  <c r="J104"/>
  <c r="G104"/>
  <c r="J102"/>
  <c r="G102"/>
  <c r="J99"/>
  <c r="G99"/>
  <c r="J97"/>
  <c r="G97"/>
  <c r="J95"/>
  <c r="G95"/>
  <c r="J92"/>
  <c r="G92"/>
  <c r="C91"/>
  <c r="J89"/>
  <c r="G89"/>
  <c r="J69"/>
  <c r="G69"/>
  <c r="J67"/>
  <c r="G67"/>
  <c r="J65"/>
  <c r="G65"/>
  <c r="J62"/>
  <c r="G62"/>
  <c r="J60"/>
  <c r="G60"/>
  <c r="J58"/>
  <c r="G58"/>
  <c r="J55"/>
  <c r="G55"/>
  <c r="G54"/>
  <c r="C54"/>
  <c r="J52"/>
  <c r="G52"/>
  <c r="J37"/>
  <c r="G37"/>
  <c r="J33"/>
  <c r="G33"/>
  <c r="J31"/>
  <c r="G31"/>
  <c r="J29"/>
  <c r="G29"/>
  <c r="J26"/>
  <c r="G26"/>
  <c r="J24"/>
  <c r="G24"/>
  <c r="J22"/>
  <c r="G22"/>
  <c r="J19"/>
  <c r="G19"/>
  <c r="G18"/>
  <c r="C18"/>
  <c r="J16"/>
  <c r="G16"/>
  <c r="P129" i="115"/>
  <c r="P125" s="1"/>
  <c r="P120"/>
  <c r="P100"/>
  <c r="P88"/>
  <c r="P85" s="1"/>
  <c r="P83" s="1"/>
  <c r="P68"/>
  <c r="P67"/>
  <c r="P63"/>
  <c r="P60"/>
  <c r="P57"/>
  <c r="O57"/>
  <c r="Q57" s="1"/>
  <c r="N57"/>
  <c r="P54"/>
  <c r="P51"/>
  <c r="P48"/>
  <c r="P42"/>
  <c r="O42"/>
  <c r="N42"/>
  <c r="Q42" s="1"/>
  <c r="P33"/>
  <c r="P26"/>
  <c r="O129"/>
  <c r="O125" s="1"/>
  <c r="O120"/>
  <c r="O100"/>
  <c r="N100"/>
  <c r="Q100" s="1"/>
  <c r="O88"/>
  <c r="O85" s="1"/>
  <c r="O68"/>
  <c r="O67" s="1"/>
  <c r="O63"/>
  <c r="O60"/>
  <c r="O54"/>
  <c r="Q54" s="1"/>
  <c r="N54"/>
  <c r="O51"/>
  <c r="O48"/>
  <c r="O33"/>
  <c r="Q33" s="1"/>
  <c r="N33"/>
  <c r="O26"/>
  <c r="N129"/>
  <c r="N125" s="1"/>
  <c r="N120"/>
  <c r="N88"/>
  <c r="N85" s="1"/>
  <c r="N83" s="1"/>
  <c r="N68"/>
  <c r="N67"/>
  <c r="N63"/>
  <c r="N60"/>
  <c r="N51"/>
  <c r="N48"/>
  <c r="N26"/>
  <c r="L129"/>
  <c r="L125" s="1"/>
  <c r="L120"/>
  <c r="M120" s="1"/>
  <c r="L100"/>
  <c r="L88"/>
  <c r="L85" s="1"/>
  <c r="L83" s="1"/>
  <c r="L68"/>
  <c r="L67" s="1"/>
  <c r="L63"/>
  <c r="L60"/>
  <c r="L57"/>
  <c r="L54"/>
  <c r="L51"/>
  <c r="L48"/>
  <c r="L42"/>
  <c r="L33"/>
  <c r="L26"/>
  <c r="K129"/>
  <c r="K125" s="1"/>
  <c r="K120"/>
  <c r="K100"/>
  <c r="M100" s="1"/>
  <c r="K88"/>
  <c r="K85" s="1"/>
  <c r="K68"/>
  <c r="K67"/>
  <c r="K63"/>
  <c r="K60"/>
  <c r="K57"/>
  <c r="J57"/>
  <c r="M57" s="1"/>
  <c r="K54"/>
  <c r="K51"/>
  <c r="K48"/>
  <c r="M48" s="1"/>
  <c r="K42"/>
  <c r="M42" s="1"/>
  <c r="J42"/>
  <c r="K33"/>
  <c r="M33" s="1"/>
  <c r="K26"/>
  <c r="J100"/>
  <c r="J97" i="176"/>
  <c r="J79"/>
  <c r="J73"/>
  <c r="J75"/>
  <c r="J77"/>
  <c r="J66"/>
  <c r="V150"/>
  <c r="S150"/>
  <c r="M150"/>
  <c r="P150"/>
  <c r="V149"/>
  <c r="S149"/>
  <c r="P149"/>
  <c r="M149"/>
  <c r="V148"/>
  <c r="S148"/>
  <c r="M148"/>
  <c r="P148"/>
  <c r="V146"/>
  <c r="S146"/>
  <c r="P146"/>
  <c r="M146"/>
  <c r="V145"/>
  <c r="S145"/>
  <c r="P145"/>
  <c r="M145"/>
  <c r="V144"/>
  <c r="S144"/>
  <c r="P144"/>
  <c r="M144"/>
  <c r="V143"/>
  <c r="S143"/>
  <c r="P143"/>
  <c r="M143"/>
  <c r="V142"/>
  <c r="S142"/>
  <c r="P142"/>
  <c r="M142"/>
  <c r="V134"/>
  <c r="S134"/>
  <c r="P134"/>
  <c r="M134"/>
  <c r="V132"/>
  <c r="S132"/>
  <c r="P132"/>
  <c r="M132"/>
  <c r="V131"/>
  <c r="S131"/>
  <c r="P131"/>
  <c r="M131"/>
  <c r="V130"/>
  <c r="S130"/>
  <c r="P130"/>
  <c r="M130"/>
  <c r="V129"/>
  <c r="S129"/>
  <c r="P129"/>
  <c r="M129"/>
  <c r="U128"/>
  <c r="U124" s="1"/>
  <c r="T128"/>
  <c r="T124" s="1"/>
  <c r="R128"/>
  <c r="Q128"/>
  <c r="Q124" s="1"/>
  <c r="O128"/>
  <c r="O124" s="1"/>
  <c r="N128"/>
  <c r="N124" s="1"/>
  <c r="L128"/>
  <c r="L124" s="1"/>
  <c r="K128"/>
  <c r="M128" s="1"/>
  <c r="V126"/>
  <c r="S126"/>
  <c r="P126"/>
  <c r="M126"/>
  <c r="J126" s="1"/>
  <c r="R124"/>
  <c r="V122"/>
  <c r="S122"/>
  <c r="J122" s="1"/>
  <c r="P122"/>
  <c r="M122"/>
  <c r="V121"/>
  <c r="S121"/>
  <c r="J121" s="1"/>
  <c r="P121"/>
  <c r="M121"/>
  <c r="U119"/>
  <c r="T119"/>
  <c r="V119" s="1"/>
  <c r="R119"/>
  <c r="Q119"/>
  <c r="O119"/>
  <c r="N119"/>
  <c r="P119" s="1"/>
  <c r="L119"/>
  <c r="K119"/>
  <c r="V102"/>
  <c r="S102"/>
  <c r="P102"/>
  <c r="M102"/>
  <c r="V101"/>
  <c r="S101"/>
  <c r="P101"/>
  <c r="M101"/>
  <c r="U99"/>
  <c r="T99"/>
  <c r="R99"/>
  <c r="Q99"/>
  <c r="O99"/>
  <c r="N99"/>
  <c r="L99"/>
  <c r="K99"/>
  <c r="V93"/>
  <c r="M93"/>
  <c r="J93" s="1"/>
  <c r="P93"/>
  <c r="S93"/>
  <c r="V91"/>
  <c r="M91"/>
  <c r="P91"/>
  <c r="S91"/>
  <c r="V90"/>
  <c r="M90"/>
  <c r="P90"/>
  <c r="S90"/>
  <c r="V89"/>
  <c r="M89"/>
  <c r="P89"/>
  <c r="S89"/>
  <c r="V88"/>
  <c r="M88"/>
  <c r="P88"/>
  <c r="S88"/>
  <c r="U87"/>
  <c r="U84" s="1"/>
  <c r="U82" s="1"/>
  <c r="T87"/>
  <c r="T84" s="1"/>
  <c r="R87"/>
  <c r="Q87"/>
  <c r="O87"/>
  <c r="O84" s="1"/>
  <c r="N87"/>
  <c r="N84" s="1"/>
  <c r="N82" s="1"/>
  <c r="L87"/>
  <c r="K87"/>
  <c r="M87"/>
  <c r="K84"/>
  <c r="K82" s="1"/>
  <c r="V86"/>
  <c r="S86"/>
  <c r="P86"/>
  <c r="M86"/>
  <c r="V85"/>
  <c r="S85"/>
  <c r="P85"/>
  <c r="M85"/>
  <c r="R84"/>
  <c r="R82" s="1"/>
  <c r="V80"/>
  <c r="S80"/>
  <c r="P80"/>
  <c r="M80"/>
  <c r="V78"/>
  <c r="S78"/>
  <c r="P78"/>
  <c r="M78"/>
  <c r="V76"/>
  <c r="S76"/>
  <c r="P76"/>
  <c r="M76"/>
  <c r="V74"/>
  <c r="S74"/>
  <c r="P74"/>
  <c r="M74"/>
  <c r="V72"/>
  <c r="S72"/>
  <c r="P72"/>
  <c r="M72"/>
  <c r="V71"/>
  <c r="S71"/>
  <c r="P71"/>
  <c r="M71"/>
  <c r="V70"/>
  <c r="S70"/>
  <c r="P70"/>
  <c r="M70"/>
  <c r="V69"/>
  <c r="S69"/>
  <c r="P69"/>
  <c r="M69"/>
  <c r="V68"/>
  <c r="S68"/>
  <c r="J68" s="1"/>
  <c r="P68"/>
  <c r="M68"/>
  <c r="U67"/>
  <c r="T67"/>
  <c r="V67" s="1"/>
  <c r="R67"/>
  <c r="Q67"/>
  <c r="O67"/>
  <c r="N67"/>
  <c r="P67" s="1"/>
  <c r="L67"/>
  <c r="K67"/>
  <c r="V65"/>
  <c r="M65"/>
  <c r="P65"/>
  <c r="S65"/>
  <c r="V64"/>
  <c r="S64"/>
  <c r="P64"/>
  <c r="M64"/>
  <c r="U63"/>
  <c r="T63"/>
  <c r="V63" s="1"/>
  <c r="R63"/>
  <c r="Q63"/>
  <c r="O63"/>
  <c r="N63"/>
  <c r="P63" s="1"/>
  <c r="L63"/>
  <c r="K63"/>
  <c r="V62"/>
  <c r="S62"/>
  <c r="P62"/>
  <c r="M62"/>
  <c r="V61"/>
  <c r="S61"/>
  <c r="P61"/>
  <c r="M61"/>
  <c r="U60"/>
  <c r="T60"/>
  <c r="V60" s="1"/>
  <c r="R60"/>
  <c r="Q60"/>
  <c r="O60"/>
  <c r="N60"/>
  <c r="L60"/>
  <c r="K60"/>
  <c r="V59"/>
  <c r="M59"/>
  <c r="P59"/>
  <c r="S59"/>
  <c r="V58"/>
  <c r="M58"/>
  <c r="P58"/>
  <c r="S58"/>
  <c r="U57"/>
  <c r="T57"/>
  <c r="V57" s="1"/>
  <c r="R57"/>
  <c r="Q57"/>
  <c r="O57"/>
  <c r="N57"/>
  <c r="P57" s="1"/>
  <c r="L57"/>
  <c r="K57"/>
  <c r="V56"/>
  <c r="S56"/>
  <c r="P56"/>
  <c r="M56"/>
  <c r="V55"/>
  <c r="S55"/>
  <c r="J55" s="1"/>
  <c r="P55"/>
  <c r="M55"/>
  <c r="U54"/>
  <c r="V54" s="1"/>
  <c r="T54"/>
  <c r="R54"/>
  <c r="Q54"/>
  <c r="S54" s="1"/>
  <c r="O54"/>
  <c r="N54"/>
  <c r="L54"/>
  <c r="K54"/>
  <c r="V53"/>
  <c r="M53"/>
  <c r="P53"/>
  <c r="S53"/>
  <c r="V52"/>
  <c r="S52"/>
  <c r="P52"/>
  <c r="M52"/>
  <c r="U51"/>
  <c r="T51"/>
  <c r="R51"/>
  <c r="Q51"/>
  <c r="O51"/>
  <c r="N51"/>
  <c r="L51"/>
  <c r="K51"/>
  <c r="V50"/>
  <c r="J50" s="1"/>
  <c r="S50"/>
  <c r="P50"/>
  <c r="M50"/>
  <c r="V49"/>
  <c r="S49"/>
  <c r="P49"/>
  <c r="M49"/>
  <c r="J49"/>
  <c r="U48"/>
  <c r="T48"/>
  <c r="R48"/>
  <c r="R46"/>
  <c r="Q48"/>
  <c r="S48" s="1"/>
  <c r="O48"/>
  <c r="N48"/>
  <c r="L48"/>
  <c r="M48" s="1"/>
  <c r="K48"/>
  <c r="V47"/>
  <c r="S47"/>
  <c r="P47"/>
  <c r="M47"/>
  <c r="V44"/>
  <c r="S44"/>
  <c r="P44"/>
  <c r="M44"/>
  <c r="V43"/>
  <c r="S43"/>
  <c r="P43"/>
  <c r="M43"/>
  <c r="U42"/>
  <c r="T42"/>
  <c r="V42" s="1"/>
  <c r="R42"/>
  <c r="Q42"/>
  <c r="O42"/>
  <c r="N42"/>
  <c r="P42" s="1"/>
  <c r="L42"/>
  <c r="K42"/>
  <c r="V39"/>
  <c r="S39"/>
  <c r="V38"/>
  <c r="S38"/>
  <c r="M38"/>
  <c r="P38"/>
  <c r="V37"/>
  <c r="S37"/>
  <c r="M37"/>
  <c r="P37"/>
  <c r="V36"/>
  <c r="S36"/>
  <c r="M36"/>
  <c r="P36"/>
  <c r="V35"/>
  <c r="S35"/>
  <c r="M35"/>
  <c r="P35"/>
  <c r="V34"/>
  <c r="S34"/>
  <c r="P34"/>
  <c r="M34"/>
  <c r="U33"/>
  <c r="T33"/>
  <c r="R33"/>
  <c r="Q33"/>
  <c r="S33" s="1"/>
  <c r="O33"/>
  <c r="O26"/>
  <c r="N33"/>
  <c r="K33"/>
  <c r="K26"/>
  <c r="V32"/>
  <c r="S32"/>
  <c r="P32"/>
  <c r="M32"/>
  <c r="J32" s="1"/>
  <c r="V31"/>
  <c r="S31"/>
  <c r="P31"/>
  <c r="M31"/>
  <c r="V30"/>
  <c r="S30"/>
  <c r="P30"/>
  <c r="M30"/>
  <c r="V29"/>
  <c r="S29"/>
  <c r="P29"/>
  <c r="M29"/>
  <c r="V28"/>
  <c r="S28"/>
  <c r="P28"/>
  <c r="M28"/>
  <c r="V27"/>
  <c r="S27"/>
  <c r="P27"/>
  <c r="M27"/>
  <c r="U26"/>
  <c r="T26"/>
  <c r="R26"/>
  <c r="Q26"/>
  <c r="N26"/>
  <c r="L26"/>
  <c r="L21" s="1"/>
  <c r="M26"/>
  <c r="V25"/>
  <c r="S25"/>
  <c r="P25"/>
  <c r="M25"/>
  <c r="J25" s="1"/>
  <c r="V24"/>
  <c r="S24"/>
  <c r="P24"/>
  <c r="M24"/>
  <c r="J24" s="1"/>
  <c r="V23"/>
  <c r="S23"/>
  <c r="P23"/>
  <c r="M23"/>
  <c r="J23" s="1"/>
  <c r="V22"/>
  <c r="S22"/>
  <c r="P22"/>
  <c r="M22"/>
  <c r="AH307" i="117"/>
  <c r="AE307"/>
  <c r="AB307"/>
  <c r="Y307"/>
  <c r="U307"/>
  <c r="R307"/>
  <c r="O307"/>
  <c r="L307"/>
  <c r="AH306"/>
  <c r="AE306"/>
  <c r="AB306"/>
  <c r="AI306" s="1"/>
  <c r="Y306"/>
  <c r="U306"/>
  <c r="R306"/>
  <c r="O306"/>
  <c r="L306"/>
  <c r="AH305"/>
  <c r="AE305"/>
  <c r="AB305"/>
  <c r="Y305"/>
  <c r="U305"/>
  <c r="R305"/>
  <c r="O305"/>
  <c r="L305"/>
  <c r="AH304"/>
  <c r="AE304"/>
  <c r="AB304"/>
  <c r="Y304"/>
  <c r="U304"/>
  <c r="R304"/>
  <c r="O304"/>
  <c r="L304"/>
  <c r="AG303"/>
  <c r="AF303"/>
  <c r="AH303" s="1"/>
  <c r="AD303"/>
  <c r="AC303"/>
  <c r="AA303"/>
  <c r="Z303"/>
  <c r="X303"/>
  <c r="W303"/>
  <c r="T303"/>
  <c r="S303"/>
  <c r="U303" s="1"/>
  <c r="Q303"/>
  <c r="R303" s="1"/>
  <c r="P303"/>
  <c r="N303"/>
  <c r="M303"/>
  <c r="O303" s="1"/>
  <c r="K303"/>
  <c r="L303" s="1"/>
  <c r="J303"/>
  <c r="AH302"/>
  <c r="AE302"/>
  <c r="AB302"/>
  <c r="Y302"/>
  <c r="U302"/>
  <c r="R302"/>
  <c r="O302"/>
  <c r="L302"/>
  <c r="AH301"/>
  <c r="AE301"/>
  <c r="AB301"/>
  <c r="Y301"/>
  <c r="U301"/>
  <c r="R301"/>
  <c r="O301"/>
  <c r="L301"/>
  <c r="AH300"/>
  <c r="AE300"/>
  <c r="AB300"/>
  <c r="Y300"/>
  <c r="U300"/>
  <c r="R300"/>
  <c r="O300"/>
  <c r="L300"/>
  <c r="AH299"/>
  <c r="AE299"/>
  <c r="AB299"/>
  <c r="Y299"/>
  <c r="U299"/>
  <c r="R299"/>
  <c r="O299"/>
  <c r="V299" s="1"/>
  <c r="L299"/>
  <c r="AH298"/>
  <c r="AE298"/>
  <c r="AB298"/>
  <c r="Y298"/>
  <c r="U298"/>
  <c r="R298"/>
  <c r="O298"/>
  <c r="L298"/>
  <c r="AG297"/>
  <c r="AG292" s="1"/>
  <c r="AF297"/>
  <c r="AH297" s="1"/>
  <c r="AD297"/>
  <c r="AE297" s="1"/>
  <c r="AC297"/>
  <c r="AC292" s="1"/>
  <c r="AA297"/>
  <c r="AA292" s="1"/>
  <c r="Z297"/>
  <c r="Z292" s="1"/>
  <c r="X297"/>
  <c r="X292" s="1"/>
  <c r="W297"/>
  <c r="W292" s="1"/>
  <c r="T297"/>
  <c r="T292" s="1"/>
  <c r="S297"/>
  <c r="S292" s="1"/>
  <c r="Q297"/>
  <c r="Q292" s="1"/>
  <c r="P297"/>
  <c r="N297"/>
  <c r="N292" s="1"/>
  <c r="M297"/>
  <c r="M292" s="1"/>
  <c r="K297"/>
  <c r="K292" s="1"/>
  <c r="J297"/>
  <c r="J292" s="1"/>
  <c r="AH296"/>
  <c r="AE296"/>
  <c r="AB296"/>
  <c r="Y296"/>
  <c r="U296"/>
  <c r="R296"/>
  <c r="O296"/>
  <c r="L296"/>
  <c r="AH295"/>
  <c r="AE295"/>
  <c r="AB295"/>
  <c r="Y295"/>
  <c r="U295"/>
  <c r="R295"/>
  <c r="O295"/>
  <c r="L295"/>
  <c r="AH294"/>
  <c r="AE294"/>
  <c r="AB294"/>
  <c r="Y294"/>
  <c r="U294"/>
  <c r="R294"/>
  <c r="O294"/>
  <c r="L294"/>
  <c r="AH290"/>
  <c r="AE290"/>
  <c r="AB290"/>
  <c r="Y290"/>
  <c r="U290"/>
  <c r="R290"/>
  <c r="O290"/>
  <c r="V290" s="1"/>
  <c r="L290"/>
  <c r="AH288"/>
  <c r="AE288"/>
  <c r="AB288"/>
  <c r="Y288"/>
  <c r="U288"/>
  <c r="R288"/>
  <c r="O288"/>
  <c r="L288"/>
  <c r="AH287"/>
  <c r="AE287"/>
  <c r="AB287"/>
  <c r="Y287"/>
  <c r="U287"/>
  <c r="R287"/>
  <c r="O287"/>
  <c r="L287"/>
  <c r="AH286"/>
  <c r="AE286"/>
  <c r="AB286"/>
  <c r="Y286"/>
  <c r="U286"/>
  <c r="R286"/>
  <c r="O286"/>
  <c r="V286" s="1"/>
  <c r="L286"/>
  <c r="AH285"/>
  <c r="AE285"/>
  <c r="AB285"/>
  <c r="Y285"/>
  <c r="U285"/>
  <c r="R285"/>
  <c r="O285"/>
  <c r="L285"/>
  <c r="AG284"/>
  <c r="AF284"/>
  <c r="AF280" s="1"/>
  <c r="AD284"/>
  <c r="AD280" s="1"/>
  <c r="AC284"/>
  <c r="AA284"/>
  <c r="AA280" s="1"/>
  <c r="Z284"/>
  <c r="Z280" s="1"/>
  <c r="X284"/>
  <c r="X280" s="1"/>
  <c r="W284"/>
  <c r="T284"/>
  <c r="T280" s="1"/>
  <c r="S284"/>
  <c r="U284" s="1"/>
  <c r="Q284"/>
  <c r="Q280" s="1"/>
  <c r="P284"/>
  <c r="P280" s="1"/>
  <c r="N284"/>
  <c r="N280" s="1"/>
  <c r="M284"/>
  <c r="K284"/>
  <c r="K280" s="1"/>
  <c r="J284"/>
  <c r="J280" s="1"/>
  <c r="AH282"/>
  <c r="AE282"/>
  <c r="AB282"/>
  <c r="Y282"/>
  <c r="U282"/>
  <c r="R282"/>
  <c r="O282"/>
  <c r="L282"/>
  <c r="AG280"/>
  <c r="AH278"/>
  <c r="AE278"/>
  <c r="AB278"/>
  <c r="Y278"/>
  <c r="U278"/>
  <c r="R278"/>
  <c r="O278"/>
  <c r="L278"/>
  <c r="AH277"/>
  <c r="AE277"/>
  <c r="AB277"/>
  <c r="Y277"/>
  <c r="U277"/>
  <c r="R277"/>
  <c r="O277"/>
  <c r="L277"/>
  <c r="AG275"/>
  <c r="AF275"/>
  <c r="AH275" s="1"/>
  <c r="AD275"/>
  <c r="AC275"/>
  <c r="AA275"/>
  <c r="Z275"/>
  <c r="AB275" s="1"/>
  <c r="X275"/>
  <c r="W275"/>
  <c r="T275"/>
  <c r="S275"/>
  <c r="U275" s="1"/>
  <c r="Q275"/>
  <c r="P275"/>
  <c r="N275"/>
  <c r="M275"/>
  <c r="O275" s="1"/>
  <c r="K275"/>
  <c r="J275"/>
  <c r="AH258"/>
  <c r="AE258"/>
  <c r="AB258"/>
  <c r="Y258"/>
  <c r="U258"/>
  <c r="R258"/>
  <c r="O258"/>
  <c r="L258"/>
  <c r="AH257"/>
  <c r="AE257"/>
  <c r="AB257"/>
  <c r="Y257"/>
  <c r="U257"/>
  <c r="R257"/>
  <c r="O257"/>
  <c r="L257"/>
  <c r="AG255"/>
  <c r="AF255"/>
  <c r="AD255"/>
  <c r="AC255"/>
  <c r="AA255"/>
  <c r="Z255"/>
  <c r="AB255" s="1"/>
  <c r="X255"/>
  <c r="W255"/>
  <c r="T255"/>
  <c r="S255"/>
  <c r="Q255"/>
  <c r="P255"/>
  <c r="N255"/>
  <c r="M255"/>
  <c r="K255"/>
  <c r="J255"/>
  <c r="AH249"/>
  <c r="AE249"/>
  <c r="AB249"/>
  <c r="Y249"/>
  <c r="U249"/>
  <c r="R249"/>
  <c r="O249"/>
  <c r="L249"/>
  <c r="AH247"/>
  <c r="AE247"/>
  <c r="AB247"/>
  <c r="Y247"/>
  <c r="U247"/>
  <c r="R247"/>
  <c r="O247"/>
  <c r="L247"/>
  <c r="AH246"/>
  <c r="AE246"/>
  <c r="AB246"/>
  <c r="Y246"/>
  <c r="U246"/>
  <c r="R246"/>
  <c r="O246"/>
  <c r="L246"/>
  <c r="AH245"/>
  <c r="AE245"/>
  <c r="AB245"/>
  <c r="Y245"/>
  <c r="U245"/>
  <c r="R245"/>
  <c r="O245"/>
  <c r="L245"/>
  <c r="AH244"/>
  <c r="AE244"/>
  <c r="AB244"/>
  <c r="Y244"/>
  <c r="U244"/>
  <c r="R244"/>
  <c r="O244"/>
  <c r="L244"/>
  <c r="AG243"/>
  <c r="AG240" s="1"/>
  <c r="AG238" s="1"/>
  <c r="AF243"/>
  <c r="AF240" s="1"/>
  <c r="AF238" s="1"/>
  <c r="AD243"/>
  <c r="AD240" s="1"/>
  <c r="AD238" s="1"/>
  <c r="AC243"/>
  <c r="AC240" s="1"/>
  <c r="AA243"/>
  <c r="AA240" s="1"/>
  <c r="AA238" s="1"/>
  <c r="Z243"/>
  <c r="Z240" s="1"/>
  <c r="X243"/>
  <c r="X240" s="1"/>
  <c r="X238" s="1"/>
  <c r="W243"/>
  <c r="T243"/>
  <c r="T240" s="1"/>
  <c r="T238" s="1"/>
  <c r="S243"/>
  <c r="S240" s="1"/>
  <c r="S238" s="1"/>
  <c r="Q243"/>
  <c r="Q240" s="1"/>
  <c r="Q238" s="1"/>
  <c r="P243"/>
  <c r="P240" s="1"/>
  <c r="N243"/>
  <c r="N240" s="1"/>
  <c r="M243"/>
  <c r="K243"/>
  <c r="J243"/>
  <c r="AH242"/>
  <c r="AE242"/>
  <c r="AB242"/>
  <c r="Y242"/>
  <c r="U242"/>
  <c r="R242"/>
  <c r="O242"/>
  <c r="L242"/>
  <c r="AH241"/>
  <c r="AE241"/>
  <c r="AB241"/>
  <c r="Y241"/>
  <c r="U241"/>
  <c r="R241"/>
  <c r="O241"/>
  <c r="L241"/>
  <c r="W240"/>
  <c r="Y240" s="1"/>
  <c r="K240"/>
  <c r="AH236"/>
  <c r="AE236"/>
  <c r="AB236"/>
  <c r="Y236"/>
  <c r="U236"/>
  <c r="R236"/>
  <c r="O236"/>
  <c r="V236" s="1"/>
  <c r="L236"/>
  <c r="AH234"/>
  <c r="AE234"/>
  <c r="AB234"/>
  <c r="Y234"/>
  <c r="U234"/>
  <c r="R234"/>
  <c r="O234"/>
  <c r="L234"/>
  <c r="AH232"/>
  <c r="AE232"/>
  <c r="AB232"/>
  <c r="Y232"/>
  <c r="U232"/>
  <c r="R232"/>
  <c r="O232"/>
  <c r="L232"/>
  <c r="AH230"/>
  <c r="AE230"/>
  <c r="AB230"/>
  <c r="Y230"/>
  <c r="U230"/>
  <c r="R230"/>
  <c r="O230"/>
  <c r="L230"/>
  <c r="AH228"/>
  <c r="AE228"/>
  <c r="AB228"/>
  <c r="AI228" s="1"/>
  <c r="Y228"/>
  <c r="U228"/>
  <c r="R228"/>
  <c r="O228"/>
  <c r="L228"/>
  <c r="AH227"/>
  <c r="AE227"/>
  <c r="AB227"/>
  <c r="AI227" s="1"/>
  <c r="Y227"/>
  <c r="U227"/>
  <c r="R227"/>
  <c r="O227"/>
  <c r="L227"/>
  <c r="AH226"/>
  <c r="AE226"/>
  <c r="AB226"/>
  <c r="Y226"/>
  <c r="U226"/>
  <c r="R226"/>
  <c r="O226"/>
  <c r="L226"/>
  <c r="AH225"/>
  <c r="AE225"/>
  <c r="AB225"/>
  <c r="Y225"/>
  <c r="U225"/>
  <c r="R225"/>
  <c r="O225"/>
  <c r="L225"/>
  <c r="AH224"/>
  <c r="AE224"/>
  <c r="AB224"/>
  <c r="Y224"/>
  <c r="U224"/>
  <c r="R224"/>
  <c r="O224"/>
  <c r="L224"/>
  <c r="AG223"/>
  <c r="AF223"/>
  <c r="AD223"/>
  <c r="AC223"/>
  <c r="AA223"/>
  <c r="Z223"/>
  <c r="X223"/>
  <c r="W223"/>
  <c r="T223"/>
  <c r="S223"/>
  <c r="Q223"/>
  <c r="P223"/>
  <c r="N223"/>
  <c r="M223"/>
  <c r="K223"/>
  <c r="J223"/>
  <c r="AH221"/>
  <c r="AE221"/>
  <c r="AB221"/>
  <c r="Y221"/>
  <c r="U221"/>
  <c r="R221"/>
  <c r="O221"/>
  <c r="L221"/>
  <c r="AH220"/>
  <c r="AE220"/>
  <c r="AB220"/>
  <c r="Y220"/>
  <c r="U220"/>
  <c r="R220"/>
  <c r="O220"/>
  <c r="L220"/>
  <c r="AG219"/>
  <c r="AF219"/>
  <c r="AD219"/>
  <c r="AC219"/>
  <c r="AA219"/>
  <c r="Z219"/>
  <c r="X219"/>
  <c r="W219"/>
  <c r="T219"/>
  <c r="S219"/>
  <c r="Q219"/>
  <c r="P219"/>
  <c r="N219"/>
  <c r="M219"/>
  <c r="K219"/>
  <c r="J219"/>
  <c r="AH218"/>
  <c r="AE218"/>
  <c r="AB218"/>
  <c r="Y218"/>
  <c r="U218"/>
  <c r="R218"/>
  <c r="O218"/>
  <c r="V218" s="1"/>
  <c r="L218"/>
  <c r="AH217"/>
  <c r="AE217"/>
  <c r="AB217"/>
  <c r="Y217"/>
  <c r="U217"/>
  <c r="R217"/>
  <c r="O217"/>
  <c r="L217"/>
  <c r="AG216"/>
  <c r="AF216"/>
  <c r="AD216"/>
  <c r="AC216"/>
  <c r="AA216"/>
  <c r="Z216"/>
  <c r="X216"/>
  <c r="W216"/>
  <c r="T216"/>
  <c r="S216"/>
  <c r="Q216"/>
  <c r="R216" s="1"/>
  <c r="P216"/>
  <c r="N216"/>
  <c r="M216"/>
  <c r="K216"/>
  <c r="J216"/>
  <c r="AH215"/>
  <c r="AE215"/>
  <c r="AB215"/>
  <c r="Y215"/>
  <c r="U215"/>
  <c r="R215"/>
  <c r="O215"/>
  <c r="L215"/>
  <c r="AH214"/>
  <c r="AE214"/>
  <c r="AB214"/>
  <c r="Y214"/>
  <c r="U214"/>
  <c r="R214"/>
  <c r="O214"/>
  <c r="L214"/>
  <c r="AG213"/>
  <c r="AF213"/>
  <c r="AD213"/>
  <c r="AC213"/>
  <c r="AA213"/>
  <c r="Z213"/>
  <c r="X213"/>
  <c r="W213"/>
  <c r="T213"/>
  <c r="S213"/>
  <c r="Q213"/>
  <c r="P213"/>
  <c r="N213"/>
  <c r="M213"/>
  <c r="K213"/>
  <c r="J213"/>
  <c r="AH212"/>
  <c r="AE212"/>
  <c r="AB212"/>
  <c r="Y212"/>
  <c r="U212"/>
  <c r="R212"/>
  <c r="O212"/>
  <c r="L212"/>
  <c r="AH211"/>
  <c r="AE211"/>
  <c r="AB211"/>
  <c r="Y211"/>
  <c r="U211"/>
  <c r="R211"/>
  <c r="O211"/>
  <c r="L211"/>
  <c r="AG210"/>
  <c r="AF210"/>
  <c r="AD210"/>
  <c r="AC210"/>
  <c r="AA210"/>
  <c r="Z210"/>
  <c r="AB210" s="1"/>
  <c r="X210"/>
  <c r="Y210" s="1"/>
  <c r="W210"/>
  <c r="T210"/>
  <c r="S210"/>
  <c r="U210" s="1"/>
  <c r="Q210"/>
  <c r="P210"/>
  <c r="N210"/>
  <c r="M210"/>
  <c r="O210" s="1"/>
  <c r="K210"/>
  <c r="J210"/>
  <c r="AH209"/>
  <c r="AE209"/>
  <c r="AB209"/>
  <c r="Y209"/>
  <c r="U209"/>
  <c r="R209"/>
  <c r="O209"/>
  <c r="L209"/>
  <c r="AH208"/>
  <c r="AE208"/>
  <c r="AB208"/>
  <c r="AI208" s="1"/>
  <c r="Y208"/>
  <c r="U208"/>
  <c r="R208"/>
  <c r="O208"/>
  <c r="L208"/>
  <c r="AG207"/>
  <c r="AF207"/>
  <c r="AH207" s="1"/>
  <c r="AD207"/>
  <c r="AE207" s="1"/>
  <c r="AC207"/>
  <c r="AC202" s="1"/>
  <c r="AA207"/>
  <c r="Z207"/>
  <c r="X207"/>
  <c r="W207"/>
  <c r="T207"/>
  <c r="S207"/>
  <c r="U207" s="1"/>
  <c r="Q207"/>
  <c r="R207" s="1"/>
  <c r="P207"/>
  <c r="N207"/>
  <c r="M207"/>
  <c r="K207"/>
  <c r="L207" s="1"/>
  <c r="J207"/>
  <c r="AH206"/>
  <c r="AE206"/>
  <c r="AB206"/>
  <c r="Y206"/>
  <c r="U206"/>
  <c r="R206"/>
  <c r="O206"/>
  <c r="L206"/>
  <c r="AH205"/>
  <c r="AE205"/>
  <c r="AB205"/>
  <c r="Y205"/>
  <c r="U205"/>
  <c r="R205"/>
  <c r="O205"/>
  <c r="L205"/>
  <c r="AG204"/>
  <c r="AF204"/>
  <c r="AF202" s="1"/>
  <c r="AD204"/>
  <c r="AC204"/>
  <c r="AA204"/>
  <c r="Z204"/>
  <c r="X204"/>
  <c r="W204"/>
  <c r="T204"/>
  <c r="T202" s="1"/>
  <c r="S204"/>
  <c r="Q204"/>
  <c r="P204"/>
  <c r="N204"/>
  <c r="M204"/>
  <c r="O204" s="1"/>
  <c r="K204"/>
  <c r="J204"/>
  <c r="AH203"/>
  <c r="AE203"/>
  <c r="AB203"/>
  <c r="Y203"/>
  <c r="U203"/>
  <c r="R203"/>
  <c r="O203"/>
  <c r="L203"/>
  <c r="AH200"/>
  <c r="AE200"/>
  <c r="AB200"/>
  <c r="Y200"/>
  <c r="U200"/>
  <c r="R200"/>
  <c r="O200"/>
  <c r="L200"/>
  <c r="AH199"/>
  <c r="AE199"/>
  <c r="AB199"/>
  <c r="Y199"/>
  <c r="U199"/>
  <c r="R199"/>
  <c r="O199"/>
  <c r="L199"/>
  <c r="AG198"/>
  <c r="AF198"/>
  <c r="AD198"/>
  <c r="AC198"/>
  <c r="AA198"/>
  <c r="Z198"/>
  <c r="X198"/>
  <c r="W198"/>
  <c r="T198"/>
  <c r="S198"/>
  <c r="Q198"/>
  <c r="P198"/>
  <c r="N198"/>
  <c r="M198"/>
  <c r="K198"/>
  <c r="J198"/>
  <c r="AH195"/>
  <c r="AE195"/>
  <c r="AB195"/>
  <c r="Y195"/>
  <c r="U195"/>
  <c r="R195"/>
  <c r="O195"/>
  <c r="L195"/>
  <c r="AH194"/>
  <c r="AE194"/>
  <c r="AB194"/>
  <c r="Y194"/>
  <c r="U194"/>
  <c r="R194"/>
  <c r="O194"/>
  <c r="L194"/>
  <c r="AH193"/>
  <c r="AE193"/>
  <c r="AB193"/>
  <c r="Y193"/>
  <c r="U193"/>
  <c r="R193"/>
  <c r="O193"/>
  <c r="L193"/>
  <c r="AH192"/>
  <c r="AE192"/>
  <c r="AB192"/>
  <c r="Y192"/>
  <c r="U192"/>
  <c r="R192"/>
  <c r="O192"/>
  <c r="L192"/>
  <c r="AH191"/>
  <c r="AE191"/>
  <c r="AB191"/>
  <c r="Y191"/>
  <c r="U191"/>
  <c r="R191"/>
  <c r="O191"/>
  <c r="L191"/>
  <c r="AH190"/>
  <c r="AE190"/>
  <c r="AB190"/>
  <c r="Y190"/>
  <c r="U190"/>
  <c r="R190"/>
  <c r="O190"/>
  <c r="L190"/>
  <c r="AG189"/>
  <c r="AF189"/>
  <c r="AD189"/>
  <c r="AC189"/>
  <c r="AA189"/>
  <c r="Z189"/>
  <c r="X189"/>
  <c r="W189"/>
  <c r="T189"/>
  <c r="S189"/>
  <c r="Q189"/>
  <c r="P189"/>
  <c r="N189"/>
  <c r="M189"/>
  <c r="K189"/>
  <c r="J189"/>
  <c r="L189"/>
  <c r="AH188"/>
  <c r="AE188"/>
  <c r="AB188"/>
  <c r="Y188"/>
  <c r="U188"/>
  <c r="R188"/>
  <c r="O188"/>
  <c r="L188"/>
  <c r="AH187"/>
  <c r="AE187"/>
  <c r="AB187"/>
  <c r="Y187"/>
  <c r="U187"/>
  <c r="R187"/>
  <c r="O187"/>
  <c r="L187"/>
  <c r="AH186"/>
  <c r="AI186" s="1"/>
  <c r="AE186"/>
  <c r="AB186"/>
  <c r="Y186"/>
  <c r="U186"/>
  <c r="R186"/>
  <c r="O186"/>
  <c r="L186"/>
  <c r="AH185"/>
  <c r="AE185"/>
  <c r="AB185"/>
  <c r="Y185"/>
  <c r="U185"/>
  <c r="R185"/>
  <c r="O185"/>
  <c r="L185"/>
  <c r="AH184"/>
  <c r="AI184" s="1"/>
  <c r="AE184"/>
  <c r="AB184"/>
  <c r="Y184"/>
  <c r="U184"/>
  <c r="R184"/>
  <c r="O184"/>
  <c r="L184"/>
  <c r="AH183"/>
  <c r="AI183" s="1"/>
  <c r="AE183"/>
  <c r="AB183"/>
  <c r="Y183"/>
  <c r="U183"/>
  <c r="R183"/>
  <c r="O183"/>
  <c r="L183"/>
  <c r="AG182"/>
  <c r="AF182"/>
  <c r="AD182"/>
  <c r="AD177" s="1"/>
  <c r="AC182"/>
  <c r="AA182"/>
  <c r="Z182"/>
  <c r="X182"/>
  <c r="W182"/>
  <c r="W177" s="1"/>
  <c r="T182"/>
  <c r="S182"/>
  <c r="Q182"/>
  <c r="Q177" s="1"/>
  <c r="P182"/>
  <c r="P177" s="1"/>
  <c r="N182"/>
  <c r="M182"/>
  <c r="K182"/>
  <c r="K177" s="1"/>
  <c r="J182"/>
  <c r="J177" s="1"/>
  <c r="AH181"/>
  <c r="AE181"/>
  <c r="AB181"/>
  <c r="Y181"/>
  <c r="U181"/>
  <c r="R181"/>
  <c r="O181"/>
  <c r="L181"/>
  <c r="AH180"/>
  <c r="AE180"/>
  <c r="AB180"/>
  <c r="Y180"/>
  <c r="U180"/>
  <c r="R180"/>
  <c r="O180"/>
  <c r="L180"/>
  <c r="AH179"/>
  <c r="AE179"/>
  <c r="AB179"/>
  <c r="Y179"/>
  <c r="U179"/>
  <c r="R179"/>
  <c r="O179"/>
  <c r="L179"/>
  <c r="AH178"/>
  <c r="AI178" s="1"/>
  <c r="AE178"/>
  <c r="AB178"/>
  <c r="Y178"/>
  <c r="U178"/>
  <c r="R178"/>
  <c r="O178"/>
  <c r="L178"/>
  <c r="AG147"/>
  <c r="AG141"/>
  <c r="AG128"/>
  <c r="AG124" s="1"/>
  <c r="AG119"/>
  <c r="AG99"/>
  <c r="AG87"/>
  <c r="AG84" s="1"/>
  <c r="AG67"/>
  <c r="AG63"/>
  <c r="AG60"/>
  <c r="AG57"/>
  <c r="AG54"/>
  <c r="AG51"/>
  <c r="AG48"/>
  <c r="AG42"/>
  <c r="AG33"/>
  <c r="AG26"/>
  <c r="AG21" s="1"/>
  <c r="AF147"/>
  <c r="AH147" s="1"/>
  <c r="AI147" s="1"/>
  <c r="AF141"/>
  <c r="AF128"/>
  <c r="AF124" s="1"/>
  <c r="AF119"/>
  <c r="AH119" s="1"/>
  <c r="AF99"/>
  <c r="AH99" s="1"/>
  <c r="AF87"/>
  <c r="AF84" s="1"/>
  <c r="AF82" s="1"/>
  <c r="AF67"/>
  <c r="AF63"/>
  <c r="AH63" s="1"/>
  <c r="AF60"/>
  <c r="AH60" s="1"/>
  <c r="AF57"/>
  <c r="AF54"/>
  <c r="AF51"/>
  <c r="AH51" s="1"/>
  <c r="AF48"/>
  <c r="AH48" s="1"/>
  <c r="AF42"/>
  <c r="AF33"/>
  <c r="AF26"/>
  <c r="AD147"/>
  <c r="AD141"/>
  <c r="AD128"/>
  <c r="AD124" s="1"/>
  <c r="AD119"/>
  <c r="AD99"/>
  <c r="AD87"/>
  <c r="AD84" s="1"/>
  <c r="AD67"/>
  <c r="AD63"/>
  <c r="AE63" s="1"/>
  <c r="AD60"/>
  <c r="AE60" s="1"/>
  <c r="AD57"/>
  <c r="AD54"/>
  <c r="AD51"/>
  <c r="AD48"/>
  <c r="AE48" s="1"/>
  <c r="AD42"/>
  <c r="AD33"/>
  <c r="AD26"/>
  <c r="AC147"/>
  <c r="AC141"/>
  <c r="AC128"/>
  <c r="AC124"/>
  <c r="AC119"/>
  <c r="AC99"/>
  <c r="AC87"/>
  <c r="AC84"/>
  <c r="AC82" s="1"/>
  <c r="AC67"/>
  <c r="AC63"/>
  <c r="AC60"/>
  <c r="AC57"/>
  <c r="AC54"/>
  <c r="AE54" s="1"/>
  <c r="AC51"/>
  <c r="AC48"/>
  <c r="AC42"/>
  <c r="AE42" s="1"/>
  <c r="AC33"/>
  <c r="AC26"/>
  <c r="AA147"/>
  <c r="AA141"/>
  <c r="AA136" s="1"/>
  <c r="AA128"/>
  <c r="AA124" s="1"/>
  <c r="AA119"/>
  <c r="AA99"/>
  <c r="AA87"/>
  <c r="AA84" s="1"/>
  <c r="AA67"/>
  <c r="AA63"/>
  <c r="AA60"/>
  <c r="AA57"/>
  <c r="AA54"/>
  <c r="AA51"/>
  <c r="AA48"/>
  <c r="AA42"/>
  <c r="AA33"/>
  <c r="AA26"/>
  <c r="Z147"/>
  <c r="Z141"/>
  <c r="Z136" s="1"/>
  <c r="Z128"/>
  <c r="Z124" s="1"/>
  <c r="Z119"/>
  <c r="Z99"/>
  <c r="AB99" s="1"/>
  <c r="Z87"/>
  <c r="Z84" s="1"/>
  <c r="Z82" s="1"/>
  <c r="Z67"/>
  <c r="AB67" s="1"/>
  <c r="Z63"/>
  <c r="Z60"/>
  <c r="Z57"/>
  <c r="AB57" s="1"/>
  <c r="Z54"/>
  <c r="AB54" s="1"/>
  <c r="Z51"/>
  <c r="Z48"/>
  <c r="Z42"/>
  <c r="AB42" s="1"/>
  <c r="Z33"/>
  <c r="AB33" s="1"/>
  <c r="Z26"/>
  <c r="X147"/>
  <c r="X141"/>
  <c r="X128"/>
  <c r="X124" s="1"/>
  <c r="X119"/>
  <c r="X99"/>
  <c r="X87"/>
  <c r="X84" s="1"/>
  <c r="X67"/>
  <c r="X63"/>
  <c r="X60"/>
  <c r="X57"/>
  <c r="X54"/>
  <c r="X51"/>
  <c r="X48"/>
  <c r="X42"/>
  <c r="X33"/>
  <c r="X26"/>
  <c r="W147"/>
  <c r="W141"/>
  <c r="Y141" s="1"/>
  <c r="W128"/>
  <c r="W124" s="1"/>
  <c r="W119"/>
  <c r="W99"/>
  <c r="Y99" s="1"/>
  <c r="W87"/>
  <c r="W84" s="1"/>
  <c r="W82" s="1"/>
  <c r="W67"/>
  <c r="W63"/>
  <c r="W60"/>
  <c r="W57"/>
  <c r="W54"/>
  <c r="W51"/>
  <c r="W48"/>
  <c r="W42"/>
  <c r="W33"/>
  <c r="W26"/>
  <c r="T147"/>
  <c r="T141"/>
  <c r="T128"/>
  <c r="T124" s="1"/>
  <c r="T119"/>
  <c r="T99"/>
  <c r="T87"/>
  <c r="T84" s="1"/>
  <c r="T67"/>
  <c r="T63"/>
  <c r="T60"/>
  <c r="T57"/>
  <c r="T54"/>
  <c r="T51"/>
  <c r="T48"/>
  <c r="T42"/>
  <c r="T33"/>
  <c r="T26"/>
  <c r="S147"/>
  <c r="S141"/>
  <c r="S128"/>
  <c r="S124" s="1"/>
  <c r="S119"/>
  <c r="S99"/>
  <c r="U99" s="1"/>
  <c r="S87"/>
  <c r="S84" s="1"/>
  <c r="S82" s="1"/>
  <c r="S67"/>
  <c r="U67" s="1"/>
  <c r="S63"/>
  <c r="U63" s="1"/>
  <c r="S60"/>
  <c r="U60" s="1"/>
  <c r="S57"/>
  <c r="S54"/>
  <c r="U54" s="1"/>
  <c r="S51"/>
  <c r="U51" s="1"/>
  <c r="S48"/>
  <c r="U48" s="1"/>
  <c r="S42"/>
  <c r="S33"/>
  <c r="U33" s="1"/>
  <c r="S26"/>
  <c r="Q147"/>
  <c r="Q141"/>
  <c r="Q128"/>
  <c r="Q124" s="1"/>
  <c r="Q119"/>
  <c r="R119" s="1"/>
  <c r="Q99"/>
  <c r="Q87"/>
  <c r="Q84" s="1"/>
  <c r="Q67"/>
  <c r="R67" s="1"/>
  <c r="Q63"/>
  <c r="Q60"/>
  <c r="Q57"/>
  <c r="Q54"/>
  <c r="Q51"/>
  <c r="Q48"/>
  <c r="Q42"/>
  <c r="Q33"/>
  <c r="R33" s="1"/>
  <c r="Q26"/>
  <c r="P147"/>
  <c r="R147" s="1"/>
  <c r="P141"/>
  <c r="P128"/>
  <c r="P124" s="1"/>
  <c r="P119"/>
  <c r="P99"/>
  <c r="P87"/>
  <c r="R87" s="1"/>
  <c r="P67"/>
  <c r="P63"/>
  <c r="P60"/>
  <c r="P57"/>
  <c r="P54"/>
  <c r="P51"/>
  <c r="P48"/>
  <c r="P42"/>
  <c r="P33"/>
  <c r="P26"/>
  <c r="N147"/>
  <c r="N141"/>
  <c r="N128"/>
  <c r="N124" s="1"/>
  <c r="N119"/>
  <c r="N99"/>
  <c r="N87"/>
  <c r="N84" s="1"/>
  <c r="N67"/>
  <c r="N63"/>
  <c r="N60"/>
  <c r="N57"/>
  <c r="N54"/>
  <c r="N51"/>
  <c r="N48"/>
  <c r="N42"/>
  <c r="N33"/>
  <c r="N26"/>
  <c r="M147"/>
  <c r="O147" s="1"/>
  <c r="M141"/>
  <c r="M128"/>
  <c r="M124" s="1"/>
  <c r="M119"/>
  <c r="O119" s="1"/>
  <c r="M99"/>
  <c r="M87"/>
  <c r="M84" s="1"/>
  <c r="M82" s="1"/>
  <c r="M67"/>
  <c r="M63"/>
  <c r="M60"/>
  <c r="O60" s="1"/>
  <c r="M57"/>
  <c r="M54"/>
  <c r="M51"/>
  <c r="M48"/>
  <c r="O48" s="1"/>
  <c r="M42"/>
  <c r="M33"/>
  <c r="M26"/>
  <c r="M21" s="1"/>
  <c r="K147"/>
  <c r="L147" s="1"/>
  <c r="K141"/>
  <c r="K128"/>
  <c r="K124" s="1"/>
  <c r="K119"/>
  <c r="K99"/>
  <c r="K87"/>
  <c r="K84" s="1"/>
  <c r="K63"/>
  <c r="K60"/>
  <c r="K57"/>
  <c r="K54"/>
  <c r="K51"/>
  <c r="K48"/>
  <c r="L48" s="1"/>
  <c r="K42"/>
  <c r="K33"/>
  <c r="K26"/>
  <c r="K21" s="1"/>
  <c r="J99"/>
  <c r="L99" s="1"/>
  <c r="X304" i="116"/>
  <c r="W304"/>
  <c r="V304"/>
  <c r="U304"/>
  <c r="T304"/>
  <c r="S304"/>
  <c r="R304"/>
  <c r="X298"/>
  <c r="W298"/>
  <c r="V298"/>
  <c r="V293" s="1"/>
  <c r="U298"/>
  <c r="T298"/>
  <c r="S298"/>
  <c r="S293"/>
  <c r="R298"/>
  <c r="R293" s="1"/>
  <c r="X285"/>
  <c r="X281"/>
  <c r="W285"/>
  <c r="W281" s="1"/>
  <c r="V285"/>
  <c r="V281"/>
  <c r="U285"/>
  <c r="T285"/>
  <c r="T281" s="1"/>
  <c r="S285"/>
  <c r="S281" s="1"/>
  <c r="R285"/>
  <c r="R281" s="1"/>
  <c r="U281"/>
  <c r="X276"/>
  <c r="W276"/>
  <c r="V276"/>
  <c r="U276"/>
  <c r="T276"/>
  <c r="S276"/>
  <c r="R276"/>
  <c r="X256"/>
  <c r="W256"/>
  <c r="V256"/>
  <c r="U256"/>
  <c r="T256"/>
  <c r="S256"/>
  <c r="R256"/>
  <c r="X244"/>
  <c r="X241" s="1"/>
  <c r="X239" s="1"/>
  <c r="W244"/>
  <c r="W241" s="1"/>
  <c r="W239" s="1"/>
  <c r="V244"/>
  <c r="V241"/>
  <c r="V239" s="1"/>
  <c r="U244"/>
  <c r="U241" s="1"/>
  <c r="U239" s="1"/>
  <c r="T244"/>
  <c r="T241" s="1"/>
  <c r="T239" s="1"/>
  <c r="S244"/>
  <c r="S241" s="1"/>
  <c r="S239" s="1"/>
  <c r="R244"/>
  <c r="R241" s="1"/>
  <c r="R239" s="1"/>
  <c r="X224"/>
  <c r="W224"/>
  <c r="V224"/>
  <c r="U224"/>
  <c r="T224"/>
  <c r="S224"/>
  <c r="R224"/>
  <c r="X220"/>
  <c r="W220"/>
  <c r="V220"/>
  <c r="U220"/>
  <c r="T220"/>
  <c r="S220"/>
  <c r="R220"/>
  <c r="X217"/>
  <c r="W217"/>
  <c r="V217"/>
  <c r="U217"/>
  <c r="T217"/>
  <c r="S217"/>
  <c r="R217"/>
  <c r="X214"/>
  <c r="W214"/>
  <c r="V214"/>
  <c r="U214"/>
  <c r="T214"/>
  <c r="S214"/>
  <c r="R214"/>
  <c r="X211"/>
  <c r="W211"/>
  <c r="V211"/>
  <c r="U211"/>
  <c r="T211"/>
  <c r="S211"/>
  <c r="R211"/>
  <c r="X208"/>
  <c r="W208"/>
  <c r="V208"/>
  <c r="U208"/>
  <c r="T208"/>
  <c r="S208"/>
  <c r="R208"/>
  <c r="X205"/>
  <c r="W205"/>
  <c r="V205"/>
  <c r="U205"/>
  <c r="T205"/>
  <c r="S205"/>
  <c r="R205"/>
  <c r="X199"/>
  <c r="W199"/>
  <c r="V199"/>
  <c r="U199"/>
  <c r="T199"/>
  <c r="S199"/>
  <c r="R199"/>
  <c r="X190"/>
  <c r="W190"/>
  <c r="V190"/>
  <c r="U190"/>
  <c r="T190"/>
  <c r="S190"/>
  <c r="R190"/>
  <c r="X183"/>
  <c r="W183"/>
  <c r="V183"/>
  <c r="U183"/>
  <c r="T183"/>
  <c r="S183"/>
  <c r="R183"/>
  <c r="P304"/>
  <c r="O304"/>
  <c r="N304"/>
  <c r="M304"/>
  <c r="L304"/>
  <c r="P298"/>
  <c r="O298"/>
  <c r="N298"/>
  <c r="M298"/>
  <c r="L298"/>
  <c r="L293" s="1"/>
  <c r="P285"/>
  <c r="P281" s="1"/>
  <c r="O285"/>
  <c r="O281" s="1"/>
  <c r="N285"/>
  <c r="N281" s="1"/>
  <c r="M285"/>
  <c r="M281" s="1"/>
  <c r="L285"/>
  <c r="L281"/>
  <c r="P276"/>
  <c r="O276"/>
  <c r="N276"/>
  <c r="M276"/>
  <c r="L276"/>
  <c r="P256"/>
  <c r="O256"/>
  <c r="N256"/>
  <c r="M256"/>
  <c r="L256"/>
  <c r="P244"/>
  <c r="P241"/>
  <c r="P239" s="1"/>
  <c r="O244"/>
  <c r="O241" s="1"/>
  <c r="O239" s="1"/>
  <c r="N244"/>
  <c r="N241" s="1"/>
  <c r="N239" s="1"/>
  <c r="M244"/>
  <c r="M241" s="1"/>
  <c r="M239" s="1"/>
  <c r="L244"/>
  <c r="L241" s="1"/>
  <c r="L239" s="1"/>
  <c r="P224"/>
  <c r="O224"/>
  <c r="N224"/>
  <c r="M224"/>
  <c r="L224"/>
  <c r="P220"/>
  <c r="O220"/>
  <c r="N220"/>
  <c r="M220"/>
  <c r="L220"/>
  <c r="P217"/>
  <c r="O217"/>
  <c r="N217"/>
  <c r="M217"/>
  <c r="L217"/>
  <c r="P214"/>
  <c r="O214"/>
  <c r="N214"/>
  <c r="M214"/>
  <c r="L214"/>
  <c r="P211"/>
  <c r="O211"/>
  <c r="N211"/>
  <c r="M211"/>
  <c r="L211"/>
  <c r="P208"/>
  <c r="O208"/>
  <c r="N208"/>
  <c r="M208"/>
  <c r="L208"/>
  <c r="P205"/>
  <c r="O205"/>
  <c r="N205"/>
  <c r="M205"/>
  <c r="L205"/>
  <c r="P199"/>
  <c r="O199"/>
  <c r="N199"/>
  <c r="M199"/>
  <c r="L199"/>
  <c r="P190"/>
  <c r="O190"/>
  <c r="N190"/>
  <c r="M190"/>
  <c r="L190"/>
  <c r="P183"/>
  <c r="O183"/>
  <c r="N183"/>
  <c r="M183"/>
  <c r="L183"/>
  <c r="AA147"/>
  <c r="Z147"/>
  <c r="Y147"/>
  <c r="X147"/>
  <c r="W147"/>
  <c r="V147"/>
  <c r="U147"/>
  <c r="T147"/>
  <c r="S147"/>
  <c r="R147"/>
  <c r="AA141"/>
  <c r="Z141"/>
  <c r="Y141"/>
  <c r="Y136" s="1"/>
  <c r="X141"/>
  <c r="X136" s="1"/>
  <c r="W141"/>
  <c r="V141"/>
  <c r="U141"/>
  <c r="U136" s="1"/>
  <c r="T141"/>
  <c r="S141"/>
  <c r="R141"/>
  <c r="AA128"/>
  <c r="AA124" s="1"/>
  <c r="Z128"/>
  <c r="Z124" s="1"/>
  <c r="Y128"/>
  <c r="Y124"/>
  <c r="X128"/>
  <c r="X124" s="1"/>
  <c r="W128"/>
  <c r="W124" s="1"/>
  <c r="V128"/>
  <c r="V124" s="1"/>
  <c r="U128"/>
  <c r="U124" s="1"/>
  <c r="T128"/>
  <c r="T124" s="1"/>
  <c r="S128"/>
  <c r="S124" s="1"/>
  <c r="R128"/>
  <c r="R124" s="1"/>
  <c r="AA119"/>
  <c r="Z119"/>
  <c r="Y119"/>
  <c r="X119"/>
  <c r="W119"/>
  <c r="V119"/>
  <c r="U119"/>
  <c r="T119"/>
  <c r="S119"/>
  <c r="R119"/>
  <c r="AA99"/>
  <c r="Z99"/>
  <c r="Y99"/>
  <c r="X99"/>
  <c r="W99"/>
  <c r="V99"/>
  <c r="U99"/>
  <c r="T99"/>
  <c r="S99"/>
  <c r="R99"/>
  <c r="AA87"/>
  <c r="AA84" s="1"/>
  <c r="AA82" s="1"/>
  <c r="Z87"/>
  <c r="Z84" s="1"/>
  <c r="Z82" s="1"/>
  <c r="Y87"/>
  <c r="Y84" s="1"/>
  <c r="Y82" s="1"/>
  <c r="X87"/>
  <c r="W87"/>
  <c r="W84" s="1"/>
  <c r="W82" s="1"/>
  <c r="V87"/>
  <c r="V84" s="1"/>
  <c r="V82" s="1"/>
  <c r="U87"/>
  <c r="U84" s="1"/>
  <c r="U82" s="1"/>
  <c r="T87"/>
  <c r="T84" s="1"/>
  <c r="T82" s="1"/>
  <c r="S87"/>
  <c r="S84" s="1"/>
  <c r="S82" s="1"/>
  <c r="R87"/>
  <c r="R84"/>
  <c r="R82" s="1"/>
  <c r="X84"/>
  <c r="X82" s="1"/>
  <c r="AA67"/>
  <c r="Z67"/>
  <c r="Y67"/>
  <c r="X67"/>
  <c r="W67"/>
  <c r="V67"/>
  <c r="U67"/>
  <c r="T67"/>
  <c r="S67"/>
  <c r="R67"/>
  <c r="AA63"/>
  <c r="Z63"/>
  <c r="Y63"/>
  <c r="X63"/>
  <c r="W63"/>
  <c r="V63"/>
  <c r="U63"/>
  <c r="T63"/>
  <c r="S63"/>
  <c r="R63"/>
  <c r="AA60"/>
  <c r="Z60"/>
  <c r="Y60"/>
  <c r="X60"/>
  <c r="W60"/>
  <c r="V60"/>
  <c r="U60"/>
  <c r="T60"/>
  <c r="S60"/>
  <c r="R60"/>
  <c r="AA57"/>
  <c r="Z57"/>
  <c r="Y57"/>
  <c r="X57"/>
  <c r="W57"/>
  <c r="V57"/>
  <c r="U57"/>
  <c r="T57"/>
  <c r="S57"/>
  <c r="R57"/>
  <c r="AA54"/>
  <c r="Z54"/>
  <c r="Y54"/>
  <c r="X54"/>
  <c r="W54"/>
  <c r="V54"/>
  <c r="U54"/>
  <c r="T54"/>
  <c r="S54"/>
  <c r="R54"/>
  <c r="AA51"/>
  <c r="Z51"/>
  <c r="Y51"/>
  <c r="X51"/>
  <c r="W51"/>
  <c r="V51"/>
  <c r="U51"/>
  <c r="T51"/>
  <c r="S51"/>
  <c r="R51"/>
  <c r="AA48"/>
  <c r="AA46" s="1"/>
  <c r="Z48"/>
  <c r="Y48"/>
  <c r="X48"/>
  <c r="W48"/>
  <c r="V48"/>
  <c r="U48"/>
  <c r="T48"/>
  <c r="S48"/>
  <c r="R48"/>
  <c r="AA42"/>
  <c r="Z42"/>
  <c r="Y42"/>
  <c r="X42"/>
  <c r="W42"/>
  <c r="V42"/>
  <c r="U42"/>
  <c r="T42"/>
  <c r="S42"/>
  <c r="R42"/>
  <c r="AA33"/>
  <c r="Z33"/>
  <c r="Y33"/>
  <c r="X33"/>
  <c r="W33"/>
  <c r="V33"/>
  <c r="U33"/>
  <c r="T33"/>
  <c r="S33"/>
  <c r="R33"/>
  <c r="AA26"/>
  <c r="Z26"/>
  <c r="Y26"/>
  <c r="X26"/>
  <c r="W26"/>
  <c r="V26"/>
  <c r="U26"/>
  <c r="T26"/>
  <c r="S26"/>
  <c r="R26"/>
  <c r="P147"/>
  <c r="O147"/>
  <c r="N147"/>
  <c r="M147"/>
  <c r="P141"/>
  <c r="P136" s="1"/>
  <c r="O141"/>
  <c r="O136" s="1"/>
  <c r="N141"/>
  <c r="N136" s="1"/>
  <c r="M141"/>
  <c r="M136" s="1"/>
  <c r="P128"/>
  <c r="P124" s="1"/>
  <c r="O128"/>
  <c r="O124" s="1"/>
  <c r="N128"/>
  <c r="N124" s="1"/>
  <c r="M128"/>
  <c r="M124" s="1"/>
  <c r="P119"/>
  <c r="O119"/>
  <c r="N119"/>
  <c r="M119"/>
  <c r="P99"/>
  <c r="O99"/>
  <c r="N99"/>
  <c r="M99"/>
  <c r="P87"/>
  <c r="P84" s="1"/>
  <c r="P82" s="1"/>
  <c r="O87"/>
  <c r="O84" s="1"/>
  <c r="N87"/>
  <c r="N84" s="1"/>
  <c r="N82" s="1"/>
  <c r="M87"/>
  <c r="M84" s="1"/>
  <c r="M82" s="1"/>
  <c r="P67"/>
  <c r="O67"/>
  <c r="N67"/>
  <c r="M67"/>
  <c r="P63"/>
  <c r="O63"/>
  <c r="N63"/>
  <c r="M63"/>
  <c r="P60"/>
  <c r="O60"/>
  <c r="N60"/>
  <c r="M60"/>
  <c r="P57"/>
  <c r="O57"/>
  <c r="Q57"/>
  <c r="N57"/>
  <c r="M57"/>
  <c r="P54"/>
  <c r="O54"/>
  <c r="Q54" s="1"/>
  <c r="N54"/>
  <c r="M54"/>
  <c r="P51"/>
  <c r="O51"/>
  <c r="N51"/>
  <c r="M51"/>
  <c r="P48"/>
  <c r="O48"/>
  <c r="Q48" s="1"/>
  <c r="N48"/>
  <c r="M48"/>
  <c r="P42"/>
  <c r="O42"/>
  <c r="Q42" s="1"/>
  <c r="N42"/>
  <c r="M42"/>
  <c r="P33"/>
  <c r="O33"/>
  <c r="N33"/>
  <c r="M33"/>
  <c r="P26"/>
  <c r="O26"/>
  <c r="N26"/>
  <c r="M26"/>
  <c r="L99"/>
  <c r="B104" i="91"/>
  <c r="B103"/>
  <c r="B102"/>
  <c r="B101"/>
  <c r="B99"/>
  <c r="B98"/>
  <c r="B97"/>
  <c r="B95"/>
  <c r="B94"/>
  <c r="B93"/>
  <c r="B92"/>
  <c r="B88"/>
  <c r="B81"/>
  <c r="B67"/>
  <c r="B59"/>
  <c r="B58"/>
  <c r="B21"/>
  <c r="B19"/>
  <c r="B18"/>
  <c r="B16"/>
  <c r="B6"/>
  <c r="B12" i="56"/>
  <c r="B11"/>
  <c r="B10"/>
  <c r="B4"/>
  <c r="Q30" i="65"/>
  <c r="M30"/>
  <c r="I30"/>
  <c r="L61" i="77"/>
  <c r="J61"/>
  <c r="H61"/>
  <c r="F61"/>
  <c r="D61"/>
  <c r="L25"/>
  <c r="L55"/>
  <c r="L38"/>
  <c r="L52"/>
  <c r="J25"/>
  <c r="J55"/>
  <c r="J38"/>
  <c r="J52"/>
  <c r="H25"/>
  <c r="H55"/>
  <c r="H38"/>
  <c r="H52"/>
  <c r="F25"/>
  <c r="F55"/>
  <c r="F38"/>
  <c r="F52"/>
  <c r="D25"/>
  <c r="D55"/>
  <c r="D38"/>
  <c r="D52"/>
  <c r="A3"/>
  <c r="B2"/>
  <c r="A2"/>
  <c r="F39" i="122"/>
  <c r="E39"/>
  <c r="D39"/>
  <c r="C39"/>
  <c r="B39"/>
  <c r="K13"/>
  <c r="L13"/>
  <c r="H13"/>
  <c r="I13"/>
  <c r="J13" s="1"/>
  <c r="E13"/>
  <c r="G13" s="1"/>
  <c r="F13"/>
  <c r="B13"/>
  <c r="C13"/>
  <c r="M11"/>
  <c r="J11"/>
  <c r="G11"/>
  <c r="D11"/>
  <c r="M10"/>
  <c r="J10"/>
  <c r="G10"/>
  <c r="D10"/>
  <c r="M9"/>
  <c r="J9"/>
  <c r="G9"/>
  <c r="D9"/>
  <c r="M8"/>
  <c r="J8"/>
  <c r="G8"/>
  <c r="D8"/>
  <c r="Z118" i="73"/>
  <c r="Z121"/>
  <c r="Z123"/>
  <c r="Y118"/>
  <c r="Y121"/>
  <c r="Y123"/>
  <c r="X118"/>
  <c r="X121"/>
  <c r="X123"/>
  <c r="W118"/>
  <c r="W121"/>
  <c r="W123"/>
  <c r="Q118"/>
  <c r="Q121"/>
  <c r="Q123"/>
  <c r="P118"/>
  <c r="P121"/>
  <c r="P123"/>
  <c r="O118"/>
  <c r="O121"/>
  <c r="O123"/>
  <c r="N118"/>
  <c r="N121"/>
  <c r="N123"/>
  <c r="H118"/>
  <c r="H121"/>
  <c r="H123"/>
  <c r="G118"/>
  <c r="G121"/>
  <c r="G123"/>
  <c r="F118"/>
  <c r="F121"/>
  <c r="F123"/>
  <c r="E118"/>
  <c r="E121"/>
  <c r="E123"/>
  <c r="Z110"/>
  <c r="Z111"/>
  <c r="Z113"/>
  <c r="Z114"/>
  <c r="Y110"/>
  <c r="Y111"/>
  <c r="Y113"/>
  <c r="Y114"/>
  <c r="X110"/>
  <c r="X111"/>
  <c r="X113"/>
  <c r="X114"/>
  <c r="W110"/>
  <c r="W111"/>
  <c r="W113"/>
  <c r="W114"/>
  <c r="Q110"/>
  <c r="Q111"/>
  <c r="Q113"/>
  <c r="Q114"/>
  <c r="P110"/>
  <c r="P111"/>
  <c r="P113"/>
  <c r="P114"/>
  <c r="O110"/>
  <c r="O111"/>
  <c r="O113"/>
  <c r="O114"/>
  <c r="N110"/>
  <c r="N111"/>
  <c r="N113"/>
  <c r="N114"/>
  <c r="H110"/>
  <c r="H111"/>
  <c r="H113"/>
  <c r="H114"/>
  <c r="G110"/>
  <c r="G111"/>
  <c r="G113"/>
  <c r="G114"/>
  <c r="F110"/>
  <c r="F111"/>
  <c r="F113"/>
  <c r="F114"/>
  <c r="E110"/>
  <c r="E111"/>
  <c r="E113"/>
  <c r="E114"/>
  <c r="Z89"/>
  <c r="Z90"/>
  <c r="Z83"/>
  <c r="Z71"/>
  <c r="Z72"/>
  <c r="Z65"/>
  <c r="Z66"/>
  <c r="Z51"/>
  <c r="Z52"/>
  <c r="Z59"/>
  <c r="Z95"/>
  <c r="Y89"/>
  <c r="Y90"/>
  <c r="Y83"/>
  <c r="Y71"/>
  <c r="Y72"/>
  <c r="Y65"/>
  <c r="Y66"/>
  <c r="Y51"/>
  <c r="Y52"/>
  <c r="Y59"/>
  <c r="Y61"/>
  <c r="Y95"/>
  <c r="X89"/>
  <c r="X90"/>
  <c r="X83"/>
  <c r="X71"/>
  <c r="X72"/>
  <c r="X65"/>
  <c r="X66"/>
  <c r="X51"/>
  <c r="X52"/>
  <c r="X59"/>
  <c r="X61"/>
  <c r="X95"/>
  <c r="W89"/>
  <c r="W90"/>
  <c r="W83"/>
  <c r="W71"/>
  <c r="W72"/>
  <c r="W65"/>
  <c r="W66"/>
  <c r="W51"/>
  <c r="W52"/>
  <c r="W59"/>
  <c r="W61"/>
  <c r="W95"/>
  <c r="Q89"/>
  <c r="Q90"/>
  <c r="Q83"/>
  <c r="Q71"/>
  <c r="Q72"/>
  <c r="Q65"/>
  <c r="Q66"/>
  <c r="Q51"/>
  <c r="Q52"/>
  <c r="Q59"/>
  <c r="Q95"/>
  <c r="P89"/>
  <c r="P90"/>
  <c r="P83"/>
  <c r="P71"/>
  <c r="P72"/>
  <c r="P65"/>
  <c r="P66"/>
  <c r="P51"/>
  <c r="P52"/>
  <c r="P59"/>
  <c r="P61"/>
  <c r="P95"/>
  <c r="O89"/>
  <c r="O90"/>
  <c r="O83"/>
  <c r="O71"/>
  <c r="O72"/>
  <c r="O65"/>
  <c r="O66"/>
  <c r="O51"/>
  <c r="O52"/>
  <c r="O59"/>
  <c r="O61"/>
  <c r="O95"/>
  <c r="N89"/>
  <c r="N90"/>
  <c r="N83"/>
  <c r="N71"/>
  <c r="N72"/>
  <c r="N65"/>
  <c r="N66"/>
  <c r="N51"/>
  <c r="N52"/>
  <c r="N59"/>
  <c r="N61"/>
  <c r="N95"/>
  <c r="H89"/>
  <c r="H90"/>
  <c r="H83"/>
  <c r="H71"/>
  <c r="H72"/>
  <c r="H65"/>
  <c r="H66"/>
  <c r="H51"/>
  <c r="H52"/>
  <c r="H59"/>
  <c r="H95"/>
  <c r="G89"/>
  <c r="G90"/>
  <c r="G83"/>
  <c r="G71"/>
  <c r="G72"/>
  <c r="G65"/>
  <c r="G66"/>
  <c r="G51"/>
  <c r="G52"/>
  <c r="G59"/>
  <c r="G61"/>
  <c r="G95"/>
  <c r="F89"/>
  <c r="F90"/>
  <c r="F83"/>
  <c r="F71"/>
  <c r="F72"/>
  <c r="F65"/>
  <c r="F66"/>
  <c r="F51"/>
  <c r="F52"/>
  <c r="F59"/>
  <c r="F61"/>
  <c r="F95"/>
  <c r="E89"/>
  <c r="E90"/>
  <c r="E83"/>
  <c r="E71"/>
  <c r="E72"/>
  <c r="E65"/>
  <c r="E66"/>
  <c r="E51"/>
  <c r="E52"/>
  <c r="E59"/>
  <c r="E61"/>
  <c r="E95"/>
  <c r="Z76"/>
  <c r="Z79"/>
  <c r="Y76"/>
  <c r="Y79"/>
  <c r="X76"/>
  <c r="X79"/>
  <c r="W76"/>
  <c r="W79"/>
  <c r="Q76"/>
  <c r="Q79"/>
  <c r="P76"/>
  <c r="P79"/>
  <c r="O76"/>
  <c r="O79"/>
  <c r="N76"/>
  <c r="N79"/>
  <c r="H76"/>
  <c r="H79"/>
  <c r="G76"/>
  <c r="G79"/>
  <c r="F76"/>
  <c r="F79"/>
  <c r="E76"/>
  <c r="E79"/>
  <c r="Z60"/>
  <c r="Y60"/>
  <c r="X60"/>
  <c r="W60"/>
  <c r="Q60"/>
  <c r="P60"/>
  <c r="O60"/>
  <c r="N60"/>
  <c r="H60"/>
  <c r="G60"/>
  <c r="F60"/>
  <c r="E60"/>
  <c r="Z46"/>
  <c r="Y46"/>
  <c r="X46"/>
  <c r="W46"/>
  <c r="Q46"/>
  <c r="P46"/>
  <c r="O46"/>
  <c r="N46"/>
  <c r="H46"/>
  <c r="G46"/>
  <c r="F46"/>
  <c r="E46"/>
  <c r="Z40"/>
  <c r="Z41"/>
  <c r="Y40"/>
  <c r="Y41"/>
  <c r="X40"/>
  <c r="X41"/>
  <c r="W40"/>
  <c r="W41"/>
  <c r="Q40"/>
  <c r="Q41"/>
  <c r="P40"/>
  <c r="P41"/>
  <c r="O40"/>
  <c r="O41"/>
  <c r="N40"/>
  <c r="N41"/>
  <c r="H40"/>
  <c r="H41"/>
  <c r="G40"/>
  <c r="G41"/>
  <c r="F40"/>
  <c r="F41"/>
  <c r="E40"/>
  <c r="E41"/>
  <c r="Z39"/>
  <c r="Y39"/>
  <c r="X39"/>
  <c r="W39"/>
  <c r="Q39"/>
  <c r="P39"/>
  <c r="O39"/>
  <c r="N39"/>
  <c r="H39"/>
  <c r="G39"/>
  <c r="F39"/>
  <c r="E39"/>
  <c r="AL144" i="126"/>
  <c r="AL12"/>
  <c r="AL13"/>
  <c r="AL15"/>
  <c r="AL23"/>
  <c r="AL72"/>
  <c r="AL73"/>
  <c r="AK144"/>
  <c r="AK12"/>
  <c r="AK16"/>
  <c r="AK13"/>
  <c r="AK15"/>
  <c r="AJ144"/>
  <c r="AJ12"/>
  <c r="AJ22"/>
  <c r="AJ15"/>
  <c r="AI144"/>
  <c r="AI12"/>
  <c r="AI15"/>
  <c r="AH144"/>
  <c r="AH12"/>
  <c r="AH16"/>
  <c r="AH15"/>
  <c r="AG144"/>
  <c r="AG12"/>
  <c r="AG15"/>
  <c r="AG23"/>
  <c r="AG72"/>
  <c r="AG73"/>
  <c r="AF144"/>
  <c r="AF12"/>
  <c r="AF15"/>
  <c r="AF16"/>
  <c r="AF82"/>
  <c r="AF91"/>
  <c r="AF96"/>
  <c r="AE144"/>
  <c r="AE12"/>
  <c r="AE15"/>
  <c r="AE16"/>
  <c r="Y144"/>
  <c r="Y12"/>
  <c r="Y13"/>
  <c r="Y15"/>
  <c r="Y23"/>
  <c r="Y72"/>
  <c r="Y73"/>
  <c r="X144"/>
  <c r="X12"/>
  <c r="X13"/>
  <c r="X15"/>
  <c r="W144"/>
  <c r="W12"/>
  <c r="W16"/>
  <c r="W15"/>
  <c r="V144"/>
  <c r="V12"/>
  <c r="V16"/>
  <c r="V15"/>
  <c r="U144"/>
  <c r="U12"/>
  <c r="U16"/>
  <c r="U15"/>
  <c r="T144"/>
  <c r="T12"/>
  <c r="T15"/>
  <c r="T16"/>
  <c r="S144"/>
  <c r="S12"/>
  <c r="S15"/>
  <c r="R144"/>
  <c r="R12"/>
  <c r="R16"/>
  <c r="R15"/>
  <c r="R23"/>
  <c r="R72"/>
  <c r="R73"/>
  <c r="L144"/>
  <c r="L12"/>
  <c r="L16"/>
  <c r="L13"/>
  <c r="L15"/>
  <c r="K144"/>
  <c r="K12"/>
  <c r="K16"/>
  <c r="K13"/>
  <c r="K15"/>
  <c r="J144"/>
  <c r="J12"/>
  <c r="J22"/>
  <c r="J15"/>
  <c r="I144"/>
  <c r="I12"/>
  <c r="I22"/>
  <c r="I15"/>
  <c r="H144"/>
  <c r="H12"/>
  <c r="H15"/>
  <c r="H23"/>
  <c r="H72"/>
  <c r="H73"/>
  <c r="G144"/>
  <c r="G12"/>
  <c r="G15"/>
  <c r="F144"/>
  <c r="F12"/>
  <c r="F15"/>
  <c r="E144"/>
  <c r="E12"/>
  <c r="E22"/>
  <c r="E57"/>
  <c r="E58"/>
  <c r="E62"/>
  <c r="E15"/>
  <c r="AL25"/>
  <c r="AL49"/>
  <c r="AL51"/>
  <c r="AL22"/>
  <c r="AL57"/>
  <c r="AL58"/>
  <c r="AL62"/>
  <c r="AK25"/>
  <c r="AK49"/>
  <c r="AK23"/>
  <c r="AK72"/>
  <c r="AK73"/>
  <c r="AJ25"/>
  <c r="AJ49"/>
  <c r="AJ51"/>
  <c r="AJ23"/>
  <c r="AJ72"/>
  <c r="AJ73"/>
  <c r="AI25"/>
  <c r="AI49"/>
  <c r="AI22"/>
  <c r="AH25"/>
  <c r="AH49"/>
  <c r="AH51"/>
  <c r="AH22"/>
  <c r="AH57"/>
  <c r="AH58"/>
  <c r="AH62"/>
  <c r="AH23"/>
  <c r="AH72"/>
  <c r="AH73"/>
  <c r="AG25"/>
  <c r="AG49"/>
  <c r="AG22"/>
  <c r="AG57"/>
  <c r="AG58"/>
  <c r="AG62"/>
  <c r="AF25"/>
  <c r="AF49"/>
  <c r="AF51"/>
  <c r="AF22"/>
  <c r="AF57"/>
  <c r="AF58"/>
  <c r="AF62"/>
  <c r="AF23"/>
  <c r="AF72"/>
  <c r="AF73"/>
  <c r="AE25"/>
  <c r="AE49"/>
  <c r="AE53"/>
  <c r="AE54"/>
  <c r="AE61"/>
  <c r="AE22"/>
  <c r="AE57"/>
  <c r="AE58"/>
  <c r="AE62"/>
  <c r="AE63"/>
  <c r="AE65"/>
  <c r="Y25"/>
  <c r="Y49"/>
  <c r="Y51"/>
  <c r="Y22"/>
  <c r="X25"/>
  <c r="X49"/>
  <c r="X22"/>
  <c r="X57"/>
  <c r="X58"/>
  <c r="X62"/>
  <c r="X23"/>
  <c r="X72"/>
  <c r="X73"/>
  <c r="W25"/>
  <c r="W49"/>
  <c r="W51"/>
  <c r="W23"/>
  <c r="W72"/>
  <c r="W73"/>
  <c r="V25"/>
  <c r="V49"/>
  <c r="V23"/>
  <c r="V72"/>
  <c r="V73"/>
  <c r="U25"/>
  <c r="U49"/>
  <c r="U51"/>
  <c r="U22"/>
  <c r="U23"/>
  <c r="U72"/>
  <c r="U73"/>
  <c r="T25"/>
  <c r="T49"/>
  <c r="T22"/>
  <c r="T23"/>
  <c r="T72"/>
  <c r="T73"/>
  <c r="S25"/>
  <c r="S49"/>
  <c r="S23"/>
  <c r="S72"/>
  <c r="S73"/>
  <c r="R25"/>
  <c r="R49"/>
  <c r="R22"/>
  <c r="L25"/>
  <c r="L49"/>
  <c r="L51"/>
  <c r="L22"/>
  <c r="L57"/>
  <c r="L58"/>
  <c r="L62"/>
  <c r="L23"/>
  <c r="L72"/>
  <c r="L73"/>
  <c r="K25"/>
  <c r="K49"/>
  <c r="K23"/>
  <c r="K72"/>
  <c r="K73"/>
  <c r="J25"/>
  <c r="J49"/>
  <c r="J23"/>
  <c r="J72"/>
  <c r="J73"/>
  <c r="I25"/>
  <c r="I49"/>
  <c r="H25"/>
  <c r="H49"/>
  <c r="H51"/>
  <c r="H22"/>
  <c r="H57"/>
  <c r="H58"/>
  <c r="H62"/>
  <c r="G25"/>
  <c r="G49"/>
  <c r="G51"/>
  <c r="G22"/>
  <c r="G23"/>
  <c r="G72"/>
  <c r="G73"/>
  <c r="F25"/>
  <c r="F49"/>
  <c r="F22"/>
  <c r="F23"/>
  <c r="F72"/>
  <c r="F73"/>
  <c r="E25"/>
  <c r="E49"/>
  <c r="E23"/>
  <c r="E72"/>
  <c r="E73"/>
  <c r="AL64"/>
  <c r="AK64"/>
  <c r="AJ64"/>
  <c r="AI64"/>
  <c r="AH64"/>
  <c r="AG64"/>
  <c r="AF64"/>
  <c r="AE64"/>
  <c r="Y64"/>
  <c r="X64"/>
  <c r="U64"/>
  <c r="T64"/>
  <c r="R64"/>
  <c r="J64"/>
  <c r="H64"/>
  <c r="G64"/>
  <c r="F64"/>
  <c r="AE51"/>
  <c r="AL26"/>
  <c r="AL50"/>
  <c r="AK26"/>
  <c r="AK50"/>
  <c r="AJ26"/>
  <c r="AJ50"/>
  <c r="AI26"/>
  <c r="AI50"/>
  <c r="AH26"/>
  <c r="AH50"/>
  <c r="AG26"/>
  <c r="AG50"/>
  <c r="AF26"/>
  <c r="AF50"/>
  <c r="AE26"/>
  <c r="AE50"/>
  <c r="Y26"/>
  <c r="Y50"/>
  <c r="X26"/>
  <c r="X50"/>
  <c r="W26"/>
  <c r="W50"/>
  <c r="V26"/>
  <c r="V50"/>
  <c r="U26"/>
  <c r="U50"/>
  <c r="T26"/>
  <c r="T50"/>
  <c r="S26"/>
  <c r="S50"/>
  <c r="R26"/>
  <c r="R50"/>
  <c r="L26"/>
  <c r="L50"/>
  <c r="K26"/>
  <c r="K50"/>
  <c r="J26"/>
  <c r="J50"/>
  <c r="I26"/>
  <c r="I50"/>
  <c r="H26"/>
  <c r="H50"/>
  <c r="G26"/>
  <c r="G50"/>
  <c r="F26"/>
  <c r="F50"/>
  <c r="E26"/>
  <c r="E50"/>
  <c r="AL32"/>
  <c r="AK32"/>
  <c r="AJ32"/>
  <c r="AI32"/>
  <c r="AH32"/>
  <c r="AF32"/>
  <c r="Y32"/>
  <c r="X32"/>
  <c r="W32"/>
  <c r="V32"/>
  <c r="U32"/>
  <c r="S32"/>
  <c r="AL12" i="125"/>
  <c r="AL13"/>
  <c r="AL15"/>
  <c r="AL75"/>
  <c r="AK12"/>
  <c r="AK13"/>
  <c r="AK15"/>
  <c r="AK23"/>
  <c r="AK75"/>
  <c r="AJ12"/>
  <c r="AJ16"/>
  <c r="AJ21"/>
  <c r="AJ15"/>
  <c r="AJ75"/>
  <c r="AI12"/>
  <c r="AI15"/>
  <c r="AI75"/>
  <c r="AH12"/>
  <c r="AH15"/>
  <c r="AH75"/>
  <c r="AG12"/>
  <c r="AG15"/>
  <c r="AG75"/>
  <c r="AF12"/>
  <c r="AF16"/>
  <c r="AF21"/>
  <c r="AF15"/>
  <c r="AF75"/>
  <c r="AE12"/>
  <c r="AE15"/>
  <c r="AE75"/>
  <c r="Y12"/>
  <c r="Y13"/>
  <c r="Y15"/>
  <c r="Y75"/>
  <c r="X12"/>
  <c r="X13"/>
  <c r="X15"/>
  <c r="X75"/>
  <c r="W12"/>
  <c r="W15"/>
  <c r="W16"/>
  <c r="W21"/>
  <c r="W75"/>
  <c r="V12"/>
  <c r="V15"/>
  <c r="V75"/>
  <c r="U12"/>
  <c r="U15"/>
  <c r="U16"/>
  <c r="U21"/>
  <c r="U75"/>
  <c r="T12"/>
  <c r="T15"/>
  <c r="T75"/>
  <c r="S12"/>
  <c r="S15"/>
  <c r="S16"/>
  <c r="S21"/>
  <c r="S75"/>
  <c r="R12"/>
  <c r="R15"/>
  <c r="R75"/>
  <c r="L12"/>
  <c r="L13"/>
  <c r="L15"/>
  <c r="L16"/>
  <c r="L75"/>
  <c r="K12"/>
  <c r="K13"/>
  <c r="K15"/>
  <c r="K75"/>
  <c r="J12"/>
  <c r="J16"/>
  <c r="J15"/>
  <c r="J75"/>
  <c r="I12"/>
  <c r="I15"/>
  <c r="I16"/>
  <c r="I75"/>
  <c r="H12"/>
  <c r="H16"/>
  <c r="H15"/>
  <c r="H75"/>
  <c r="G12"/>
  <c r="G15"/>
  <c r="G16"/>
  <c r="G75"/>
  <c r="F12"/>
  <c r="F16"/>
  <c r="F15"/>
  <c r="F75"/>
  <c r="E12"/>
  <c r="E15"/>
  <c r="E16"/>
  <c r="E75"/>
  <c r="AL49"/>
  <c r="AL53"/>
  <c r="AL54"/>
  <c r="AL61"/>
  <c r="AL58"/>
  <c r="AL62"/>
  <c r="AL64"/>
  <c r="AK49"/>
  <c r="AK53"/>
  <c r="AK54"/>
  <c r="AK61"/>
  <c r="AK58"/>
  <c r="AK62"/>
  <c r="AK64"/>
  <c r="AJ49"/>
  <c r="AJ53"/>
  <c r="AJ54"/>
  <c r="AJ61"/>
  <c r="AJ63"/>
  <c r="AJ65"/>
  <c r="AJ58"/>
  <c r="AJ62"/>
  <c r="AJ64"/>
  <c r="AI49"/>
  <c r="AI53"/>
  <c r="AI54"/>
  <c r="AI61"/>
  <c r="AI58"/>
  <c r="AI62"/>
  <c r="AI64"/>
  <c r="AH49"/>
  <c r="AH53"/>
  <c r="AH54"/>
  <c r="AH61"/>
  <c r="AH58"/>
  <c r="AH62"/>
  <c r="AH63"/>
  <c r="AH65"/>
  <c r="AH64"/>
  <c r="AG49"/>
  <c r="AG53"/>
  <c r="AG54"/>
  <c r="AG61"/>
  <c r="AG58"/>
  <c r="AG62"/>
  <c r="AG64"/>
  <c r="AF49"/>
  <c r="AF53"/>
  <c r="AF54"/>
  <c r="AF61"/>
  <c r="AF58"/>
  <c r="AF62"/>
  <c r="AF63"/>
  <c r="AF65"/>
  <c r="AF64"/>
  <c r="AE49"/>
  <c r="AE53"/>
  <c r="AE54"/>
  <c r="AE61"/>
  <c r="AE58"/>
  <c r="AE62"/>
  <c r="AE64"/>
  <c r="Y49"/>
  <c r="Y53"/>
  <c r="Y54"/>
  <c r="Y61"/>
  <c r="Y58"/>
  <c r="Y62"/>
  <c r="Y63"/>
  <c r="Y65"/>
  <c r="Y64"/>
  <c r="X49"/>
  <c r="X53"/>
  <c r="X54"/>
  <c r="X61"/>
  <c r="X58"/>
  <c r="X62"/>
  <c r="X64"/>
  <c r="W49"/>
  <c r="W53"/>
  <c r="W54"/>
  <c r="W61"/>
  <c r="W58"/>
  <c r="W62"/>
  <c r="W63"/>
  <c r="W65"/>
  <c r="W64"/>
  <c r="V49"/>
  <c r="V53"/>
  <c r="V54"/>
  <c r="V61"/>
  <c r="V58"/>
  <c r="V62"/>
  <c r="V64"/>
  <c r="U49"/>
  <c r="U53"/>
  <c r="U54"/>
  <c r="U61"/>
  <c r="U58"/>
  <c r="U62"/>
  <c r="U64"/>
  <c r="T49"/>
  <c r="T53"/>
  <c r="T54"/>
  <c r="T61"/>
  <c r="T58"/>
  <c r="T62"/>
  <c r="T64"/>
  <c r="S49"/>
  <c r="S53"/>
  <c r="S54"/>
  <c r="S61"/>
  <c r="S58"/>
  <c r="S62"/>
  <c r="S64"/>
  <c r="R49"/>
  <c r="R53"/>
  <c r="R54"/>
  <c r="R61"/>
  <c r="R58"/>
  <c r="R62"/>
  <c r="R64"/>
  <c r="L49"/>
  <c r="L53"/>
  <c r="L54"/>
  <c r="L61"/>
  <c r="L58"/>
  <c r="L62"/>
  <c r="L64"/>
  <c r="K49"/>
  <c r="K53"/>
  <c r="K54"/>
  <c r="K61"/>
  <c r="K58"/>
  <c r="K62"/>
  <c r="K64"/>
  <c r="J49"/>
  <c r="J53"/>
  <c r="J54"/>
  <c r="J61"/>
  <c r="J58"/>
  <c r="J62"/>
  <c r="J64"/>
  <c r="I49"/>
  <c r="I53"/>
  <c r="I54"/>
  <c r="I61"/>
  <c r="I58"/>
  <c r="I62"/>
  <c r="I64"/>
  <c r="H49"/>
  <c r="H53"/>
  <c r="H54"/>
  <c r="H61"/>
  <c r="H58"/>
  <c r="H62"/>
  <c r="H64"/>
  <c r="G49"/>
  <c r="G53"/>
  <c r="G54"/>
  <c r="G61"/>
  <c r="G58"/>
  <c r="G62"/>
  <c r="G64"/>
  <c r="F49"/>
  <c r="F53"/>
  <c r="F54"/>
  <c r="F61"/>
  <c r="F58"/>
  <c r="F62"/>
  <c r="F64"/>
  <c r="E49"/>
  <c r="E53"/>
  <c r="E54"/>
  <c r="E61"/>
  <c r="E58"/>
  <c r="E62"/>
  <c r="E64"/>
  <c r="AL22"/>
  <c r="AL57"/>
  <c r="AJ22"/>
  <c r="AJ57"/>
  <c r="AI22"/>
  <c r="AI57"/>
  <c r="AH22"/>
  <c r="AH57"/>
  <c r="AG22"/>
  <c r="AG57"/>
  <c r="AF22"/>
  <c r="AF57"/>
  <c r="AE22"/>
  <c r="AE57"/>
  <c r="Y22"/>
  <c r="Y57"/>
  <c r="X22"/>
  <c r="X57"/>
  <c r="W22"/>
  <c r="W57"/>
  <c r="V22"/>
  <c r="V57"/>
  <c r="U22"/>
  <c r="U57"/>
  <c r="T22"/>
  <c r="T57"/>
  <c r="S22"/>
  <c r="S57"/>
  <c r="R22"/>
  <c r="R57"/>
  <c r="L22"/>
  <c r="L57"/>
  <c r="J22"/>
  <c r="J57"/>
  <c r="I22"/>
  <c r="I57"/>
  <c r="H22"/>
  <c r="H57"/>
  <c r="G22"/>
  <c r="G57"/>
  <c r="F22"/>
  <c r="F57"/>
  <c r="E22"/>
  <c r="E57"/>
  <c r="AL51"/>
  <c r="AK51"/>
  <c r="AJ51"/>
  <c r="AI51"/>
  <c r="AH51"/>
  <c r="AG51"/>
  <c r="AF51"/>
  <c r="AE51"/>
  <c r="Y51"/>
  <c r="X51"/>
  <c r="W51"/>
  <c r="U51"/>
  <c r="T51"/>
  <c r="S51"/>
  <c r="L51"/>
  <c r="K51"/>
  <c r="J51"/>
  <c r="H51"/>
  <c r="G51"/>
  <c r="F51"/>
  <c r="AL50"/>
  <c r="AK50"/>
  <c r="AJ50"/>
  <c r="AI50"/>
  <c r="AH50"/>
  <c r="AG50"/>
  <c r="AF50"/>
  <c r="AE50"/>
  <c r="Y50"/>
  <c r="X50"/>
  <c r="W50"/>
  <c r="V50"/>
  <c r="U50"/>
  <c r="T50"/>
  <c r="S50"/>
  <c r="R50"/>
  <c r="L50"/>
  <c r="K50"/>
  <c r="J50"/>
  <c r="I50"/>
  <c r="H50"/>
  <c r="G50"/>
  <c r="F50"/>
  <c r="E50"/>
  <c r="AL32"/>
  <c r="AK32"/>
  <c r="AJ32"/>
  <c r="AI32"/>
  <c r="AH32"/>
  <c r="AF32"/>
  <c r="Y32"/>
  <c r="X32"/>
  <c r="W32"/>
  <c r="V32"/>
  <c r="U32"/>
  <c r="S32"/>
  <c r="L32"/>
  <c r="K32"/>
  <c r="J32"/>
  <c r="I32"/>
  <c r="H32"/>
  <c r="F32"/>
  <c r="AL26"/>
  <c r="AK26"/>
  <c r="AJ26"/>
  <c r="AI26"/>
  <c r="AH26"/>
  <c r="AG26"/>
  <c r="AF26"/>
  <c r="AE26"/>
  <c r="Y26"/>
  <c r="X26"/>
  <c r="W26"/>
  <c r="V26"/>
  <c r="U26"/>
  <c r="T26"/>
  <c r="S26"/>
  <c r="R26"/>
  <c r="L26"/>
  <c r="K26"/>
  <c r="J26"/>
  <c r="I26"/>
  <c r="H26"/>
  <c r="G26"/>
  <c r="F26"/>
  <c r="E26"/>
  <c r="AL25"/>
  <c r="AK25"/>
  <c r="AJ25"/>
  <c r="AI25"/>
  <c r="AH25"/>
  <c r="AG25"/>
  <c r="AF25"/>
  <c r="AE25"/>
  <c r="Y25"/>
  <c r="X25"/>
  <c r="W25"/>
  <c r="V25"/>
  <c r="U25"/>
  <c r="T25"/>
  <c r="S25"/>
  <c r="R25"/>
  <c r="L25"/>
  <c r="K25"/>
  <c r="J25"/>
  <c r="I25"/>
  <c r="H25"/>
  <c r="G25"/>
  <c r="F25"/>
  <c r="E25"/>
  <c r="AJ23"/>
  <c r="AI23"/>
  <c r="AH23"/>
  <c r="AG23"/>
  <c r="AF23"/>
  <c r="AE23"/>
  <c r="X23"/>
  <c r="W23"/>
  <c r="V23"/>
  <c r="U23"/>
  <c r="T23"/>
  <c r="S23"/>
  <c r="R23"/>
  <c r="L23"/>
  <c r="K23"/>
  <c r="J23"/>
  <c r="I23"/>
  <c r="H23"/>
  <c r="G23"/>
  <c r="F23"/>
  <c r="E23"/>
  <c r="J15" i="124"/>
  <c r="J16"/>
  <c r="J88"/>
  <c r="J89"/>
  <c r="I15"/>
  <c r="I16"/>
  <c r="I67"/>
  <c r="I68"/>
  <c r="H15"/>
  <c r="H16"/>
  <c r="G15"/>
  <c r="G16"/>
  <c r="F15"/>
  <c r="F16"/>
  <c r="F50"/>
  <c r="F51"/>
  <c r="E15"/>
  <c r="E16"/>
  <c r="E50"/>
  <c r="E51"/>
  <c r="Q15"/>
  <c r="Q16"/>
  <c r="P15"/>
  <c r="P16"/>
  <c r="O15"/>
  <c r="O16"/>
  <c r="N15"/>
  <c r="N16"/>
  <c r="M15"/>
  <c r="M16"/>
  <c r="L15"/>
  <c r="L16"/>
  <c r="L60"/>
  <c r="L61"/>
  <c r="X15"/>
  <c r="X16"/>
  <c r="X82"/>
  <c r="W15"/>
  <c r="W16"/>
  <c r="V15"/>
  <c r="V16"/>
  <c r="U15"/>
  <c r="U16"/>
  <c r="U82"/>
  <c r="T15"/>
  <c r="T16"/>
  <c r="T82"/>
  <c r="S15"/>
  <c r="S16"/>
  <c r="X38"/>
  <c r="X39"/>
  <c r="X33"/>
  <c r="X34"/>
  <c r="X28"/>
  <c r="W38"/>
  <c r="W39"/>
  <c r="W33"/>
  <c r="W34"/>
  <c r="W28"/>
  <c r="W29"/>
  <c r="W82"/>
  <c r="V38"/>
  <c r="V39"/>
  <c r="V33"/>
  <c r="V34"/>
  <c r="V28"/>
  <c r="V29"/>
  <c r="U38"/>
  <c r="U39"/>
  <c r="U33"/>
  <c r="U34"/>
  <c r="U28"/>
  <c r="U29"/>
  <c r="T38"/>
  <c r="T39"/>
  <c r="T33"/>
  <c r="T34"/>
  <c r="T28"/>
  <c r="S38"/>
  <c r="S39"/>
  <c r="S33"/>
  <c r="S34"/>
  <c r="S28"/>
  <c r="S29"/>
  <c r="S82"/>
  <c r="Q38"/>
  <c r="Q39"/>
  <c r="Q33"/>
  <c r="Q34"/>
  <c r="Q28"/>
  <c r="Q29"/>
  <c r="Q82"/>
  <c r="P38"/>
  <c r="P39"/>
  <c r="P33"/>
  <c r="P34"/>
  <c r="P28"/>
  <c r="P29"/>
  <c r="O38"/>
  <c r="O39"/>
  <c r="O33"/>
  <c r="O34"/>
  <c r="O28"/>
  <c r="N38"/>
  <c r="N39"/>
  <c r="N33"/>
  <c r="N34"/>
  <c r="N28"/>
  <c r="N29"/>
  <c r="M38"/>
  <c r="M39"/>
  <c r="M33"/>
  <c r="M34"/>
  <c r="M28"/>
  <c r="M29"/>
  <c r="L38"/>
  <c r="L39"/>
  <c r="L33"/>
  <c r="L28"/>
  <c r="L29"/>
  <c r="J45"/>
  <c r="J46"/>
  <c r="J38"/>
  <c r="J39"/>
  <c r="J33"/>
  <c r="J28"/>
  <c r="J29"/>
  <c r="I38"/>
  <c r="I39"/>
  <c r="I33"/>
  <c r="I34"/>
  <c r="I28"/>
  <c r="I29"/>
  <c r="H73"/>
  <c r="H74"/>
  <c r="H60"/>
  <c r="H61"/>
  <c r="H45"/>
  <c r="H46"/>
  <c r="H38"/>
  <c r="H39"/>
  <c r="H41"/>
  <c r="H33"/>
  <c r="H34"/>
  <c r="H28"/>
  <c r="H29"/>
  <c r="H82"/>
  <c r="G38"/>
  <c r="G39"/>
  <c r="G41"/>
  <c r="G33"/>
  <c r="G34"/>
  <c r="G28"/>
  <c r="G29"/>
  <c r="F73"/>
  <c r="F74"/>
  <c r="F45"/>
  <c r="F46"/>
  <c r="F38"/>
  <c r="F39"/>
  <c r="F33"/>
  <c r="F34"/>
  <c r="F28"/>
  <c r="E38"/>
  <c r="E39"/>
  <c r="E33"/>
  <c r="E34"/>
  <c r="E28"/>
  <c r="E29"/>
  <c r="W55"/>
  <c r="P55"/>
  <c r="X20"/>
  <c r="W20"/>
  <c r="V20"/>
  <c r="U20"/>
  <c r="T20"/>
  <c r="Q20"/>
  <c r="P20"/>
  <c r="O20"/>
  <c r="N20"/>
  <c r="M20"/>
  <c r="J20"/>
  <c r="I20"/>
  <c r="H20"/>
  <c r="G20"/>
  <c r="F20"/>
  <c r="Q290" i="116"/>
  <c r="Q282"/>
  <c r="Q273"/>
  <c r="Q259"/>
  <c r="Q254"/>
  <c r="Q245"/>
  <c r="Q225"/>
  <c r="Q221"/>
  <c r="Q218"/>
  <c r="Q215"/>
  <c r="Q212"/>
  <c r="Q209"/>
  <c r="Q206"/>
  <c r="Q200"/>
  <c r="L26"/>
  <c r="L33"/>
  <c r="L42"/>
  <c r="L48"/>
  <c r="L51"/>
  <c r="L54"/>
  <c r="L57"/>
  <c r="L60"/>
  <c r="L63"/>
  <c r="L67"/>
  <c r="L87"/>
  <c r="L84" s="1"/>
  <c r="L82" s="1"/>
  <c r="L119"/>
  <c r="L128"/>
  <c r="L124" s="1"/>
  <c r="L141"/>
  <c r="L147"/>
  <c r="Q63"/>
  <c r="D5"/>
  <c r="O130" i="117"/>
  <c r="O131"/>
  <c r="O102"/>
  <c r="O88"/>
  <c r="J33"/>
  <c r="J21" s="1"/>
  <c r="J42"/>
  <c r="J48"/>
  <c r="J51"/>
  <c r="L51" s="1"/>
  <c r="J54"/>
  <c r="J57"/>
  <c r="L57" s="1"/>
  <c r="J60"/>
  <c r="J63"/>
  <c r="L63" s="1"/>
  <c r="J67"/>
  <c r="J87"/>
  <c r="J84" s="1"/>
  <c r="J82" s="1"/>
  <c r="J119"/>
  <c r="J128"/>
  <c r="J124" s="1"/>
  <c r="J141"/>
  <c r="J136" s="1"/>
  <c r="J147"/>
  <c r="AH151"/>
  <c r="AE151"/>
  <c r="AB151"/>
  <c r="Y151"/>
  <c r="U151"/>
  <c r="R151"/>
  <c r="O151"/>
  <c r="L151"/>
  <c r="AH150"/>
  <c r="AE150"/>
  <c r="AB150"/>
  <c r="Y150"/>
  <c r="U150"/>
  <c r="R150"/>
  <c r="O150"/>
  <c r="L150"/>
  <c r="AH149"/>
  <c r="AE149"/>
  <c r="AI149" s="1"/>
  <c r="AB149"/>
  <c r="Y149"/>
  <c r="U149"/>
  <c r="R149"/>
  <c r="O149"/>
  <c r="L149"/>
  <c r="AH148"/>
  <c r="AE148"/>
  <c r="AB148"/>
  <c r="Y148"/>
  <c r="U148"/>
  <c r="R148"/>
  <c r="O148"/>
  <c r="L148"/>
  <c r="AE147"/>
  <c r="AB147"/>
  <c r="Y147"/>
  <c r="U147"/>
  <c r="AH146"/>
  <c r="AE146"/>
  <c r="AB146"/>
  <c r="Y146"/>
  <c r="U146"/>
  <c r="R146"/>
  <c r="O146"/>
  <c r="L146"/>
  <c r="AH145"/>
  <c r="AE145"/>
  <c r="AB145"/>
  <c r="Y145"/>
  <c r="U145"/>
  <c r="R145"/>
  <c r="O145"/>
  <c r="L145"/>
  <c r="AH144"/>
  <c r="AE144"/>
  <c r="AB144"/>
  <c r="Y144"/>
  <c r="U144"/>
  <c r="R144"/>
  <c r="O144"/>
  <c r="L144"/>
  <c r="AH143"/>
  <c r="AE143"/>
  <c r="AB143"/>
  <c r="Y143"/>
  <c r="U143"/>
  <c r="R143"/>
  <c r="O143"/>
  <c r="L143"/>
  <c r="AH142"/>
  <c r="AE142"/>
  <c r="AB142"/>
  <c r="Y142"/>
  <c r="U142"/>
  <c r="R142"/>
  <c r="O142"/>
  <c r="L142"/>
  <c r="AH141"/>
  <c r="AE141"/>
  <c r="U141"/>
  <c r="R141"/>
  <c r="AH140"/>
  <c r="AE140"/>
  <c r="AB140"/>
  <c r="Y140"/>
  <c r="U140"/>
  <c r="R140"/>
  <c r="O140"/>
  <c r="L140"/>
  <c r="AH139"/>
  <c r="AE139"/>
  <c r="AB139"/>
  <c r="Y139"/>
  <c r="U139"/>
  <c r="R139"/>
  <c r="O139"/>
  <c r="L139"/>
  <c r="AH138"/>
  <c r="AE138"/>
  <c r="AB138"/>
  <c r="Y138"/>
  <c r="U138"/>
  <c r="R138"/>
  <c r="O138"/>
  <c r="L138"/>
  <c r="AH134"/>
  <c r="AE134"/>
  <c r="AB134"/>
  <c r="Y134"/>
  <c r="U134"/>
  <c r="R134"/>
  <c r="O134"/>
  <c r="L134"/>
  <c r="AH132"/>
  <c r="AE132"/>
  <c r="AB132"/>
  <c r="Y132"/>
  <c r="U132"/>
  <c r="R132"/>
  <c r="O132"/>
  <c r="L132"/>
  <c r="AH131"/>
  <c r="AE131"/>
  <c r="AB131"/>
  <c r="Y131"/>
  <c r="U131"/>
  <c r="R131"/>
  <c r="L131"/>
  <c r="AH130"/>
  <c r="AE130"/>
  <c r="AB130"/>
  <c r="Y130"/>
  <c r="U130"/>
  <c r="R130"/>
  <c r="L130"/>
  <c r="AH129"/>
  <c r="AE129"/>
  <c r="AB129"/>
  <c r="Y129"/>
  <c r="U129"/>
  <c r="R129"/>
  <c r="O129"/>
  <c r="L129"/>
  <c r="AH128"/>
  <c r="AE128"/>
  <c r="R128"/>
  <c r="O128"/>
  <c r="AH126"/>
  <c r="AE126"/>
  <c r="AB126"/>
  <c r="Y126"/>
  <c r="U126"/>
  <c r="R126"/>
  <c r="O126"/>
  <c r="L126"/>
  <c r="AH122"/>
  <c r="AE122"/>
  <c r="AB122"/>
  <c r="Y122"/>
  <c r="U122"/>
  <c r="R122"/>
  <c r="O122"/>
  <c r="L122"/>
  <c r="AH121"/>
  <c r="AE121"/>
  <c r="AB121"/>
  <c r="Y121"/>
  <c r="U121"/>
  <c r="R121"/>
  <c r="O121"/>
  <c r="L121"/>
  <c r="AB119"/>
  <c r="Y119"/>
  <c r="U119"/>
  <c r="AH102"/>
  <c r="AE102"/>
  <c r="AB102"/>
  <c r="Y102"/>
  <c r="U102"/>
  <c r="V102" s="1"/>
  <c r="R102"/>
  <c r="L102"/>
  <c r="AH101"/>
  <c r="AI101" s="1"/>
  <c r="AE101"/>
  <c r="AB101"/>
  <c r="Y101"/>
  <c r="U101"/>
  <c r="R101"/>
  <c r="O101"/>
  <c r="L101"/>
  <c r="AE99"/>
  <c r="AH93"/>
  <c r="AE93"/>
  <c r="AB93"/>
  <c r="Y93"/>
  <c r="U93"/>
  <c r="R93"/>
  <c r="O93"/>
  <c r="L93"/>
  <c r="AH91"/>
  <c r="AE91"/>
  <c r="AB91"/>
  <c r="Y91"/>
  <c r="U91"/>
  <c r="R91"/>
  <c r="O91"/>
  <c r="L91"/>
  <c r="AH90"/>
  <c r="AE90"/>
  <c r="AB90"/>
  <c r="Y90"/>
  <c r="U90"/>
  <c r="R90"/>
  <c r="O90"/>
  <c r="L90"/>
  <c r="V90" s="1"/>
  <c r="AH89"/>
  <c r="AE89"/>
  <c r="AB89"/>
  <c r="Y89"/>
  <c r="U89"/>
  <c r="R89"/>
  <c r="O89"/>
  <c r="L89"/>
  <c r="AH88"/>
  <c r="AE88"/>
  <c r="AB88"/>
  <c r="Y88"/>
  <c r="U88"/>
  <c r="V88" s="1"/>
  <c r="R88"/>
  <c r="L88"/>
  <c r="AE87"/>
  <c r="AB87"/>
  <c r="AH86"/>
  <c r="AE86"/>
  <c r="AB86"/>
  <c r="Y86"/>
  <c r="U86"/>
  <c r="R86"/>
  <c r="O86"/>
  <c r="L86"/>
  <c r="AH85"/>
  <c r="AE85"/>
  <c r="AB85"/>
  <c r="Y85"/>
  <c r="U85"/>
  <c r="R85"/>
  <c r="O85"/>
  <c r="L85"/>
  <c r="AH80"/>
  <c r="AE80"/>
  <c r="AB80"/>
  <c r="Y80"/>
  <c r="U80"/>
  <c r="R80"/>
  <c r="O80"/>
  <c r="L80"/>
  <c r="AH78"/>
  <c r="AE78"/>
  <c r="AB78"/>
  <c r="Y78"/>
  <c r="U78"/>
  <c r="R78"/>
  <c r="O78"/>
  <c r="L78"/>
  <c r="AH76"/>
  <c r="AE76"/>
  <c r="AB76"/>
  <c r="Y76"/>
  <c r="U76"/>
  <c r="R76"/>
  <c r="O76"/>
  <c r="L76"/>
  <c r="AH74"/>
  <c r="AE74"/>
  <c r="AB74"/>
  <c r="Y74"/>
  <c r="U74"/>
  <c r="R74"/>
  <c r="O74"/>
  <c r="AH72"/>
  <c r="AE72"/>
  <c r="AB72"/>
  <c r="Y72"/>
  <c r="U72"/>
  <c r="R72"/>
  <c r="V72" s="1"/>
  <c r="O72"/>
  <c r="AH71"/>
  <c r="AE71"/>
  <c r="AB71"/>
  <c r="Y71"/>
  <c r="U71"/>
  <c r="R71"/>
  <c r="O71"/>
  <c r="L71"/>
  <c r="AH70"/>
  <c r="AE70"/>
  <c r="AB70"/>
  <c r="Y70"/>
  <c r="U70"/>
  <c r="R70"/>
  <c r="O70"/>
  <c r="L70"/>
  <c r="AH69"/>
  <c r="AE69"/>
  <c r="AB69"/>
  <c r="Y69"/>
  <c r="U69"/>
  <c r="R69"/>
  <c r="O69"/>
  <c r="L69"/>
  <c r="AH68"/>
  <c r="AE68"/>
  <c r="AB68"/>
  <c r="Y68"/>
  <c r="U68"/>
  <c r="R68"/>
  <c r="O68"/>
  <c r="L68"/>
  <c r="AH67"/>
  <c r="AE67"/>
  <c r="AH65"/>
  <c r="AE65"/>
  <c r="AB65"/>
  <c r="Y65"/>
  <c r="U65"/>
  <c r="R65"/>
  <c r="V65" s="1"/>
  <c r="O65"/>
  <c r="L65"/>
  <c r="AH64"/>
  <c r="AE64"/>
  <c r="AB64"/>
  <c r="Y64"/>
  <c r="U64"/>
  <c r="R64"/>
  <c r="O64"/>
  <c r="L64"/>
  <c r="AB63"/>
  <c r="O63"/>
  <c r="AH62"/>
  <c r="AE62"/>
  <c r="AB62"/>
  <c r="Y62"/>
  <c r="U62"/>
  <c r="R62"/>
  <c r="O62"/>
  <c r="L62"/>
  <c r="AH61"/>
  <c r="AE61"/>
  <c r="AB61"/>
  <c r="Y61"/>
  <c r="U61"/>
  <c r="R61"/>
  <c r="O61"/>
  <c r="L61"/>
  <c r="AB60"/>
  <c r="Y60"/>
  <c r="L60"/>
  <c r="AH59"/>
  <c r="AE59"/>
  <c r="AB59"/>
  <c r="Y59"/>
  <c r="U59"/>
  <c r="R59"/>
  <c r="O59"/>
  <c r="L59"/>
  <c r="AH58"/>
  <c r="AE58"/>
  <c r="AB58"/>
  <c r="Y58"/>
  <c r="U58"/>
  <c r="R58"/>
  <c r="O58"/>
  <c r="L58"/>
  <c r="AH56"/>
  <c r="AE56"/>
  <c r="AB56"/>
  <c r="Y56"/>
  <c r="U56"/>
  <c r="R56"/>
  <c r="O56"/>
  <c r="L56"/>
  <c r="AH55"/>
  <c r="AE55"/>
  <c r="AB55"/>
  <c r="Y55"/>
  <c r="U55"/>
  <c r="R55"/>
  <c r="O55"/>
  <c r="L55"/>
  <c r="AH54"/>
  <c r="R54"/>
  <c r="AH53"/>
  <c r="AE53"/>
  <c r="AB53"/>
  <c r="Y53"/>
  <c r="AI53" s="1"/>
  <c r="U53"/>
  <c r="R53"/>
  <c r="O53"/>
  <c r="L53"/>
  <c r="AH52"/>
  <c r="AE52"/>
  <c r="AB52"/>
  <c r="Y52"/>
  <c r="U52"/>
  <c r="R52"/>
  <c r="O52"/>
  <c r="L52"/>
  <c r="AB51"/>
  <c r="O51"/>
  <c r="AH50"/>
  <c r="AE50"/>
  <c r="AB50"/>
  <c r="Y50"/>
  <c r="U50"/>
  <c r="R50"/>
  <c r="O50"/>
  <c r="L50"/>
  <c r="AH49"/>
  <c r="AE49"/>
  <c r="AB49"/>
  <c r="Y49"/>
  <c r="U49"/>
  <c r="R49"/>
  <c r="O49"/>
  <c r="L49"/>
  <c r="AB48"/>
  <c r="Y48"/>
  <c r="AH47"/>
  <c r="AE47"/>
  <c r="AB47"/>
  <c r="Y47"/>
  <c r="U47"/>
  <c r="R47"/>
  <c r="O47"/>
  <c r="L47"/>
  <c r="AH44"/>
  <c r="AE44"/>
  <c r="AB44"/>
  <c r="Y44"/>
  <c r="U44"/>
  <c r="R44"/>
  <c r="O44"/>
  <c r="L44"/>
  <c r="AH43"/>
  <c r="AE43"/>
  <c r="AB43"/>
  <c r="Y43"/>
  <c r="U43"/>
  <c r="R43"/>
  <c r="O43"/>
  <c r="L43"/>
  <c r="AH39"/>
  <c r="AE39"/>
  <c r="AB39"/>
  <c r="Y39"/>
  <c r="U39"/>
  <c r="R39"/>
  <c r="O39"/>
  <c r="L39"/>
  <c r="AH38"/>
  <c r="AE38"/>
  <c r="AB38"/>
  <c r="Y38"/>
  <c r="U38"/>
  <c r="R38"/>
  <c r="O38"/>
  <c r="L38"/>
  <c r="AH37"/>
  <c r="AE37"/>
  <c r="AB37"/>
  <c r="Y37"/>
  <c r="U37"/>
  <c r="R37"/>
  <c r="O37"/>
  <c r="L37"/>
  <c r="AH36"/>
  <c r="AE36"/>
  <c r="AB36"/>
  <c r="Y36"/>
  <c r="U36"/>
  <c r="R36"/>
  <c r="O36"/>
  <c r="L36"/>
  <c r="AH35"/>
  <c r="AE35"/>
  <c r="AB35"/>
  <c r="Y35"/>
  <c r="U35"/>
  <c r="R35"/>
  <c r="O35"/>
  <c r="L35"/>
  <c r="AH34"/>
  <c r="AE34"/>
  <c r="AB34"/>
  <c r="Y34"/>
  <c r="U34"/>
  <c r="R34"/>
  <c r="O34"/>
  <c r="L34"/>
  <c r="AH33"/>
  <c r="AE33"/>
  <c r="AH32"/>
  <c r="AE32"/>
  <c r="AB32"/>
  <c r="Y32"/>
  <c r="U32"/>
  <c r="R32"/>
  <c r="O32"/>
  <c r="L32"/>
  <c r="AH31"/>
  <c r="AE31"/>
  <c r="AB31"/>
  <c r="Y31"/>
  <c r="U31"/>
  <c r="R31"/>
  <c r="O31"/>
  <c r="L31"/>
  <c r="AH30"/>
  <c r="AE30"/>
  <c r="AB30"/>
  <c r="Y30"/>
  <c r="U30"/>
  <c r="R30"/>
  <c r="O30"/>
  <c r="L30"/>
  <c r="AH29"/>
  <c r="AE29"/>
  <c r="AB29"/>
  <c r="Y29"/>
  <c r="U29"/>
  <c r="R29"/>
  <c r="V29" s="1"/>
  <c r="O29"/>
  <c r="L29"/>
  <c r="AH28"/>
  <c r="AE28"/>
  <c r="AB28"/>
  <c r="Y28"/>
  <c r="U28"/>
  <c r="R28"/>
  <c r="O28"/>
  <c r="L28"/>
  <c r="AH27"/>
  <c r="AE27"/>
  <c r="AB27"/>
  <c r="Y27"/>
  <c r="U27"/>
  <c r="R27"/>
  <c r="O27"/>
  <c r="L27"/>
  <c r="AB26"/>
  <c r="O26"/>
  <c r="AH25"/>
  <c r="AE25"/>
  <c r="AB25"/>
  <c r="Y25"/>
  <c r="U25"/>
  <c r="R25"/>
  <c r="O25"/>
  <c r="L25"/>
  <c r="AH24"/>
  <c r="AE24"/>
  <c r="AB24"/>
  <c r="Y24"/>
  <c r="U24"/>
  <c r="R24"/>
  <c r="O24"/>
  <c r="L24"/>
  <c r="AH23"/>
  <c r="AE23"/>
  <c r="AB23"/>
  <c r="Y23"/>
  <c r="U23"/>
  <c r="R23"/>
  <c r="O23"/>
  <c r="L23"/>
  <c r="AH22"/>
  <c r="AE22"/>
  <c r="AB22"/>
  <c r="Y22"/>
  <c r="U22"/>
  <c r="R22"/>
  <c r="O22"/>
  <c r="L22"/>
  <c r="D5"/>
  <c r="D5" i="176"/>
  <c r="J26" i="115"/>
  <c r="J33"/>
  <c r="J48"/>
  <c r="J51"/>
  <c r="J54"/>
  <c r="J60"/>
  <c r="J63"/>
  <c r="J68"/>
  <c r="J67" s="1"/>
  <c r="J88"/>
  <c r="J85"/>
  <c r="J83" s="1"/>
  <c r="J120"/>
  <c r="J129"/>
  <c r="J125"/>
  <c r="Q151"/>
  <c r="M151"/>
  <c r="Q150"/>
  <c r="M150"/>
  <c r="Q149"/>
  <c r="M149"/>
  <c r="Q147"/>
  <c r="M147"/>
  <c r="Q146"/>
  <c r="M146"/>
  <c r="Q145"/>
  <c r="M145"/>
  <c r="Q144"/>
  <c r="M144"/>
  <c r="Q143"/>
  <c r="M143"/>
  <c r="Q135"/>
  <c r="M135"/>
  <c r="Q133"/>
  <c r="M133"/>
  <c r="Q132"/>
  <c r="M132"/>
  <c r="Q131"/>
  <c r="M131"/>
  <c r="Q130"/>
  <c r="M130"/>
  <c r="Q127"/>
  <c r="M127"/>
  <c r="Q123"/>
  <c r="M123"/>
  <c r="Q122"/>
  <c r="M122"/>
  <c r="Q120"/>
  <c r="Q116"/>
  <c r="M116"/>
  <c r="Q115"/>
  <c r="M115"/>
  <c r="Q114"/>
  <c r="M114"/>
  <c r="Q113"/>
  <c r="M113"/>
  <c r="Q112"/>
  <c r="M112"/>
  <c r="Q111"/>
  <c r="Q110"/>
  <c r="Q108" s="1"/>
  <c r="M111"/>
  <c r="M108" s="1"/>
  <c r="M110"/>
  <c r="Q103"/>
  <c r="M103"/>
  <c r="Q102"/>
  <c r="M102"/>
  <c r="Q94"/>
  <c r="M94"/>
  <c r="Q92"/>
  <c r="M92"/>
  <c r="Q91"/>
  <c r="M91"/>
  <c r="Q90"/>
  <c r="M90"/>
  <c r="Q89"/>
  <c r="M89"/>
  <c r="Q87"/>
  <c r="M87"/>
  <c r="Q86"/>
  <c r="M86"/>
  <c r="Q80"/>
  <c r="M80"/>
  <c r="Q78"/>
  <c r="M78"/>
  <c r="Q76"/>
  <c r="M76"/>
  <c r="Q74"/>
  <c r="M74"/>
  <c r="Q72"/>
  <c r="M72"/>
  <c r="Q71"/>
  <c r="M71"/>
  <c r="Q70"/>
  <c r="M70"/>
  <c r="Q69"/>
  <c r="M69"/>
  <c r="Q68"/>
  <c r="Q65"/>
  <c r="M65"/>
  <c r="Q64"/>
  <c r="M64"/>
  <c r="Q63"/>
  <c r="Q62"/>
  <c r="M62"/>
  <c r="Q61"/>
  <c r="M61"/>
  <c r="Q60"/>
  <c r="Q59"/>
  <c r="M59"/>
  <c r="Q58"/>
  <c r="M58"/>
  <c r="Q56"/>
  <c r="M56"/>
  <c r="Q55"/>
  <c r="M55"/>
  <c r="Q53"/>
  <c r="M53"/>
  <c r="Q52"/>
  <c r="M52"/>
  <c r="Q51"/>
  <c r="Q50"/>
  <c r="M50"/>
  <c r="Q49"/>
  <c r="M49"/>
  <c r="Q48"/>
  <c r="Q47"/>
  <c r="M47"/>
  <c r="Q44"/>
  <c r="M44"/>
  <c r="Q43"/>
  <c r="M43"/>
  <c r="Q39"/>
  <c r="M39"/>
  <c r="Q38"/>
  <c r="M38"/>
  <c r="Q37"/>
  <c r="M37"/>
  <c r="Q36"/>
  <c r="M36"/>
  <c r="Q35"/>
  <c r="M35"/>
  <c r="Q34"/>
  <c r="M34"/>
  <c r="Q32"/>
  <c r="M32"/>
  <c r="Q31"/>
  <c r="M31"/>
  <c r="Q30"/>
  <c r="M30"/>
  <c r="Q29"/>
  <c r="M29"/>
  <c r="Q28"/>
  <c r="M28"/>
  <c r="Q27"/>
  <c r="M27"/>
  <c r="Q26"/>
  <c r="Q25"/>
  <c r="M25"/>
  <c r="Q24"/>
  <c r="M24"/>
  <c r="Q23"/>
  <c r="M23"/>
  <c r="Q22"/>
  <c r="M22"/>
  <c r="D5"/>
  <c r="AV101" i="74"/>
  <c r="AW101" s="1"/>
  <c r="AA101"/>
  <c r="D91"/>
  <c r="S91"/>
  <c r="AK91"/>
  <c r="AB91"/>
  <c r="O91"/>
  <c r="Q91"/>
  <c r="L91"/>
  <c r="N91" s="1"/>
  <c r="D87"/>
  <c r="S87"/>
  <c r="AK87"/>
  <c r="AB87"/>
  <c r="O87"/>
  <c r="Q87"/>
  <c r="L87"/>
  <c r="N87" s="1"/>
  <c r="D85"/>
  <c r="S85"/>
  <c r="AK85"/>
  <c r="AB85"/>
  <c r="O85"/>
  <c r="Q85"/>
  <c r="L85"/>
  <c r="N85" s="1"/>
  <c r="R85" s="1"/>
  <c r="AZ85" s="1"/>
  <c r="D83"/>
  <c r="S83"/>
  <c r="AK83"/>
  <c r="AB83"/>
  <c r="O83"/>
  <c r="Q83"/>
  <c r="L83"/>
  <c r="N83" s="1"/>
  <c r="R83" s="1"/>
  <c r="AC81"/>
  <c r="AF81"/>
  <c r="AK81"/>
  <c r="AB81"/>
  <c r="S81"/>
  <c r="U81"/>
  <c r="H81"/>
  <c r="K81" s="1"/>
  <c r="AC73"/>
  <c r="AF73"/>
  <c r="AC72"/>
  <c r="AF72" s="1"/>
  <c r="AK73"/>
  <c r="AK72"/>
  <c r="AB73"/>
  <c r="AB74" s="1"/>
  <c r="AB97" s="1"/>
  <c r="AB72"/>
  <c r="S73"/>
  <c r="U73"/>
  <c r="S72"/>
  <c r="U72" s="1"/>
  <c r="U74" s="1"/>
  <c r="Q73"/>
  <c r="Q72"/>
  <c r="Q74" s="1"/>
  <c r="N73"/>
  <c r="N72"/>
  <c r="H73"/>
  <c r="K73" s="1"/>
  <c r="K74" s="1"/>
  <c r="H72"/>
  <c r="K72"/>
  <c r="AC68"/>
  <c r="AF68" s="1"/>
  <c r="AC67"/>
  <c r="AE67"/>
  <c r="AF67"/>
  <c r="AH67" s="1"/>
  <c r="AX67" s="1"/>
  <c r="AZ67" s="1"/>
  <c r="AK68"/>
  <c r="AK67"/>
  <c r="AK69" s="1"/>
  <c r="AB68"/>
  <c r="AB67"/>
  <c r="S68"/>
  <c r="U68" s="1"/>
  <c r="U69" s="1"/>
  <c r="S67"/>
  <c r="U67"/>
  <c r="Q68"/>
  <c r="Q67"/>
  <c r="N68"/>
  <c r="N67"/>
  <c r="H68"/>
  <c r="K68" s="1"/>
  <c r="H67"/>
  <c r="K67"/>
  <c r="D64"/>
  <c r="D65" s="1"/>
  <c r="AK64"/>
  <c r="AK65"/>
  <c r="AB64"/>
  <c r="AB65" s="1"/>
  <c r="H64"/>
  <c r="K64"/>
  <c r="R64"/>
  <c r="R65" s="1"/>
  <c r="BC97"/>
  <c r="AB89"/>
  <c r="AB94"/>
  <c r="F89"/>
  <c r="F94" s="1"/>
  <c r="F97" s="1"/>
  <c r="F74"/>
  <c r="F69"/>
  <c r="F65"/>
  <c r="E89"/>
  <c r="E94"/>
  <c r="E74"/>
  <c r="E69"/>
  <c r="E65"/>
  <c r="D74"/>
  <c r="D69"/>
  <c r="G81"/>
  <c r="G73"/>
  <c r="G72"/>
  <c r="G68"/>
  <c r="G67"/>
  <c r="AV50"/>
  <c r="AW50"/>
  <c r="AA50"/>
  <c r="D40"/>
  <c r="S40" s="1"/>
  <c r="AK40"/>
  <c r="AB40"/>
  <c r="O40"/>
  <c r="Q40" s="1"/>
  <c r="L40"/>
  <c r="N40" s="1"/>
  <c r="N43" s="1"/>
  <c r="D36"/>
  <c r="AK36"/>
  <c r="AB36"/>
  <c r="O36"/>
  <c r="Q36" s="1"/>
  <c r="L36"/>
  <c r="D34"/>
  <c r="S34" s="1"/>
  <c r="AK34"/>
  <c r="AB34"/>
  <c r="O34"/>
  <c r="Q34" s="1"/>
  <c r="R34" s="1"/>
  <c r="L34"/>
  <c r="N34"/>
  <c r="D32"/>
  <c r="S32" s="1"/>
  <c r="AK32"/>
  <c r="AB32"/>
  <c r="O32"/>
  <c r="Q32" s="1"/>
  <c r="R32" s="1"/>
  <c r="L32"/>
  <c r="N32"/>
  <c r="AC30"/>
  <c r="AE30" s="1"/>
  <c r="AK30"/>
  <c r="AB30"/>
  <c r="S30"/>
  <c r="U30" s="1"/>
  <c r="H30"/>
  <c r="K30"/>
  <c r="AC22"/>
  <c r="AE22" s="1"/>
  <c r="AE23" s="1"/>
  <c r="AC21"/>
  <c r="AF21"/>
  <c r="AK22"/>
  <c r="AK21"/>
  <c r="AE21"/>
  <c r="AB22"/>
  <c r="AB21"/>
  <c r="S22"/>
  <c r="U22" s="1"/>
  <c r="S21"/>
  <c r="U21" s="1"/>
  <c r="AX21" s="1"/>
  <c r="AZ21" s="1"/>
  <c r="Q22"/>
  <c r="Q23" s="1"/>
  <c r="Q21"/>
  <c r="N22"/>
  <c r="N23" s="1"/>
  <c r="N21"/>
  <c r="H22"/>
  <c r="K22" s="1"/>
  <c r="H21"/>
  <c r="K21" s="1"/>
  <c r="R21" s="1"/>
  <c r="AC17"/>
  <c r="AE17" s="1"/>
  <c r="AC16"/>
  <c r="AF16" s="1"/>
  <c r="AK17"/>
  <c r="AK16"/>
  <c r="AB17"/>
  <c r="AB16"/>
  <c r="S17"/>
  <c r="U17" s="1"/>
  <c r="U18" s="1"/>
  <c r="S16"/>
  <c r="U16" s="1"/>
  <c r="Q17"/>
  <c r="Q16"/>
  <c r="N17"/>
  <c r="N18" s="1"/>
  <c r="N16"/>
  <c r="H17"/>
  <c r="K17" s="1"/>
  <c r="H16"/>
  <c r="K16"/>
  <c r="D13"/>
  <c r="AC13" s="1"/>
  <c r="AK13"/>
  <c r="AK14"/>
  <c r="AB13"/>
  <c r="AB14" s="1"/>
  <c r="H13"/>
  <c r="K13"/>
  <c r="BC46"/>
  <c r="F38"/>
  <c r="F43" s="1"/>
  <c r="F46" s="1"/>
  <c r="F23"/>
  <c r="F18"/>
  <c r="F14"/>
  <c r="E38"/>
  <c r="E43" s="1"/>
  <c r="E46" s="1"/>
  <c r="E23"/>
  <c r="E18"/>
  <c r="E14"/>
  <c r="D23"/>
  <c r="D18"/>
  <c r="G30"/>
  <c r="G22"/>
  <c r="G21"/>
  <c r="G17"/>
  <c r="G16"/>
  <c r="H14"/>
  <c r="D10" i="134"/>
  <c r="O57" s="1"/>
  <c r="Q57" s="1"/>
  <c r="D11"/>
  <c r="X58" s="1"/>
  <c r="Z58" s="1"/>
  <c r="D12"/>
  <c r="B59" s="1"/>
  <c r="D59" s="1"/>
  <c r="D13"/>
  <c r="O60" s="1"/>
  <c r="Q60" s="1"/>
  <c r="D14"/>
  <c r="B61" s="1"/>
  <c r="D61" s="1"/>
  <c r="P45"/>
  <c r="M45"/>
  <c r="M50" s="1"/>
  <c r="G45"/>
  <c r="J45" s="1"/>
  <c r="B57"/>
  <c r="D57" s="1"/>
  <c r="K57"/>
  <c r="L57"/>
  <c r="N57" s="1"/>
  <c r="T57"/>
  <c r="X57"/>
  <c r="Z57" s="1"/>
  <c r="P46"/>
  <c r="M46"/>
  <c r="G46"/>
  <c r="J46" s="1"/>
  <c r="K58"/>
  <c r="L58"/>
  <c r="N58" s="1"/>
  <c r="T58"/>
  <c r="P47"/>
  <c r="M47"/>
  <c r="Q47" s="1"/>
  <c r="G47"/>
  <c r="J47" s="1"/>
  <c r="K59"/>
  <c r="L59"/>
  <c r="N59" s="1"/>
  <c r="T59"/>
  <c r="P48"/>
  <c r="M48"/>
  <c r="G48"/>
  <c r="J48" s="1"/>
  <c r="B60"/>
  <c r="D60" s="1"/>
  <c r="K60"/>
  <c r="T60"/>
  <c r="P49"/>
  <c r="Q49" s="1"/>
  <c r="M49"/>
  <c r="G49"/>
  <c r="J49"/>
  <c r="K61"/>
  <c r="L61"/>
  <c r="N61" s="1"/>
  <c r="T61"/>
  <c r="U61"/>
  <c r="W61" s="1"/>
  <c r="F50"/>
  <c r="E50"/>
  <c r="D45"/>
  <c r="D46"/>
  <c r="D47"/>
  <c r="D48"/>
  <c r="D49"/>
  <c r="P10"/>
  <c r="M10"/>
  <c r="G10"/>
  <c r="J10"/>
  <c r="B22"/>
  <c r="D22" s="1"/>
  <c r="K22"/>
  <c r="L22"/>
  <c r="N22" s="1"/>
  <c r="O22"/>
  <c r="Q22" s="1"/>
  <c r="T22"/>
  <c r="U22"/>
  <c r="W22"/>
  <c r="P11"/>
  <c r="M11"/>
  <c r="G11"/>
  <c r="J11" s="1"/>
  <c r="K23"/>
  <c r="K27" s="1"/>
  <c r="T23"/>
  <c r="P12"/>
  <c r="M12"/>
  <c r="G12"/>
  <c r="J12" s="1"/>
  <c r="K24"/>
  <c r="T24"/>
  <c r="P13"/>
  <c r="M13"/>
  <c r="G13"/>
  <c r="J13" s="1"/>
  <c r="B25"/>
  <c r="D25" s="1"/>
  <c r="K25"/>
  <c r="T25"/>
  <c r="P14"/>
  <c r="M14"/>
  <c r="G14"/>
  <c r="J14" s="1"/>
  <c r="Q14" s="1"/>
  <c r="K26"/>
  <c r="O26"/>
  <c r="Q26" s="1"/>
  <c r="T26"/>
  <c r="U26"/>
  <c r="W26" s="1"/>
  <c r="F15"/>
  <c r="E15"/>
  <c r="M54" i="115"/>
  <c r="M60"/>
  <c r="J104" i="176"/>
  <c r="J117"/>
  <c r="J96"/>
  <c r="AI31" i="117"/>
  <c r="V62"/>
  <c r="Q278" i="116"/>
  <c r="L88" i="124"/>
  <c r="L89"/>
  <c r="L91"/>
  <c r="L82"/>
  <c r="P88"/>
  <c r="P89"/>
  <c r="P73"/>
  <c r="P74"/>
  <c r="P67"/>
  <c r="P68"/>
  <c r="P60"/>
  <c r="P61"/>
  <c r="P50"/>
  <c r="P51"/>
  <c r="P45"/>
  <c r="P46"/>
  <c r="P82"/>
  <c r="H65" i="74"/>
  <c r="Q240" i="116"/>
  <c r="Q242"/>
  <c r="N88" i="124"/>
  <c r="N89"/>
  <c r="N91"/>
  <c r="N73"/>
  <c r="N74"/>
  <c r="N67"/>
  <c r="N68"/>
  <c r="N60"/>
  <c r="N61"/>
  <c r="N50"/>
  <c r="N51"/>
  <c r="N45"/>
  <c r="N46"/>
  <c r="N82"/>
  <c r="E88"/>
  <c r="E89"/>
  <c r="E60"/>
  <c r="E61"/>
  <c r="G88"/>
  <c r="G89"/>
  <c r="G73"/>
  <c r="G74"/>
  <c r="G67"/>
  <c r="G68"/>
  <c r="G60"/>
  <c r="G61"/>
  <c r="G50"/>
  <c r="G51"/>
  <c r="G45"/>
  <c r="G46"/>
  <c r="G82"/>
  <c r="I73"/>
  <c r="I74"/>
  <c r="I50"/>
  <c r="I51"/>
  <c r="AF77" i="125"/>
  <c r="AF78"/>
  <c r="AF93"/>
  <c r="AF98"/>
  <c r="AF84"/>
  <c r="AF85"/>
  <c r="AF92"/>
  <c r="AF94"/>
  <c r="AJ77"/>
  <c r="AJ78"/>
  <c r="AJ93"/>
  <c r="AJ98"/>
  <c r="AJ84"/>
  <c r="AJ85"/>
  <c r="AJ92"/>
  <c r="AJ94"/>
  <c r="E51" i="126"/>
  <c r="E53"/>
  <c r="E54"/>
  <c r="E61"/>
  <c r="S77" i="125"/>
  <c r="S78"/>
  <c r="S93"/>
  <c r="S98"/>
  <c r="S84"/>
  <c r="S85"/>
  <c r="S92"/>
  <c r="U77"/>
  <c r="U78"/>
  <c r="U93"/>
  <c r="U98"/>
  <c r="U99"/>
  <c r="U84"/>
  <c r="U85"/>
  <c r="U92"/>
  <c r="W77"/>
  <c r="W78"/>
  <c r="W93"/>
  <c r="W98"/>
  <c r="W84"/>
  <c r="W85"/>
  <c r="W92"/>
  <c r="W94"/>
  <c r="T63"/>
  <c r="T65"/>
  <c r="G57" i="126"/>
  <c r="G58"/>
  <c r="G62"/>
  <c r="H53"/>
  <c r="H54"/>
  <c r="H61"/>
  <c r="L53"/>
  <c r="L54"/>
  <c r="L61"/>
  <c r="L63"/>
  <c r="U53"/>
  <c r="U54"/>
  <c r="U61"/>
  <c r="U57"/>
  <c r="U58"/>
  <c r="U62"/>
  <c r="W53"/>
  <c r="W54"/>
  <c r="W61"/>
  <c r="Y53"/>
  <c r="Y54"/>
  <c r="Y61"/>
  <c r="Y57"/>
  <c r="Y58"/>
  <c r="Y62"/>
  <c r="AF53"/>
  <c r="AF54"/>
  <c r="AF61"/>
  <c r="AH53"/>
  <c r="AH54"/>
  <c r="AH61"/>
  <c r="AJ53"/>
  <c r="AJ54"/>
  <c r="AJ61"/>
  <c r="AJ57"/>
  <c r="AJ58"/>
  <c r="AJ62"/>
  <c r="AL53"/>
  <c r="AL54"/>
  <c r="AL61"/>
  <c r="AL63"/>
  <c r="E84" i="125"/>
  <c r="E85"/>
  <c r="E92"/>
  <c r="F84"/>
  <c r="F85"/>
  <c r="F92"/>
  <c r="G84"/>
  <c r="G85"/>
  <c r="G92"/>
  <c r="H84"/>
  <c r="H85"/>
  <c r="H92"/>
  <c r="I84"/>
  <c r="I85"/>
  <c r="I92"/>
  <c r="J84"/>
  <c r="J85"/>
  <c r="J92"/>
  <c r="T57" i="126"/>
  <c r="T58"/>
  <c r="T62"/>
  <c r="Q204" i="116"/>
  <c r="U104" i="125"/>
  <c r="S94"/>
  <c r="S99"/>
  <c r="S104"/>
  <c r="S109"/>
  <c r="S105"/>
  <c r="U109"/>
  <c r="U112"/>
  <c r="U105"/>
  <c r="U124"/>
  <c r="S112"/>
  <c r="S124"/>
  <c r="U125"/>
  <c r="U130"/>
  <c r="S125"/>
  <c r="S129"/>
  <c r="S131"/>
  <c r="S130"/>
  <c r="H70" i="204"/>
  <c r="I60"/>
  <c r="I58" s="1"/>
  <c r="M50"/>
  <c r="M52"/>
  <c r="I82" i="124"/>
  <c r="G81"/>
  <c r="G83"/>
  <c r="E73"/>
  <c r="E74"/>
  <c r="L50"/>
  <c r="L51"/>
  <c r="L73"/>
  <c r="L74"/>
  <c r="E55"/>
  <c r="I60"/>
  <c r="I61"/>
  <c r="I88"/>
  <c r="I89"/>
  <c r="E45"/>
  <c r="E46"/>
  <c r="E67"/>
  <c r="E68"/>
  <c r="L45"/>
  <c r="L46"/>
  <c r="L67"/>
  <c r="L68"/>
  <c r="Q55"/>
  <c r="O55"/>
  <c r="I45"/>
  <c r="I46"/>
  <c r="E82"/>
  <c r="P81"/>
  <c r="P83"/>
  <c r="G55"/>
  <c r="G56"/>
  <c r="L55"/>
  <c r="P41"/>
  <c r="AA19" i="116"/>
  <c r="AA17" s="1"/>
  <c r="V136"/>
  <c r="T293"/>
  <c r="X293"/>
  <c r="M88" i="124"/>
  <c r="M89"/>
  <c r="M67"/>
  <c r="M68"/>
  <c r="M50"/>
  <c r="M51"/>
  <c r="M82"/>
  <c r="M73"/>
  <c r="M74"/>
  <c r="M60"/>
  <c r="M61"/>
  <c r="M45"/>
  <c r="M46"/>
  <c r="O88"/>
  <c r="O89"/>
  <c r="O50"/>
  <c r="O51"/>
  <c r="O60"/>
  <c r="O61"/>
  <c r="O82"/>
  <c r="O67"/>
  <c r="O68"/>
  <c r="O73"/>
  <c r="O74"/>
  <c r="O45"/>
  <c r="O46"/>
  <c r="M55"/>
  <c r="V55"/>
  <c r="F55"/>
  <c r="F67"/>
  <c r="F68"/>
  <c r="J82"/>
  <c r="J67"/>
  <c r="J68"/>
  <c r="L34"/>
  <c r="L41"/>
  <c r="O29"/>
  <c r="O41"/>
  <c r="P91"/>
  <c r="P56"/>
  <c r="S55"/>
  <c r="F60"/>
  <c r="F61"/>
  <c r="I41"/>
  <c r="I56"/>
  <c r="J55"/>
  <c r="J60"/>
  <c r="J61"/>
  <c r="E41"/>
  <c r="H55"/>
  <c r="I55"/>
  <c r="J50"/>
  <c r="J51"/>
  <c r="J73"/>
  <c r="J74"/>
  <c r="N41"/>
  <c r="N81"/>
  <c r="N83"/>
  <c r="AJ104" i="125"/>
  <c r="AJ99"/>
  <c r="U94"/>
  <c r="U129"/>
  <c r="U131"/>
  <c r="L21"/>
  <c r="L93"/>
  <c r="L98"/>
  <c r="L77"/>
  <c r="L78"/>
  <c r="L84"/>
  <c r="L85"/>
  <c r="L92"/>
  <c r="L94"/>
  <c r="AL63"/>
  <c r="AL65"/>
  <c r="AH16"/>
  <c r="F63"/>
  <c r="F65"/>
  <c r="H63"/>
  <c r="H65"/>
  <c r="J63"/>
  <c r="J65"/>
  <c r="L63"/>
  <c r="L65"/>
  <c r="S63"/>
  <c r="S65"/>
  <c r="U63"/>
  <c r="U65"/>
  <c r="T16"/>
  <c r="AE16"/>
  <c r="AI16"/>
  <c r="K16"/>
  <c r="E51"/>
  <c r="I51"/>
  <c r="R51"/>
  <c r="V51"/>
  <c r="R16"/>
  <c r="R93"/>
  <c r="R98"/>
  <c r="V16"/>
  <c r="X16"/>
  <c r="AG16"/>
  <c r="AK16"/>
  <c r="AL65" i="126"/>
  <c r="AL75"/>
  <c r="L75"/>
  <c r="S51"/>
  <c r="S53"/>
  <c r="S54"/>
  <c r="S61"/>
  <c r="V53"/>
  <c r="V54"/>
  <c r="V61"/>
  <c r="V51"/>
  <c r="J51"/>
  <c r="J53"/>
  <c r="J54"/>
  <c r="J61"/>
  <c r="J57"/>
  <c r="J58"/>
  <c r="J62"/>
  <c r="AI53"/>
  <c r="AI54"/>
  <c r="AI61"/>
  <c r="AI51"/>
  <c r="AI57"/>
  <c r="AI58"/>
  <c r="AI62"/>
  <c r="AI63"/>
  <c r="U82"/>
  <c r="U77"/>
  <c r="U21"/>
  <c r="R53"/>
  <c r="R54"/>
  <c r="R61"/>
  <c r="R57"/>
  <c r="R58"/>
  <c r="R62"/>
  <c r="R51"/>
  <c r="AF102"/>
  <c r="AF97"/>
  <c r="AJ63"/>
  <c r="E63"/>
  <c r="I53"/>
  <c r="I54"/>
  <c r="I61"/>
  <c r="I51"/>
  <c r="I57"/>
  <c r="I58"/>
  <c r="I62"/>
  <c r="H63"/>
  <c r="AF21"/>
  <c r="E64"/>
  <c r="I64"/>
  <c r="F16"/>
  <c r="I16"/>
  <c r="I21"/>
  <c r="X16"/>
  <c r="Y16"/>
  <c r="AL16"/>
  <c r="AF83"/>
  <c r="L64"/>
  <c r="L65"/>
  <c r="V64"/>
  <c r="E16"/>
  <c r="G16"/>
  <c r="G21"/>
  <c r="J16"/>
  <c r="S16"/>
  <c r="AI16"/>
  <c r="Y63"/>
  <c r="G53"/>
  <c r="G54"/>
  <c r="G61"/>
  <c r="G63"/>
  <c r="K64"/>
  <c r="V22"/>
  <c r="V57"/>
  <c r="V58"/>
  <c r="V62"/>
  <c r="V63"/>
  <c r="H16"/>
  <c r="H82"/>
  <c r="AG16"/>
  <c r="AJ16"/>
  <c r="E94" i="73"/>
  <c r="E96"/>
  <c r="W94"/>
  <c r="W96"/>
  <c r="Y94"/>
  <c r="Y96"/>
  <c r="G94"/>
  <c r="G96"/>
  <c r="P94"/>
  <c r="P96"/>
  <c r="N94"/>
  <c r="N96"/>
  <c r="H94"/>
  <c r="H96"/>
  <c r="Q94"/>
  <c r="Q96"/>
  <c r="Z94"/>
  <c r="Z96"/>
  <c r="F94"/>
  <c r="F96"/>
  <c r="O94"/>
  <c r="O96"/>
  <c r="X94"/>
  <c r="X96"/>
  <c r="H61"/>
  <c r="Q61"/>
  <c r="Z61"/>
  <c r="J154" i="150"/>
  <c r="G154"/>
  <c r="J18"/>
  <c r="J91"/>
  <c r="G91"/>
  <c r="J54"/>
  <c r="U23" i="134"/>
  <c r="W23" s="1"/>
  <c r="O23"/>
  <c r="Q23" s="1"/>
  <c r="Q18" i="74"/>
  <c r="AE16"/>
  <c r="AK18"/>
  <c r="L38"/>
  <c r="L43"/>
  <c r="D38"/>
  <c r="AB69"/>
  <c r="AK74"/>
  <c r="AL21"/>
  <c r="AH21"/>
  <c r="AC91"/>
  <c r="U91"/>
  <c r="U85"/>
  <c r="AC85"/>
  <c r="AK38"/>
  <c r="AK43"/>
  <c r="E97"/>
  <c r="K65"/>
  <c r="G13"/>
  <c r="R16"/>
  <c r="AB18"/>
  <c r="AF22"/>
  <c r="AL22"/>
  <c r="AF30"/>
  <c r="AL30" s="1"/>
  <c r="AB38"/>
  <c r="S36"/>
  <c r="S64"/>
  <c r="AC64"/>
  <c r="N69"/>
  <c r="I29" i="204"/>
  <c r="K60"/>
  <c r="K58" s="1"/>
  <c r="I65"/>
  <c r="P293" i="210"/>
  <c r="T293"/>
  <c r="O293"/>
  <c r="S293"/>
  <c r="O203"/>
  <c r="S203"/>
  <c r="Z136" i="116"/>
  <c r="T46"/>
  <c r="X46"/>
  <c r="M293"/>
  <c r="L136"/>
  <c r="O293"/>
  <c r="P293"/>
  <c r="M203"/>
  <c r="J153" i="176"/>
  <c r="M88" i="115"/>
  <c r="M26"/>
  <c r="Q88"/>
  <c r="M129"/>
  <c r="M63"/>
  <c r="M51"/>
  <c r="M33" i="176"/>
  <c r="V48"/>
  <c r="L84"/>
  <c r="L82" s="1"/>
  <c r="N46" i="115"/>
  <c r="N19" s="1"/>
  <c r="N17" s="1"/>
  <c r="N15" s="1"/>
  <c r="N157" s="1"/>
  <c r="N159" s="1"/>
  <c r="P46"/>
  <c r="P19"/>
  <c r="P17" s="1"/>
  <c r="P15" s="1"/>
  <c r="P157" s="1"/>
  <c r="P159" s="1"/>
  <c r="Y243" i="117"/>
  <c r="Y198"/>
  <c r="AH223"/>
  <c r="K238"/>
  <c r="K46"/>
  <c r="R189"/>
  <c r="L204"/>
  <c r="Y216"/>
  <c r="S280"/>
  <c r="AH182"/>
  <c r="AE189"/>
  <c r="Y204"/>
  <c r="O213"/>
  <c r="W280"/>
  <c r="AB303"/>
  <c r="V191"/>
  <c r="AC280"/>
  <c r="N298" i="210"/>
  <c r="O176"/>
  <c r="Q128" i="116"/>
  <c r="U46"/>
  <c r="Y46"/>
  <c r="S46"/>
  <c r="W46"/>
  <c r="Q190"/>
  <c r="T19"/>
  <c r="U203"/>
  <c r="Q87"/>
  <c r="Q99"/>
  <c r="Q119"/>
  <c r="Q141"/>
  <c r="Q147"/>
  <c r="AL67" i="74"/>
  <c r="D14"/>
  <c r="AF17"/>
  <c r="N36"/>
  <c r="O89"/>
  <c r="O94"/>
  <c r="AE64"/>
  <c r="AE65"/>
  <c r="N74"/>
  <c r="D43"/>
  <c r="S13"/>
  <c r="O38"/>
  <c r="O43" s="1"/>
  <c r="Q69"/>
  <c r="AK89"/>
  <c r="AK94" s="1"/>
  <c r="AK97" s="1"/>
  <c r="AB23"/>
  <c r="AK23"/>
  <c r="Q183" i="116"/>
  <c r="Q304"/>
  <c r="L203"/>
  <c r="P203"/>
  <c r="N203"/>
  <c r="R203"/>
  <c r="V203"/>
  <c r="S203"/>
  <c r="W203"/>
  <c r="T203"/>
  <c r="X203"/>
  <c r="X176" s="1"/>
  <c r="O203"/>
  <c r="F45" i="205"/>
  <c r="G45" s="1"/>
  <c r="H56"/>
  <c r="I56" s="1"/>
  <c r="H75" i="208"/>
  <c r="N13"/>
  <c r="E18"/>
  <c r="N30"/>
  <c r="I42"/>
  <c r="I71"/>
  <c r="I75"/>
  <c r="N42"/>
  <c r="N71"/>
  <c r="E42"/>
  <c r="U42"/>
  <c r="U71"/>
  <c r="U75"/>
  <c r="E17"/>
  <c r="E11"/>
  <c r="E33"/>
  <c r="E74"/>
  <c r="N22"/>
  <c r="E28"/>
  <c r="R42"/>
  <c r="R71"/>
  <c r="R75"/>
  <c r="N18"/>
  <c r="N11"/>
  <c r="N33"/>
  <c r="L42"/>
  <c r="L71"/>
  <c r="L75"/>
  <c r="E57"/>
  <c r="E66"/>
  <c r="J75" i="207"/>
  <c r="S74" i="208"/>
  <c r="H75" i="207"/>
  <c r="O75"/>
  <c r="T75"/>
  <c r="H74" i="208"/>
  <c r="H76"/>
  <c r="P74"/>
  <c r="D24" i="206"/>
  <c r="P75" i="208"/>
  <c r="T75"/>
  <c r="F75" i="207"/>
  <c r="K74" i="208"/>
  <c r="K76"/>
  <c r="K75"/>
  <c r="H74" i="207"/>
  <c r="H76"/>
  <c r="O74"/>
  <c r="O76"/>
  <c r="I8" i="206"/>
  <c r="S74" i="207"/>
  <c r="G75"/>
  <c r="G76"/>
  <c r="F23" i="206"/>
  <c r="K75" i="207"/>
  <c r="K76"/>
  <c r="S75"/>
  <c r="G74" i="208"/>
  <c r="O74"/>
  <c r="T74"/>
  <c r="T76"/>
  <c r="O75"/>
  <c r="S75"/>
  <c r="E11" i="207"/>
  <c r="E33"/>
  <c r="E74"/>
  <c r="E76"/>
  <c r="E42"/>
  <c r="E71"/>
  <c r="E75"/>
  <c r="Q75"/>
  <c r="F74" i="208"/>
  <c r="E32" i="206"/>
  <c r="G75" i="208"/>
  <c r="F74" i="207"/>
  <c r="F76"/>
  <c r="J74"/>
  <c r="J76"/>
  <c r="Q74"/>
  <c r="P75"/>
  <c r="J74" i="208"/>
  <c r="Q74"/>
  <c r="Q76"/>
  <c r="F75"/>
  <c r="J75"/>
  <c r="N11" i="207"/>
  <c r="N33"/>
  <c r="F22" i="206"/>
  <c r="B22" s="1"/>
  <c r="L42" i="207"/>
  <c r="L71"/>
  <c r="L75"/>
  <c r="L76"/>
  <c r="P74"/>
  <c r="T74"/>
  <c r="T76"/>
  <c r="N45"/>
  <c r="N42"/>
  <c r="N71"/>
  <c r="I11" i="208"/>
  <c r="I33"/>
  <c r="I74"/>
  <c r="R11"/>
  <c r="R33"/>
  <c r="R74"/>
  <c r="R76"/>
  <c r="L11"/>
  <c r="L33"/>
  <c r="L74"/>
  <c r="L76"/>
  <c r="U11"/>
  <c r="U33"/>
  <c r="U74"/>
  <c r="U76"/>
  <c r="H32" i="205"/>
  <c r="I32" s="1"/>
  <c r="H53"/>
  <c r="I53" s="1"/>
  <c r="G23" i="202"/>
  <c r="G74"/>
  <c r="G25"/>
  <c r="G52"/>
  <c r="I65"/>
  <c r="G68"/>
  <c r="F70"/>
  <c r="G15"/>
  <c r="G27"/>
  <c r="I52"/>
  <c r="G72"/>
  <c r="G13"/>
  <c r="M60"/>
  <c r="M58" s="1"/>
  <c r="O66" i="200"/>
  <c r="I86"/>
  <c r="M46"/>
  <c r="J22"/>
  <c r="S12"/>
  <c r="O80"/>
  <c r="O78"/>
  <c r="O75"/>
  <c r="O74"/>
  <c r="J72"/>
  <c r="J64"/>
  <c r="R64"/>
  <c r="R83"/>
  <c r="R86"/>
  <c r="K64"/>
  <c r="K83"/>
  <c r="G64"/>
  <c r="G83"/>
  <c r="S22"/>
  <c r="T37"/>
  <c r="L37"/>
  <c r="G37"/>
  <c r="G86"/>
  <c r="J12"/>
  <c r="F78"/>
  <c r="F74"/>
  <c r="F72"/>
  <c r="M66"/>
  <c r="T64"/>
  <c r="T83"/>
  <c r="L64"/>
  <c r="L83"/>
  <c r="H83"/>
  <c r="H86"/>
  <c r="O54"/>
  <c r="O34"/>
  <c r="O26"/>
  <c r="V22"/>
  <c r="V37"/>
  <c r="U86"/>
  <c r="P86"/>
  <c r="M12"/>
  <c r="S72"/>
  <c r="V66"/>
  <c r="F67"/>
  <c r="F66"/>
  <c r="Q64"/>
  <c r="Q83"/>
  <c r="Q86"/>
  <c r="S46"/>
  <c r="M22"/>
  <c r="K37"/>
  <c r="V12"/>
  <c r="F64" i="202"/>
  <c r="F62" s="1"/>
  <c r="H86" i="201"/>
  <c r="L86"/>
  <c r="R86"/>
  <c r="O46"/>
  <c r="V64"/>
  <c r="V83"/>
  <c r="V86"/>
  <c r="O12"/>
  <c r="O37"/>
  <c r="J37"/>
  <c r="F46"/>
  <c r="I86"/>
  <c r="M86"/>
  <c r="S86"/>
  <c r="F22"/>
  <c r="F64"/>
  <c r="O72"/>
  <c r="O64"/>
  <c r="F16"/>
  <c r="F12"/>
  <c r="O16"/>
  <c r="O46" i="200"/>
  <c r="M37"/>
  <c r="T86"/>
  <c r="L86"/>
  <c r="O72"/>
  <c r="O64"/>
  <c r="F64"/>
  <c r="J37"/>
  <c r="K86"/>
  <c r="V72"/>
  <c r="V64"/>
  <c r="M72"/>
  <c r="M64"/>
  <c r="M83"/>
  <c r="J46"/>
  <c r="S66"/>
  <c r="S64"/>
  <c r="S83"/>
  <c r="V46"/>
  <c r="O62"/>
  <c r="O60"/>
  <c r="F50"/>
  <c r="F46"/>
  <c r="F83"/>
  <c r="O24"/>
  <c r="O22"/>
  <c r="O14"/>
  <c r="O12"/>
  <c r="F62"/>
  <c r="F60"/>
  <c r="F24"/>
  <c r="F22"/>
  <c r="F37"/>
  <c r="F14"/>
  <c r="F12"/>
  <c r="AF104" i="125"/>
  <c r="AF99"/>
  <c r="K14" i="74"/>
  <c r="R13"/>
  <c r="R14"/>
  <c r="AH73"/>
  <c r="AL73"/>
  <c r="AF91"/>
  <c r="AE91"/>
  <c r="AF63" i="126"/>
  <c r="J63"/>
  <c r="E81" i="124"/>
  <c r="E83"/>
  <c r="AK46" i="74"/>
  <c r="R67"/>
  <c r="AI65" i="126"/>
  <c r="AO22" i="74"/>
  <c r="AQ22" s="1"/>
  <c r="AN22"/>
  <c r="AH81"/>
  <c r="AL81"/>
  <c r="Q89"/>
  <c r="Q94" s="1"/>
  <c r="Q97" s="1"/>
  <c r="I81" i="124"/>
  <c r="I83"/>
  <c r="E65" i="126"/>
  <c r="E75"/>
  <c r="R72" i="74"/>
  <c r="S89"/>
  <c r="S94"/>
  <c r="U87"/>
  <c r="AC87"/>
  <c r="AH63" i="126"/>
  <c r="U63"/>
  <c r="N38" i="74"/>
  <c r="G65" i="126"/>
  <c r="G75"/>
  <c r="W104" i="125"/>
  <c r="W99"/>
  <c r="R30" i="74"/>
  <c r="K38"/>
  <c r="K43"/>
  <c r="AC83"/>
  <c r="U83"/>
  <c r="AB43"/>
  <c r="AB46" s="1"/>
  <c r="V73" i="124"/>
  <c r="V74"/>
  <c r="V60"/>
  <c r="V61"/>
  <c r="V45"/>
  <c r="V46"/>
  <c r="V88"/>
  <c r="V89"/>
  <c r="V67"/>
  <c r="V68"/>
  <c r="V50"/>
  <c r="V51"/>
  <c r="Y16" i="125"/>
  <c r="Y23"/>
  <c r="AL16"/>
  <c r="AL23"/>
  <c r="F21" i="126"/>
  <c r="F82"/>
  <c r="F77"/>
  <c r="I77"/>
  <c r="R82"/>
  <c r="R77"/>
  <c r="R21"/>
  <c r="W21"/>
  <c r="W82"/>
  <c r="W77"/>
  <c r="X77"/>
  <c r="X21"/>
  <c r="X82"/>
  <c r="Y82"/>
  <c r="Y77"/>
  <c r="Y21"/>
  <c r="AK82"/>
  <c r="AK77"/>
  <c r="AK21"/>
  <c r="AL77"/>
  <c r="AL82"/>
  <c r="AL21"/>
  <c r="AH22" i="74"/>
  <c r="AH23"/>
  <c r="AH30"/>
  <c r="AE72"/>
  <c r="Q41" i="124"/>
  <c r="V41"/>
  <c r="E63" i="125"/>
  <c r="E65"/>
  <c r="G63"/>
  <c r="G65"/>
  <c r="I63"/>
  <c r="I65"/>
  <c r="K63"/>
  <c r="K65"/>
  <c r="R63"/>
  <c r="R65"/>
  <c r="V63"/>
  <c r="V65"/>
  <c r="X63"/>
  <c r="X65"/>
  <c r="AE63"/>
  <c r="AE65"/>
  <c r="AG63"/>
  <c r="AG65"/>
  <c r="AI63"/>
  <c r="AI65"/>
  <c r="AK63"/>
  <c r="AK65"/>
  <c r="U67" i="124"/>
  <c r="U68"/>
  <c r="U50"/>
  <c r="U51"/>
  <c r="U88"/>
  <c r="U89"/>
  <c r="U73"/>
  <c r="U74"/>
  <c r="U60"/>
  <c r="U61"/>
  <c r="U45"/>
  <c r="U46"/>
  <c r="E93" i="125"/>
  <c r="E98"/>
  <c r="E21"/>
  <c r="E77"/>
  <c r="F21"/>
  <c r="F93"/>
  <c r="F98"/>
  <c r="F77"/>
  <c r="F78"/>
  <c r="I93"/>
  <c r="I98"/>
  <c r="I21"/>
  <c r="I77"/>
  <c r="J21"/>
  <c r="J93"/>
  <c r="J98"/>
  <c r="J77"/>
  <c r="J78"/>
  <c r="T51" i="126"/>
  <c r="T53"/>
  <c r="T54"/>
  <c r="T61"/>
  <c r="T63"/>
  <c r="S21"/>
  <c r="S82"/>
  <c r="S77"/>
  <c r="AI82"/>
  <c r="AI77"/>
  <c r="AI21"/>
  <c r="M41" i="124"/>
  <c r="T29"/>
  <c r="T41"/>
  <c r="T55"/>
  <c r="X29"/>
  <c r="X41"/>
  <c r="X55"/>
  <c r="T73"/>
  <c r="T74"/>
  <c r="T60"/>
  <c r="T61"/>
  <c r="T45"/>
  <c r="T46"/>
  <c r="T88"/>
  <c r="T89"/>
  <c r="T67"/>
  <c r="T68"/>
  <c r="T50"/>
  <c r="T51"/>
  <c r="X73"/>
  <c r="X74"/>
  <c r="X60"/>
  <c r="X61"/>
  <c r="X45"/>
  <c r="X46"/>
  <c r="X88"/>
  <c r="X89"/>
  <c r="X67"/>
  <c r="X68"/>
  <c r="X50"/>
  <c r="X51"/>
  <c r="Q73"/>
  <c r="Q74"/>
  <c r="Q60"/>
  <c r="Q61"/>
  <c r="Q45"/>
  <c r="Q46"/>
  <c r="Q88"/>
  <c r="Q89"/>
  <c r="Q91"/>
  <c r="Q67"/>
  <c r="Q68"/>
  <c r="Q50"/>
  <c r="Q51"/>
  <c r="R21" i="125"/>
  <c r="F57" i="126"/>
  <c r="F58"/>
  <c r="F62"/>
  <c r="F53"/>
  <c r="F54"/>
  <c r="F61"/>
  <c r="F51"/>
  <c r="K53"/>
  <c r="K54"/>
  <c r="K61"/>
  <c r="K51"/>
  <c r="X53"/>
  <c r="X54"/>
  <c r="X61"/>
  <c r="X63"/>
  <c r="X51"/>
  <c r="AG51"/>
  <c r="AG53"/>
  <c r="AG54"/>
  <c r="AG61"/>
  <c r="AG63"/>
  <c r="AK53"/>
  <c r="AK54"/>
  <c r="AK61"/>
  <c r="AK51"/>
  <c r="H77"/>
  <c r="AE82"/>
  <c r="AE77"/>
  <c r="AE21"/>
  <c r="AG77"/>
  <c r="AG21"/>
  <c r="AG82"/>
  <c r="G64" i="74"/>
  <c r="L89"/>
  <c r="L94"/>
  <c r="D89"/>
  <c r="D94" s="1"/>
  <c r="D97" s="1"/>
  <c r="AE68"/>
  <c r="AE69"/>
  <c r="F29" i="124"/>
  <c r="F41"/>
  <c r="J34"/>
  <c r="J41"/>
  <c r="J56"/>
  <c r="S41"/>
  <c r="U41"/>
  <c r="W41"/>
  <c r="E78" i="125"/>
  <c r="I78"/>
  <c r="S67" i="124"/>
  <c r="S68"/>
  <c r="S50"/>
  <c r="S51"/>
  <c r="S88"/>
  <c r="S89"/>
  <c r="S73"/>
  <c r="S74"/>
  <c r="S60"/>
  <c r="S61"/>
  <c r="S45"/>
  <c r="S46"/>
  <c r="W67"/>
  <c r="W68"/>
  <c r="W50"/>
  <c r="W51"/>
  <c r="W88"/>
  <c r="W89"/>
  <c r="W73"/>
  <c r="W74"/>
  <c r="W60"/>
  <c r="W61"/>
  <c r="W45"/>
  <c r="W46"/>
  <c r="F88"/>
  <c r="F89"/>
  <c r="M91"/>
  <c r="F82"/>
  <c r="H88"/>
  <c r="H89"/>
  <c r="O91"/>
  <c r="H67"/>
  <c r="H68"/>
  <c r="H50"/>
  <c r="H51"/>
  <c r="H56"/>
  <c r="G93" i="125"/>
  <c r="G98"/>
  <c r="G77"/>
  <c r="G78"/>
  <c r="G21"/>
  <c r="H93"/>
  <c r="H98"/>
  <c r="H77"/>
  <c r="H78"/>
  <c r="H21"/>
  <c r="K82" i="126"/>
  <c r="K77"/>
  <c r="K21"/>
  <c r="L77"/>
  <c r="L78"/>
  <c r="L82"/>
  <c r="L21"/>
  <c r="T82"/>
  <c r="T77"/>
  <c r="T21"/>
  <c r="V82"/>
  <c r="V77"/>
  <c r="V21"/>
  <c r="AH77"/>
  <c r="AH21"/>
  <c r="AH82"/>
  <c r="L26" i="134"/>
  <c r="N26" s="1"/>
  <c r="X23"/>
  <c r="Z23" s="1"/>
  <c r="B23"/>
  <c r="D23" s="1"/>
  <c r="O61"/>
  <c r="Q61" s="1"/>
  <c r="B58"/>
  <c r="D58" s="1"/>
  <c r="AE73" i="74"/>
  <c r="AE74" s="1"/>
  <c r="AE81"/>
  <c r="N55" i="124"/>
  <c r="N56"/>
  <c r="U55"/>
  <c r="V82"/>
  <c r="K22" i="125"/>
  <c r="K57"/>
  <c r="AK22"/>
  <c r="AK57"/>
  <c r="E21" i="126"/>
  <c r="S64"/>
  <c r="W64"/>
  <c r="J77"/>
  <c r="AF77"/>
  <c r="AJ77"/>
  <c r="W22"/>
  <c r="W57"/>
  <c r="W58"/>
  <c r="W62"/>
  <c r="W63"/>
  <c r="AE23"/>
  <c r="AE72"/>
  <c r="AE73"/>
  <c r="AE75"/>
  <c r="S176" i="116"/>
  <c r="I23" i="126"/>
  <c r="I72"/>
  <c r="I73"/>
  <c r="K22"/>
  <c r="K57"/>
  <c r="K58"/>
  <c r="K62"/>
  <c r="S22"/>
  <c r="S57"/>
  <c r="S58"/>
  <c r="S62"/>
  <c r="AI23"/>
  <c r="AI72"/>
  <c r="AI73"/>
  <c r="AI75"/>
  <c r="AK22"/>
  <c r="AK57"/>
  <c r="AK58"/>
  <c r="AK62"/>
  <c r="K46" i="115"/>
  <c r="M280" i="117"/>
  <c r="O280" s="1"/>
  <c r="O56" i="124"/>
  <c r="O81"/>
  <c r="O83"/>
  <c r="E56"/>
  <c r="L81"/>
  <c r="L83"/>
  <c r="L56"/>
  <c r="H81"/>
  <c r="H83"/>
  <c r="AJ105" i="125"/>
  <c r="AJ109"/>
  <c r="V21"/>
  <c r="V77"/>
  <c r="V78"/>
  <c r="V84"/>
  <c r="V85"/>
  <c r="V92"/>
  <c r="V93"/>
  <c r="V98"/>
  <c r="AE21"/>
  <c r="AE93"/>
  <c r="AE98"/>
  <c r="AE77"/>
  <c r="AE78"/>
  <c r="AE84"/>
  <c r="AE85"/>
  <c r="AE92"/>
  <c r="AE94"/>
  <c r="AH21"/>
  <c r="AH84"/>
  <c r="AH85"/>
  <c r="AH92"/>
  <c r="AH93"/>
  <c r="AH98"/>
  <c r="AH77"/>
  <c r="AH78"/>
  <c r="L99"/>
  <c r="L104"/>
  <c r="R77"/>
  <c r="R78"/>
  <c r="X21"/>
  <c r="X84"/>
  <c r="X85"/>
  <c r="X92"/>
  <c r="X94"/>
  <c r="X93"/>
  <c r="X98"/>
  <c r="X77"/>
  <c r="X78"/>
  <c r="AI21"/>
  <c r="AI93"/>
  <c r="AI98"/>
  <c r="AI77"/>
  <c r="AI78"/>
  <c r="AI84"/>
  <c r="AI85"/>
  <c r="AI92"/>
  <c r="AI94"/>
  <c r="R84"/>
  <c r="R85"/>
  <c r="R92"/>
  <c r="AK21"/>
  <c r="AK93"/>
  <c r="AK98"/>
  <c r="AK77"/>
  <c r="AK78"/>
  <c r="AK84"/>
  <c r="AK85"/>
  <c r="AK92"/>
  <c r="AK94"/>
  <c r="T21"/>
  <c r="T77"/>
  <c r="T78"/>
  <c r="T84"/>
  <c r="T85"/>
  <c r="T92"/>
  <c r="T93"/>
  <c r="T98"/>
  <c r="AG21"/>
  <c r="AG77"/>
  <c r="AG78"/>
  <c r="AG84"/>
  <c r="AG85"/>
  <c r="AG92"/>
  <c r="AG93"/>
  <c r="AG98"/>
  <c r="K21"/>
  <c r="K93"/>
  <c r="K98"/>
  <c r="K77"/>
  <c r="K78"/>
  <c r="K84"/>
  <c r="K85"/>
  <c r="K92"/>
  <c r="K94"/>
  <c r="V75" i="126"/>
  <c r="V65"/>
  <c r="E82"/>
  <c r="E77"/>
  <c r="H75"/>
  <c r="H65"/>
  <c r="AE78"/>
  <c r="G82"/>
  <c r="I82"/>
  <c r="Y65"/>
  <c r="Y75"/>
  <c r="AF107"/>
  <c r="AF110"/>
  <c r="AF103"/>
  <c r="AF122"/>
  <c r="J82"/>
  <c r="J21"/>
  <c r="H78"/>
  <c r="Y78"/>
  <c r="S63"/>
  <c r="AJ78"/>
  <c r="H21"/>
  <c r="G77"/>
  <c r="AL78"/>
  <c r="AJ82"/>
  <c r="AJ21"/>
  <c r="AJ65"/>
  <c r="AJ75"/>
  <c r="U91"/>
  <c r="U96"/>
  <c r="U83"/>
  <c r="E78"/>
  <c r="AI78"/>
  <c r="I63"/>
  <c r="I65"/>
  <c r="R63"/>
  <c r="AF64" i="74"/>
  <c r="AC65"/>
  <c r="AC36"/>
  <c r="U36"/>
  <c r="AO21"/>
  <c r="AQ21"/>
  <c r="AN21"/>
  <c r="AN23" s="1"/>
  <c r="D46"/>
  <c r="U64"/>
  <c r="U65"/>
  <c r="S65"/>
  <c r="AE85"/>
  <c r="AF85"/>
  <c r="Q21" i="115"/>
  <c r="U19" i="116"/>
  <c r="U13" i="74"/>
  <c r="U14"/>
  <c r="S14"/>
  <c r="AO67"/>
  <c r="AQ67"/>
  <c r="AN67"/>
  <c r="AH17"/>
  <c r="AL17"/>
  <c r="I76" i="208"/>
  <c r="E24" i="206"/>
  <c r="P76" i="208"/>
  <c r="J76"/>
  <c r="O76"/>
  <c r="E71"/>
  <c r="E75"/>
  <c r="E76"/>
  <c r="G24" i="206"/>
  <c r="Q76" i="207"/>
  <c r="G76" i="208"/>
  <c r="S76" i="207"/>
  <c r="H32" i="206"/>
  <c r="S76" i="208"/>
  <c r="C32" i="206"/>
  <c r="P76" i="207"/>
  <c r="F76" i="208"/>
  <c r="I9" i="206"/>
  <c r="F36" i="202"/>
  <c r="J83" i="200"/>
  <c r="J86"/>
  <c r="S86"/>
  <c r="S37"/>
  <c r="O83" i="201"/>
  <c r="O86"/>
  <c r="F37"/>
  <c r="O37" i="200"/>
  <c r="O86"/>
  <c r="F86"/>
  <c r="M86"/>
  <c r="O83"/>
  <c r="V83"/>
  <c r="V86"/>
  <c r="S75" i="126"/>
  <c r="S78"/>
  <c r="S65"/>
  <c r="F81" i="124"/>
  <c r="F83"/>
  <c r="F56"/>
  <c r="W65" i="126"/>
  <c r="W75"/>
  <c r="W78"/>
  <c r="V91"/>
  <c r="V96"/>
  <c r="V83"/>
  <c r="V90"/>
  <c r="H104" i="125"/>
  <c r="H99"/>
  <c r="AE91" i="126"/>
  <c r="AE96"/>
  <c r="AE83"/>
  <c r="AE90"/>
  <c r="M56" i="124"/>
  <c r="M81"/>
  <c r="M83"/>
  <c r="T65" i="126"/>
  <c r="T75"/>
  <c r="T78"/>
  <c r="Y21" i="125"/>
  <c r="Y93"/>
  <c r="Y98"/>
  <c r="Y84"/>
  <c r="Y85"/>
  <c r="Y92"/>
  <c r="Y94"/>
  <c r="Y77"/>
  <c r="Y78"/>
  <c r="AO73" i="74"/>
  <c r="AQ73" s="1"/>
  <c r="AN73"/>
  <c r="Q56" i="124"/>
  <c r="T81"/>
  <c r="T83"/>
  <c r="U81"/>
  <c r="U83"/>
  <c r="E94" i="125"/>
  <c r="J81" i="124"/>
  <c r="J83"/>
  <c r="H94" i="125"/>
  <c r="G94"/>
  <c r="V78" i="126"/>
  <c r="AH91"/>
  <c r="AH96"/>
  <c r="AH83"/>
  <c r="T91"/>
  <c r="T96"/>
  <c r="T83"/>
  <c r="G99" i="125"/>
  <c r="G104"/>
  <c r="AG83" i="126"/>
  <c r="AG91"/>
  <c r="AG96"/>
  <c r="AI83"/>
  <c r="AI90"/>
  <c r="AI91"/>
  <c r="AI96"/>
  <c r="G83"/>
  <c r="G90"/>
  <c r="G91"/>
  <c r="G96"/>
  <c r="J104" i="125"/>
  <c r="J99"/>
  <c r="I99"/>
  <c r="I104"/>
  <c r="F83" i="126"/>
  <c r="F91"/>
  <c r="F96"/>
  <c r="AF83" i="74"/>
  <c r="AE83"/>
  <c r="AF75" i="126"/>
  <c r="AF65"/>
  <c r="AL91" i="74"/>
  <c r="AH91"/>
  <c r="W56" i="124"/>
  <c r="S81"/>
  <c r="S83"/>
  <c r="K63" i="126"/>
  <c r="R94" i="125"/>
  <c r="T56" i="124"/>
  <c r="V81"/>
  <c r="V83"/>
  <c r="AG75" i="126"/>
  <c r="AG78"/>
  <c r="AG65"/>
  <c r="R104" i="125"/>
  <c r="R99"/>
  <c r="AL91" i="126"/>
  <c r="AL96"/>
  <c r="AL83"/>
  <c r="AL90"/>
  <c r="AK91"/>
  <c r="AK96"/>
  <c r="AK83"/>
  <c r="X83"/>
  <c r="X91"/>
  <c r="X96"/>
  <c r="W91"/>
  <c r="W96"/>
  <c r="W83"/>
  <c r="W90"/>
  <c r="R83"/>
  <c r="R91"/>
  <c r="R96"/>
  <c r="AL21" i="125"/>
  <c r="AL84"/>
  <c r="AL85"/>
  <c r="AL92"/>
  <c r="AL94"/>
  <c r="AL77"/>
  <c r="AL78"/>
  <c r="AL93"/>
  <c r="AL98"/>
  <c r="AH75" i="126"/>
  <c r="AH78"/>
  <c r="AH65"/>
  <c r="J65"/>
  <c r="J75"/>
  <c r="AF109" i="125"/>
  <c r="AF105"/>
  <c r="X81" i="124"/>
  <c r="X83"/>
  <c r="U56"/>
  <c r="V56"/>
  <c r="G78" i="126"/>
  <c r="U89" i="74"/>
  <c r="U94" s="1"/>
  <c r="U97" s="1"/>
  <c r="J94" i="125"/>
  <c r="L91" i="126"/>
  <c r="L96"/>
  <c r="L83"/>
  <c r="L90"/>
  <c r="K91"/>
  <c r="K96"/>
  <c r="K83"/>
  <c r="H91"/>
  <c r="H96"/>
  <c r="H83"/>
  <c r="H90"/>
  <c r="X65"/>
  <c r="X75"/>
  <c r="X78"/>
  <c r="S83"/>
  <c r="S91"/>
  <c r="S96"/>
  <c r="F104" i="125"/>
  <c r="F99"/>
  <c r="E99"/>
  <c r="E104"/>
  <c r="Y91" i="126"/>
  <c r="Y96"/>
  <c r="Y83"/>
  <c r="Y90"/>
  <c r="I83"/>
  <c r="I91"/>
  <c r="I96"/>
  <c r="W109" i="125"/>
  <c r="W105"/>
  <c r="U75" i="126"/>
  <c r="U65"/>
  <c r="AF87" i="74"/>
  <c r="AE87"/>
  <c r="AE89" s="1"/>
  <c r="AE94" s="1"/>
  <c r="AE97" s="1"/>
  <c r="AC89"/>
  <c r="AC94" s="1"/>
  <c r="AO81"/>
  <c r="AQ81" s="1"/>
  <c r="AN81"/>
  <c r="W81" i="124"/>
  <c r="W83"/>
  <c r="S56"/>
  <c r="AK63" i="126"/>
  <c r="F63"/>
  <c r="Q81" i="124"/>
  <c r="Q83"/>
  <c r="X56"/>
  <c r="I94" i="125"/>
  <c r="F94"/>
  <c r="AH104"/>
  <c r="AH99"/>
  <c r="AG94"/>
  <c r="T94"/>
  <c r="V94"/>
  <c r="AG104"/>
  <c r="AG99"/>
  <c r="T99"/>
  <c r="T104"/>
  <c r="V104"/>
  <c r="V99"/>
  <c r="AJ112"/>
  <c r="AJ124"/>
  <c r="AI104"/>
  <c r="AI99"/>
  <c r="K99"/>
  <c r="K104"/>
  <c r="AK99"/>
  <c r="AK104"/>
  <c r="X99"/>
  <c r="X104"/>
  <c r="L109"/>
  <c r="L105"/>
  <c r="AE99"/>
  <c r="AE104"/>
  <c r="AH94"/>
  <c r="J91" i="126"/>
  <c r="J96"/>
  <c r="J83"/>
  <c r="J90"/>
  <c r="I90"/>
  <c r="T90"/>
  <c r="AJ91"/>
  <c r="AJ96"/>
  <c r="AJ83"/>
  <c r="AJ90"/>
  <c r="AJ92"/>
  <c r="R75"/>
  <c r="R78"/>
  <c r="R65"/>
  <c r="E83"/>
  <c r="E90"/>
  <c r="E91"/>
  <c r="E96"/>
  <c r="R90"/>
  <c r="I75"/>
  <c r="I78"/>
  <c r="U102"/>
  <c r="U97"/>
  <c r="AF123"/>
  <c r="AF129"/>
  <c r="AF145"/>
  <c r="AF147"/>
  <c r="AF157"/>
  <c r="S90"/>
  <c r="AL85" i="74"/>
  <c r="AH85"/>
  <c r="AF36"/>
  <c r="AE36"/>
  <c r="AF65"/>
  <c r="AH64"/>
  <c r="AH65"/>
  <c r="AL64"/>
  <c r="AO17"/>
  <c r="AQ17"/>
  <c r="AN17"/>
  <c r="F86" i="201"/>
  <c r="AK75" i="126"/>
  <c r="AK78"/>
  <c r="AK65"/>
  <c r="U90"/>
  <c r="U78"/>
  <c r="W112" i="125"/>
  <c r="W124"/>
  <c r="Y92" i="126"/>
  <c r="E109" i="125"/>
  <c r="E105"/>
  <c r="S102" i="126"/>
  <c r="S97"/>
  <c r="L92"/>
  <c r="W102"/>
  <c r="W97"/>
  <c r="AK97"/>
  <c r="AK102"/>
  <c r="R109" i="125"/>
  <c r="R105"/>
  <c r="AI92" i="126"/>
  <c r="T102"/>
  <c r="T97"/>
  <c r="AE97"/>
  <c r="AE102"/>
  <c r="H105" i="125"/>
  <c r="H109"/>
  <c r="I92" i="126"/>
  <c r="F105" i="125"/>
  <c r="F109"/>
  <c r="H97" i="126"/>
  <c r="H102"/>
  <c r="K97"/>
  <c r="K102"/>
  <c r="AF124" i="125"/>
  <c r="AF112"/>
  <c r="J78" i="126"/>
  <c r="W92"/>
  <c r="AO91" i="74"/>
  <c r="AN91"/>
  <c r="I109" i="125"/>
  <c r="I105"/>
  <c r="AI102" i="126"/>
  <c r="AI97"/>
  <c r="T92"/>
  <c r="AE92"/>
  <c r="F75"/>
  <c r="F78"/>
  <c r="F65"/>
  <c r="I97"/>
  <c r="I102"/>
  <c r="R92"/>
  <c r="AL97"/>
  <c r="AL102"/>
  <c r="K75"/>
  <c r="K78"/>
  <c r="K65"/>
  <c r="J105" i="125"/>
  <c r="J109"/>
  <c r="G92" i="126"/>
  <c r="AH102"/>
  <c r="AH97"/>
  <c r="V102"/>
  <c r="V97"/>
  <c r="K90"/>
  <c r="X90"/>
  <c r="F90"/>
  <c r="AG90"/>
  <c r="AH87" i="74"/>
  <c r="AF89"/>
  <c r="AF94" s="1"/>
  <c r="AL87"/>
  <c r="H92" i="126"/>
  <c r="Y102"/>
  <c r="Y97"/>
  <c r="S92"/>
  <c r="L97"/>
  <c r="L102"/>
  <c r="AL104" i="125"/>
  <c r="AL99"/>
  <c r="R97" i="126"/>
  <c r="R102"/>
  <c r="X97"/>
  <c r="X102"/>
  <c r="AL92"/>
  <c r="AF78"/>
  <c r="AF90"/>
  <c r="AH83" i="74"/>
  <c r="AL83"/>
  <c r="F102" i="126"/>
  <c r="F97"/>
  <c r="G97"/>
  <c r="G102"/>
  <c r="AG97"/>
  <c r="AG102"/>
  <c r="G109" i="125"/>
  <c r="G105"/>
  <c r="Y104"/>
  <c r="Y99"/>
  <c r="V92" i="126"/>
  <c r="AH90"/>
  <c r="AE109" i="125"/>
  <c r="AE105"/>
  <c r="X109"/>
  <c r="X105"/>
  <c r="K105"/>
  <c r="K109"/>
  <c r="AJ130"/>
  <c r="AJ125"/>
  <c r="AJ129"/>
  <c r="T105"/>
  <c r="T109"/>
  <c r="AH105"/>
  <c r="AH109"/>
  <c r="L112"/>
  <c r="L124"/>
  <c r="AI105"/>
  <c r="AI109"/>
  <c r="V105"/>
  <c r="V109"/>
  <c r="AG105"/>
  <c r="AG109"/>
  <c r="AK105"/>
  <c r="AK109"/>
  <c r="U122" i="126"/>
  <c r="U103"/>
  <c r="U107"/>
  <c r="U110"/>
  <c r="AJ102"/>
  <c r="AJ97"/>
  <c r="J102"/>
  <c r="J97"/>
  <c r="E92"/>
  <c r="E102"/>
  <c r="E97"/>
  <c r="AK90"/>
  <c r="AK92"/>
  <c r="AN64" i="74"/>
  <c r="AN65"/>
  <c r="AL65"/>
  <c r="AO64"/>
  <c r="AL36"/>
  <c r="AH36"/>
  <c r="AN85"/>
  <c r="AO85"/>
  <c r="AQ85"/>
  <c r="L122" i="126"/>
  <c r="L107"/>
  <c r="L110"/>
  <c r="L103"/>
  <c r="K92"/>
  <c r="V103"/>
  <c r="V107"/>
  <c r="V110"/>
  <c r="V122"/>
  <c r="AH107"/>
  <c r="AH110"/>
  <c r="AH103"/>
  <c r="AH122"/>
  <c r="J92"/>
  <c r="AF125" i="125"/>
  <c r="AF129"/>
  <c r="AF131"/>
  <c r="AF130"/>
  <c r="T122" i="126"/>
  <c r="T103"/>
  <c r="T107"/>
  <c r="T110"/>
  <c r="W107"/>
  <c r="W110"/>
  <c r="W103"/>
  <c r="W122"/>
  <c r="S107"/>
  <c r="S110"/>
  <c r="S103"/>
  <c r="S122"/>
  <c r="W130" i="125"/>
  <c r="W125"/>
  <c r="W129"/>
  <c r="AH89" i="74"/>
  <c r="AH94" s="1"/>
  <c r="G107" i="126"/>
  <c r="G110"/>
  <c r="G122"/>
  <c r="G103"/>
  <c r="Y103"/>
  <c r="Y122"/>
  <c r="Y107"/>
  <c r="Y110"/>
  <c r="F92"/>
  <c r="X92"/>
  <c r="J124" i="125"/>
  <c r="J112"/>
  <c r="I112"/>
  <c r="I124"/>
  <c r="H107" i="126"/>
  <c r="H110"/>
  <c r="H103"/>
  <c r="H122"/>
  <c r="F124" i="125"/>
  <c r="F112"/>
  <c r="H124"/>
  <c r="H112"/>
  <c r="U92" i="126"/>
  <c r="AO83" i="74"/>
  <c r="AQ83" s="1"/>
  <c r="AZ83" s="1"/>
  <c r="AN83"/>
  <c r="R103" i="126"/>
  <c r="R107"/>
  <c r="R110"/>
  <c r="R122"/>
  <c r="Y109" i="125"/>
  <c r="Y105"/>
  <c r="AL109"/>
  <c r="AL105"/>
  <c r="AL89" i="74"/>
  <c r="AL94" s="1"/>
  <c r="AN87"/>
  <c r="AO87"/>
  <c r="AI122" i="126"/>
  <c r="AI103"/>
  <c r="AI107"/>
  <c r="AI110"/>
  <c r="R112" i="125"/>
  <c r="R124"/>
  <c r="E112"/>
  <c r="E124"/>
  <c r="AG103" i="126"/>
  <c r="AG107"/>
  <c r="AG110"/>
  <c r="AG122"/>
  <c r="G112" i="125"/>
  <c r="G124"/>
  <c r="F103" i="126"/>
  <c r="F122"/>
  <c r="F107"/>
  <c r="F110"/>
  <c r="AH92"/>
  <c r="AF128"/>
  <c r="AF130"/>
  <c r="AF92"/>
  <c r="X122"/>
  <c r="X103"/>
  <c r="X107"/>
  <c r="X110"/>
  <c r="AG92"/>
  <c r="AL122"/>
  <c r="AL107"/>
  <c r="AL110"/>
  <c r="AL103"/>
  <c r="I122"/>
  <c r="I103"/>
  <c r="I107"/>
  <c r="I110"/>
  <c r="AQ91" i="74"/>
  <c r="K103" i="126"/>
  <c r="K107"/>
  <c r="K110"/>
  <c r="K122"/>
  <c r="AE122"/>
  <c r="AE103"/>
  <c r="AE107"/>
  <c r="AE110"/>
  <c r="AK103"/>
  <c r="AK107"/>
  <c r="AK110"/>
  <c r="AK122"/>
  <c r="AE124" i="125"/>
  <c r="AE112"/>
  <c r="AK112"/>
  <c r="AK124"/>
  <c r="V112"/>
  <c r="V124"/>
  <c r="L130"/>
  <c r="L131"/>
  <c r="L125"/>
  <c r="L129"/>
  <c r="T112"/>
  <c r="T124"/>
  <c r="K124"/>
  <c r="K112"/>
  <c r="X124"/>
  <c r="X112"/>
  <c r="AG112"/>
  <c r="AG124"/>
  <c r="AI124"/>
  <c r="AI112"/>
  <c r="AH124"/>
  <c r="AH112"/>
  <c r="AJ131"/>
  <c r="E122" i="126"/>
  <c r="E107"/>
  <c r="E110"/>
  <c r="E103"/>
  <c r="U129"/>
  <c r="U145"/>
  <c r="U147"/>
  <c r="U157"/>
  <c r="U123"/>
  <c r="U128"/>
  <c r="U130"/>
  <c r="J103"/>
  <c r="J122"/>
  <c r="J107"/>
  <c r="J110"/>
  <c r="AJ103"/>
  <c r="AJ107"/>
  <c r="AJ110"/>
  <c r="AJ122"/>
  <c r="AO65" i="74"/>
  <c r="AQ64"/>
  <c r="AO36"/>
  <c r="AQ36" s="1"/>
  <c r="AN36"/>
  <c r="AN89"/>
  <c r="AN94" s="1"/>
  <c r="X129" i="126"/>
  <c r="X145"/>
  <c r="X147"/>
  <c r="X157"/>
  <c r="X123"/>
  <c r="X128"/>
  <c r="R125" i="125"/>
  <c r="R129"/>
  <c r="R130"/>
  <c r="AK129" i="126"/>
  <c r="AK145"/>
  <c r="AK147"/>
  <c r="AK157"/>
  <c r="AK123"/>
  <c r="AK128"/>
  <c r="AE129"/>
  <c r="AE145"/>
  <c r="AE147"/>
  <c r="AE157"/>
  <c r="AE123"/>
  <c r="K129"/>
  <c r="K145"/>
  <c r="K147"/>
  <c r="K157"/>
  <c r="K123"/>
  <c r="K128"/>
  <c r="K130"/>
  <c r="G125" i="125"/>
  <c r="G129"/>
  <c r="G131"/>
  <c r="G130"/>
  <c r="AG129" i="126"/>
  <c r="AG145"/>
  <c r="AG147"/>
  <c r="AG157"/>
  <c r="AG123"/>
  <c r="AG128"/>
  <c r="E125" i="125"/>
  <c r="E129"/>
  <c r="E130"/>
  <c r="F125"/>
  <c r="F129"/>
  <c r="F130"/>
  <c r="S129" i="126"/>
  <c r="S145"/>
  <c r="S147"/>
  <c r="S157"/>
  <c r="S123"/>
  <c r="AE128"/>
  <c r="AE130"/>
  <c r="F129"/>
  <c r="F145"/>
  <c r="F147"/>
  <c r="F157"/>
  <c r="F123"/>
  <c r="F128"/>
  <c r="AI129"/>
  <c r="AI145"/>
  <c r="AI147"/>
  <c r="AI157"/>
  <c r="AI123"/>
  <c r="AI128"/>
  <c r="AI130"/>
  <c r="R129"/>
  <c r="R145"/>
  <c r="R147"/>
  <c r="R157"/>
  <c r="R123"/>
  <c r="R128"/>
  <c r="J125" i="125"/>
  <c r="J129"/>
  <c r="J130"/>
  <c r="T129" i="126"/>
  <c r="T145"/>
  <c r="T147"/>
  <c r="T157"/>
  <c r="T123"/>
  <c r="V129"/>
  <c r="V145"/>
  <c r="V147"/>
  <c r="V157"/>
  <c r="V123"/>
  <c r="V128"/>
  <c r="V130"/>
  <c r="AL129"/>
  <c r="AL145"/>
  <c r="AL147"/>
  <c r="AL157"/>
  <c r="AL123"/>
  <c r="AL128"/>
  <c r="AL130"/>
  <c r="I129"/>
  <c r="I145"/>
  <c r="I147"/>
  <c r="I157"/>
  <c r="I123"/>
  <c r="I128"/>
  <c r="I130"/>
  <c r="AQ87" i="74"/>
  <c r="AO89"/>
  <c r="AO94" s="1"/>
  <c r="AL112" i="125"/>
  <c r="AL124"/>
  <c r="Y112"/>
  <c r="Y124"/>
  <c r="H125"/>
  <c r="H129"/>
  <c r="H130"/>
  <c r="I125"/>
  <c r="I129"/>
  <c r="I131"/>
  <c r="I130"/>
  <c r="AH123" i="126"/>
  <c r="AH128"/>
  <c r="AH130"/>
  <c r="AH129"/>
  <c r="AH145"/>
  <c r="AH147"/>
  <c r="AH157"/>
  <c r="L129"/>
  <c r="L145"/>
  <c r="L147"/>
  <c r="L157"/>
  <c r="L123"/>
  <c r="L128"/>
  <c r="W131" i="125"/>
  <c r="W128" i="126"/>
  <c r="T128"/>
  <c r="T130"/>
  <c r="H129"/>
  <c r="H145"/>
  <c r="H147"/>
  <c r="H157"/>
  <c r="H123"/>
  <c r="H128"/>
  <c r="Y129"/>
  <c r="Y145"/>
  <c r="Y147"/>
  <c r="Y157"/>
  <c r="Y123"/>
  <c r="Y128"/>
  <c r="G129"/>
  <c r="G145"/>
  <c r="G147"/>
  <c r="G157"/>
  <c r="G123"/>
  <c r="G128"/>
  <c r="W129"/>
  <c r="W145"/>
  <c r="W147"/>
  <c r="W157"/>
  <c r="W123"/>
  <c r="S128"/>
  <c r="AI130" i="125"/>
  <c r="AI125"/>
  <c r="AI129"/>
  <c r="AI131"/>
  <c r="X130"/>
  <c r="X125"/>
  <c r="X129"/>
  <c r="AE125"/>
  <c r="AE129"/>
  <c r="AE130"/>
  <c r="T130"/>
  <c r="T125"/>
  <c r="T129"/>
  <c r="V130"/>
  <c r="V125"/>
  <c r="V129"/>
  <c r="V131"/>
  <c r="AH125"/>
  <c r="AH129"/>
  <c r="AH131"/>
  <c r="AH130"/>
  <c r="K125"/>
  <c r="K129"/>
  <c r="K130"/>
  <c r="AG125"/>
  <c r="AG129"/>
  <c r="AG131"/>
  <c r="AG130"/>
  <c r="AK130"/>
  <c r="AK125"/>
  <c r="AK129"/>
  <c r="AK131"/>
  <c r="S130" i="126"/>
  <c r="E123"/>
  <c r="E128"/>
  <c r="E129"/>
  <c r="E145"/>
  <c r="E147"/>
  <c r="E157"/>
  <c r="H130"/>
  <c r="AJ129"/>
  <c r="AJ145"/>
  <c r="AJ147"/>
  <c r="AJ157"/>
  <c r="AJ123"/>
  <c r="AJ128"/>
  <c r="AJ130"/>
  <c r="J129"/>
  <c r="J145"/>
  <c r="J147"/>
  <c r="J157"/>
  <c r="J123"/>
  <c r="J128"/>
  <c r="J130"/>
  <c r="G130"/>
  <c r="Y130"/>
  <c r="R130"/>
  <c r="F130"/>
  <c r="AX64" i="74"/>
  <c r="AX65" s="1"/>
  <c r="AQ65"/>
  <c r="AL130" i="125"/>
  <c r="AL125"/>
  <c r="AL129"/>
  <c r="F131"/>
  <c r="E131"/>
  <c r="R131"/>
  <c r="W130" i="126"/>
  <c r="Y130" i="125"/>
  <c r="Y125"/>
  <c r="Y129"/>
  <c r="L130" i="126"/>
  <c r="AK130"/>
  <c r="X130"/>
  <c r="H131" i="125"/>
  <c r="J131"/>
  <c r="AG130" i="126"/>
  <c r="K131" i="125"/>
  <c r="AE131"/>
  <c r="AL131"/>
  <c r="T131"/>
  <c r="X131"/>
  <c r="E130" i="126"/>
  <c r="AZ64" i="74"/>
  <c r="AZ65"/>
  <c r="Y131" i="125"/>
  <c r="G78" i="202"/>
  <c r="H11" l="1"/>
  <c r="H34" i="205"/>
  <c r="I34" s="1"/>
  <c r="I13" i="204"/>
  <c r="J11"/>
  <c r="N11"/>
  <c r="N36" s="1"/>
  <c r="J21" i="202"/>
  <c r="L21"/>
  <c r="N21"/>
  <c r="G13" i="204"/>
  <c r="H11"/>
  <c r="G23"/>
  <c r="G21" s="1"/>
  <c r="H21"/>
  <c r="G21" i="202"/>
  <c r="M29" i="204"/>
  <c r="M31"/>
  <c r="K50"/>
  <c r="K52"/>
  <c r="H21" i="202"/>
  <c r="G43" i="226"/>
  <c r="Z8" i="221"/>
  <c r="I13" i="202"/>
  <c r="K31"/>
  <c r="M13"/>
  <c r="M17"/>
  <c r="I74"/>
  <c r="D10" i="206"/>
  <c r="D25" s="1"/>
  <c r="H10" i="205"/>
  <c r="I10" s="1"/>
  <c r="F55"/>
  <c r="G55" s="1"/>
  <c r="M46" i="204"/>
  <c r="C10" i="206"/>
  <c r="C25" s="1"/>
  <c r="I25" i="204"/>
  <c r="I27"/>
  <c r="I31"/>
  <c r="I33"/>
  <c r="I72"/>
  <c r="I73"/>
  <c r="I74"/>
  <c r="I75"/>
  <c r="I76"/>
  <c r="I78"/>
  <c r="I23" i="202"/>
  <c r="M48" i="204"/>
  <c r="K68" i="202"/>
  <c r="G20" i="230"/>
  <c r="G11" s="1"/>
  <c r="E20"/>
  <c r="V10" i="314"/>
  <c r="Q154"/>
  <c r="R152"/>
  <c r="V152" s="1"/>
  <c r="L152"/>
  <c r="J154"/>
  <c r="B23" i="206"/>
  <c r="B24" s="1"/>
  <c r="J36" i="204"/>
  <c r="M73"/>
  <c r="M76"/>
  <c r="M78"/>
  <c r="K46" i="202"/>
  <c r="M74"/>
  <c r="K54"/>
  <c r="M75"/>
  <c r="M48"/>
  <c r="M33"/>
  <c r="M15"/>
  <c r="M29"/>
  <c r="H54" i="205"/>
  <c r="I54" s="1"/>
  <c r="H61"/>
  <c r="I61" s="1"/>
  <c r="B8" i="206"/>
  <c r="F10" i="205"/>
  <c r="G10" s="1"/>
  <c r="I15" i="204"/>
  <c r="M15"/>
  <c r="M19"/>
  <c r="M54"/>
  <c r="L64" i="202"/>
  <c r="E25" i="206"/>
  <c r="F17" i="205"/>
  <c r="G17" s="1"/>
  <c r="B32" i="206"/>
  <c r="D32"/>
  <c r="I32"/>
  <c r="D21" i="205"/>
  <c r="F18"/>
  <c r="G18" s="1"/>
  <c r="E21"/>
  <c r="B43"/>
  <c r="C43"/>
  <c r="E43"/>
  <c r="B64"/>
  <c r="C64"/>
  <c r="F66"/>
  <c r="G66" s="1"/>
  <c r="E64"/>
  <c r="K74" i="202"/>
  <c r="K13"/>
  <c r="I75"/>
  <c r="K48"/>
  <c r="M71"/>
  <c r="M56"/>
  <c r="M76"/>
  <c r="M50"/>
  <c r="H17" i="206"/>
  <c r="B15"/>
  <c r="I71" i="202"/>
  <c r="F34" i="205"/>
  <c r="G34" s="1"/>
  <c r="F32"/>
  <c r="F39"/>
  <c r="G39" s="1"/>
  <c r="F54"/>
  <c r="G54" s="1"/>
  <c r="F61"/>
  <c r="G61" s="1"/>
  <c r="F56"/>
  <c r="G56" s="1"/>
  <c r="K75" i="202"/>
  <c r="H45" i="205"/>
  <c r="I45" s="1"/>
  <c r="G32" i="206"/>
  <c r="G17"/>
  <c r="C24"/>
  <c r="D64" i="205"/>
  <c r="I23" i="204"/>
  <c r="I21" s="1"/>
  <c r="K50" i="202"/>
  <c r="K76"/>
  <c r="M72"/>
  <c r="K52"/>
  <c r="M52"/>
  <c r="H18" i="205"/>
  <c r="I18" s="1"/>
  <c r="I56" i="202"/>
  <c r="E17" i="206"/>
  <c r="I33" i="202"/>
  <c r="M19"/>
  <c r="K19" i="204"/>
  <c r="K23"/>
  <c r="H36"/>
  <c r="M56"/>
  <c r="M74"/>
  <c r="M75"/>
  <c r="I25" i="202"/>
  <c r="I15"/>
  <c r="M54"/>
  <c r="L36" i="204"/>
  <c r="K25"/>
  <c r="K27"/>
  <c r="K33"/>
  <c r="I46"/>
  <c r="I48"/>
  <c r="I19" i="202"/>
  <c r="I17"/>
  <c r="N36"/>
  <c r="I68"/>
  <c r="J64" i="233"/>
  <c r="J69"/>
  <c r="J72"/>
  <c r="J70"/>
  <c r="J65"/>
  <c r="J68"/>
  <c r="J56"/>
  <c r="C77"/>
  <c r="D77"/>
  <c r="E77"/>
  <c r="F77"/>
  <c r="I77"/>
  <c r="J71"/>
  <c r="J74"/>
  <c r="H77"/>
  <c r="J35"/>
  <c r="J98"/>
  <c r="J66"/>
  <c r="J67"/>
  <c r="J73"/>
  <c r="G77"/>
  <c r="J75"/>
  <c r="P50" i="134"/>
  <c r="D15"/>
  <c r="X24"/>
  <c r="Z24" s="1"/>
  <c r="O24"/>
  <c r="Q24" s="1"/>
  <c r="U60"/>
  <c r="W60" s="1"/>
  <c r="X59"/>
  <c r="Z59" s="1"/>
  <c r="Q46"/>
  <c r="B69" s="1"/>
  <c r="D69" s="1"/>
  <c r="F69" s="1"/>
  <c r="U57"/>
  <c r="W57" s="1"/>
  <c r="K62"/>
  <c r="B24"/>
  <c r="D24" s="1"/>
  <c r="Q10"/>
  <c r="D50"/>
  <c r="O59"/>
  <c r="Q59" s="1"/>
  <c r="U24"/>
  <c r="W24" s="1"/>
  <c r="P15"/>
  <c r="T27"/>
  <c r="M15"/>
  <c r="T62"/>
  <c r="Q11"/>
  <c r="J15"/>
  <c r="Q13"/>
  <c r="B33"/>
  <c r="J50"/>
  <c r="Q45"/>
  <c r="Q27"/>
  <c r="Q48"/>
  <c r="D62"/>
  <c r="Q62"/>
  <c r="Q12"/>
  <c r="U25"/>
  <c r="W25" s="1"/>
  <c r="X26"/>
  <c r="Z26" s="1"/>
  <c r="B26"/>
  <c r="D26" s="1"/>
  <c r="B37" s="1"/>
  <c r="D37" s="1"/>
  <c r="F37" s="1"/>
  <c r="O25"/>
  <c r="Q25" s="1"/>
  <c r="L24"/>
  <c r="N24" s="1"/>
  <c r="X22"/>
  <c r="Z22" s="1"/>
  <c r="X61"/>
  <c r="Z61" s="1"/>
  <c r="B72" s="1"/>
  <c r="D72" s="1"/>
  <c r="F72" s="1"/>
  <c r="L60"/>
  <c r="N60" s="1"/>
  <c r="N62" s="1"/>
  <c r="U59"/>
  <c r="W59" s="1"/>
  <c r="U58"/>
  <c r="W58" s="1"/>
  <c r="X60"/>
  <c r="Z60" s="1"/>
  <c r="Z62" s="1"/>
  <c r="O58"/>
  <c r="Q58" s="1"/>
  <c r="L23"/>
  <c r="N23" s="1"/>
  <c r="N27" s="1"/>
  <c r="L25"/>
  <c r="N25" s="1"/>
  <c r="X25"/>
  <c r="Z25" s="1"/>
  <c r="V87" i="176"/>
  <c r="J56"/>
  <c r="J86"/>
  <c r="P99"/>
  <c r="V99"/>
  <c r="J144"/>
  <c r="J150"/>
  <c r="S26"/>
  <c r="J28"/>
  <c r="J30"/>
  <c r="J31"/>
  <c r="V33"/>
  <c r="J33" s="1"/>
  <c r="J34"/>
  <c r="M42"/>
  <c r="S42"/>
  <c r="P51"/>
  <c r="J51" s="1"/>
  <c r="P54"/>
  <c r="J58"/>
  <c r="J88"/>
  <c r="J90"/>
  <c r="V124"/>
  <c r="J131"/>
  <c r="J132"/>
  <c r="S141"/>
  <c r="U21"/>
  <c r="P33"/>
  <c r="J38"/>
  <c r="J53"/>
  <c r="S57"/>
  <c r="S60"/>
  <c r="J61"/>
  <c r="J62"/>
  <c r="M63"/>
  <c r="J63" s="1"/>
  <c r="S63"/>
  <c r="J64"/>
  <c r="M67"/>
  <c r="S67"/>
  <c r="J69"/>
  <c r="J80"/>
  <c r="S87"/>
  <c r="M99"/>
  <c r="J101"/>
  <c r="M119"/>
  <c r="U136"/>
  <c r="M84"/>
  <c r="V128"/>
  <c r="R21"/>
  <c r="R19" s="1"/>
  <c r="R17" s="1"/>
  <c r="J29"/>
  <c r="N46"/>
  <c r="M51"/>
  <c r="V51"/>
  <c r="M57"/>
  <c r="J59"/>
  <c r="P60"/>
  <c r="J65"/>
  <c r="J70"/>
  <c r="Q84"/>
  <c r="J89"/>
  <c r="S99"/>
  <c r="S128"/>
  <c r="R136"/>
  <c r="J139"/>
  <c r="P147"/>
  <c r="J152"/>
  <c r="J35"/>
  <c r="J36"/>
  <c r="M54"/>
  <c r="M60"/>
  <c r="U46"/>
  <c r="U19" s="1"/>
  <c r="U17" s="1"/>
  <c r="O46"/>
  <c r="J85"/>
  <c r="P87"/>
  <c r="J87" s="1"/>
  <c r="J91"/>
  <c r="J129"/>
  <c r="J130"/>
  <c r="J134"/>
  <c r="J145"/>
  <c r="J146"/>
  <c r="J148"/>
  <c r="J149"/>
  <c r="J138"/>
  <c r="J22"/>
  <c r="T21"/>
  <c r="V21" s="1"/>
  <c r="J27"/>
  <c r="J37"/>
  <c r="J43"/>
  <c r="J44"/>
  <c r="J47"/>
  <c r="L46"/>
  <c r="L19" s="1"/>
  <c r="S51"/>
  <c r="J52"/>
  <c r="J71"/>
  <c r="J102"/>
  <c r="S119"/>
  <c r="J119" s="1"/>
  <c r="S124"/>
  <c r="P124"/>
  <c r="J107"/>
  <c r="S147"/>
  <c r="P141"/>
  <c r="P136" s="1"/>
  <c r="J151"/>
  <c r="P84"/>
  <c r="O82"/>
  <c r="P82" s="1"/>
  <c r="M136"/>
  <c r="J67"/>
  <c r="J42"/>
  <c r="P46"/>
  <c r="J57"/>
  <c r="V84"/>
  <c r="T82"/>
  <c r="V82" s="1"/>
  <c r="J54"/>
  <c r="M82"/>
  <c r="L17"/>
  <c r="L15" s="1"/>
  <c r="L157" s="1"/>
  <c r="L159" s="1"/>
  <c r="P48"/>
  <c r="J48" s="1"/>
  <c r="K136"/>
  <c r="K124"/>
  <c r="M124" s="1"/>
  <c r="P128"/>
  <c r="T46"/>
  <c r="V46" s="1"/>
  <c r="Q46"/>
  <c r="S46" s="1"/>
  <c r="Q21"/>
  <c r="K21"/>
  <c r="O21"/>
  <c r="O19" s="1"/>
  <c r="K46"/>
  <c r="T136"/>
  <c r="Q136"/>
  <c r="N136"/>
  <c r="N21"/>
  <c r="V26"/>
  <c r="P26"/>
  <c r="P39"/>
  <c r="M39" s="1"/>
  <c r="J39" s="1"/>
  <c r="Y54" i="117"/>
  <c r="AI54" s="1"/>
  <c r="V24"/>
  <c r="V25"/>
  <c r="AI25"/>
  <c r="V34"/>
  <c r="V58"/>
  <c r="AI58"/>
  <c r="V59"/>
  <c r="AI59"/>
  <c r="V61"/>
  <c r="AI61"/>
  <c r="AI62"/>
  <c r="AI70"/>
  <c r="V71"/>
  <c r="AI71"/>
  <c r="V74"/>
  <c r="AI78"/>
  <c r="AI85"/>
  <c r="U128"/>
  <c r="AI148"/>
  <c r="V149"/>
  <c r="AI150"/>
  <c r="V151"/>
  <c r="AA46"/>
  <c r="AC46"/>
  <c r="AE46" s="1"/>
  <c r="AD46"/>
  <c r="AE119"/>
  <c r="V181"/>
  <c r="V184"/>
  <c r="V185"/>
  <c r="AI185"/>
  <c r="V186"/>
  <c r="V187"/>
  <c r="AI187"/>
  <c r="V188"/>
  <c r="AI188"/>
  <c r="O189"/>
  <c r="U189"/>
  <c r="V189" s="1"/>
  <c r="AH189"/>
  <c r="V190"/>
  <c r="AI190"/>
  <c r="AI191"/>
  <c r="V192"/>
  <c r="AI192"/>
  <c r="V193"/>
  <c r="AI193"/>
  <c r="V194"/>
  <c r="AI194"/>
  <c r="V195"/>
  <c r="AI195"/>
  <c r="O198"/>
  <c r="U198"/>
  <c r="V200"/>
  <c r="AB204"/>
  <c r="AH204"/>
  <c r="AI205"/>
  <c r="V244"/>
  <c r="AI245"/>
  <c r="AI246"/>
  <c r="V249"/>
  <c r="O255"/>
  <c r="U255"/>
  <c r="V255" s="1"/>
  <c r="AH255"/>
  <c r="V258"/>
  <c r="V278"/>
  <c r="AI278"/>
  <c r="Y67"/>
  <c r="U243"/>
  <c r="V43"/>
  <c r="V44"/>
  <c r="AI44"/>
  <c r="V47"/>
  <c r="V49"/>
  <c r="AI49"/>
  <c r="V50"/>
  <c r="AI50"/>
  <c r="AI55"/>
  <c r="AI102"/>
  <c r="AI121"/>
  <c r="V122"/>
  <c r="AI122"/>
  <c r="V126"/>
  <c r="AB128"/>
  <c r="V129"/>
  <c r="AI129"/>
  <c r="V130"/>
  <c r="AI130"/>
  <c r="V131"/>
  <c r="AI131"/>
  <c r="V132"/>
  <c r="AI132"/>
  <c r="V134"/>
  <c r="AI134"/>
  <c r="U136"/>
  <c r="V139"/>
  <c r="AI139"/>
  <c r="O42"/>
  <c r="O57"/>
  <c r="N136"/>
  <c r="R42"/>
  <c r="R57"/>
  <c r="V57" s="1"/>
  <c r="P84"/>
  <c r="P82" s="1"/>
  <c r="Q46"/>
  <c r="R63"/>
  <c r="T21"/>
  <c r="T46"/>
  <c r="W21"/>
  <c r="Y207"/>
  <c r="L210"/>
  <c r="R210"/>
  <c r="AE210"/>
  <c r="L213"/>
  <c r="L216"/>
  <c r="V216" s="1"/>
  <c r="AE216"/>
  <c r="L219"/>
  <c r="Y219"/>
  <c r="L223"/>
  <c r="R223"/>
  <c r="Y223"/>
  <c r="AE223"/>
  <c r="Y33"/>
  <c r="AI33" s="1"/>
  <c r="L141"/>
  <c r="V121"/>
  <c r="AI126"/>
  <c r="Y128"/>
  <c r="V144"/>
  <c r="AI145"/>
  <c r="V146"/>
  <c r="O33"/>
  <c r="O21" s="1"/>
  <c r="O54"/>
  <c r="O67"/>
  <c r="R48"/>
  <c r="R60"/>
  <c r="V60" s="1"/>
  <c r="R99"/>
  <c r="V99" s="1"/>
  <c r="Y189"/>
  <c r="L198"/>
  <c r="AH210"/>
  <c r="AI210" s="1"/>
  <c r="AB213"/>
  <c r="O216"/>
  <c r="U216"/>
  <c r="AB216"/>
  <c r="V217"/>
  <c r="O219"/>
  <c r="O223"/>
  <c r="V230"/>
  <c r="V241"/>
  <c r="L243"/>
  <c r="L255"/>
  <c r="R255"/>
  <c r="Y255"/>
  <c r="AI255" s="1"/>
  <c r="AE255"/>
  <c r="L275"/>
  <c r="Y275"/>
  <c r="AE275"/>
  <c r="AI67"/>
  <c r="Q21"/>
  <c r="Q19" s="1"/>
  <c r="Y182"/>
  <c r="Y177" s="1"/>
  <c r="X177"/>
  <c r="V48"/>
  <c r="AI60"/>
  <c r="AI119"/>
  <c r="Z46"/>
  <c r="AB46" s="1"/>
  <c r="R243"/>
  <c r="V243" s="1"/>
  <c r="L26"/>
  <c r="AI29"/>
  <c r="AI30"/>
  <c r="AI32"/>
  <c r="AI52"/>
  <c r="V64"/>
  <c r="AI65"/>
  <c r="AI88"/>
  <c r="AI89"/>
  <c r="AI90"/>
  <c r="AI91"/>
  <c r="AI93"/>
  <c r="V101"/>
  <c r="AI140"/>
  <c r="N177"/>
  <c r="AA177"/>
  <c r="AA175" s="1"/>
  <c r="AA173" s="1"/>
  <c r="AA171" s="1"/>
  <c r="AA313" s="1"/>
  <c r="AA315" s="1"/>
  <c r="AH198"/>
  <c r="AI199"/>
  <c r="V215"/>
  <c r="AI218"/>
  <c r="AI220"/>
  <c r="AI224"/>
  <c r="V226"/>
  <c r="V227"/>
  <c r="AI232"/>
  <c r="AI234"/>
  <c r="AI236"/>
  <c r="V242"/>
  <c r="AI242"/>
  <c r="AB243"/>
  <c r="L280"/>
  <c r="AG202"/>
  <c r="AH202" s="1"/>
  <c r="Y297"/>
  <c r="O87"/>
  <c r="Y136"/>
  <c r="AI142"/>
  <c r="L119"/>
  <c r="L54"/>
  <c r="L67"/>
  <c r="V67" s="1"/>
  <c r="M46"/>
  <c r="V147"/>
  <c r="N46"/>
  <c r="O99"/>
  <c r="V208"/>
  <c r="V209"/>
  <c r="AI209"/>
  <c r="V210"/>
  <c r="V211"/>
  <c r="AI211"/>
  <c r="V212"/>
  <c r="AI212"/>
  <c r="X202"/>
  <c r="X175" s="1"/>
  <c r="X173" s="1"/>
  <c r="V214"/>
  <c r="R219"/>
  <c r="AE219"/>
  <c r="AI244"/>
  <c r="V245"/>
  <c r="V246"/>
  <c r="V247"/>
  <c r="AI247"/>
  <c r="AI249"/>
  <c r="V257"/>
  <c r="AI257"/>
  <c r="AI258"/>
  <c r="V277"/>
  <c r="V288"/>
  <c r="AI295"/>
  <c r="V296"/>
  <c r="AI296"/>
  <c r="AI298"/>
  <c r="AI300"/>
  <c r="V302"/>
  <c r="AI302"/>
  <c r="V304"/>
  <c r="AI304"/>
  <c r="V305"/>
  <c r="AI305"/>
  <c r="V306"/>
  <c r="V307"/>
  <c r="AI152"/>
  <c r="V153"/>
  <c r="U26"/>
  <c r="S21"/>
  <c r="AE26"/>
  <c r="AE21" s="1"/>
  <c r="AD21"/>
  <c r="AH26"/>
  <c r="AH21" s="1"/>
  <c r="AF21"/>
  <c r="AE182"/>
  <c r="AE177" s="1"/>
  <c r="AC177"/>
  <c r="AC175" s="1"/>
  <c r="O182"/>
  <c r="M177"/>
  <c r="AB182"/>
  <c r="AB177" s="1"/>
  <c r="Z177"/>
  <c r="Y280"/>
  <c r="AB21"/>
  <c r="AB240"/>
  <c r="L284"/>
  <c r="V22"/>
  <c r="AI27"/>
  <c r="V31"/>
  <c r="V32"/>
  <c r="V52"/>
  <c r="V53"/>
  <c r="Y87"/>
  <c r="V89"/>
  <c r="V91"/>
  <c r="V93"/>
  <c r="AE136"/>
  <c r="AH177"/>
  <c r="T177"/>
  <c r="T175" s="1"/>
  <c r="T173" s="1"/>
  <c r="T171" s="1"/>
  <c r="T313" s="1"/>
  <c r="T315" s="1"/>
  <c r="AG177"/>
  <c r="AB198"/>
  <c r="V199"/>
  <c r="AI200"/>
  <c r="M202"/>
  <c r="AI215"/>
  <c r="AI217"/>
  <c r="V224"/>
  <c r="AI225"/>
  <c r="AI226"/>
  <c r="V228"/>
  <c r="AI230"/>
  <c r="AI241"/>
  <c r="L297"/>
  <c r="AA202"/>
  <c r="V178"/>
  <c r="R284"/>
  <c r="AH243"/>
  <c r="U182"/>
  <c r="U177" s="1"/>
  <c r="J240"/>
  <c r="Z238"/>
  <c r="AB238" s="1"/>
  <c r="U21"/>
  <c r="AI35"/>
  <c r="AI36"/>
  <c r="V37"/>
  <c r="V38"/>
  <c r="V39"/>
  <c r="V55"/>
  <c r="V56"/>
  <c r="V68"/>
  <c r="AI68"/>
  <c r="V69"/>
  <c r="AI69"/>
  <c r="V70"/>
  <c r="AI72"/>
  <c r="AI74"/>
  <c r="V76"/>
  <c r="AI76"/>
  <c r="V78"/>
  <c r="V80"/>
  <c r="AI80"/>
  <c r="V85"/>
  <c r="V86"/>
  <c r="AI86"/>
  <c r="K136"/>
  <c r="N21"/>
  <c r="P21"/>
  <c r="S136"/>
  <c r="U42"/>
  <c r="U57"/>
  <c r="T136"/>
  <c r="Y42"/>
  <c r="AI42" s="1"/>
  <c r="Y57"/>
  <c r="X21"/>
  <c r="Y51"/>
  <c r="Y63"/>
  <c r="AI63" s="1"/>
  <c r="Z21"/>
  <c r="AA21"/>
  <c r="AA19" s="1"/>
  <c r="AC21"/>
  <c r="AF136"/>
  <c r="AH42"/>
  <c r="AH57"/>
  <c r="AG136"/>
  <c r="V179"/>
  <c r="AI179"/>
  <c r="V180"/>
  <c r="AI181"/>
  <c r="S177"/>
  <c r="AF177"/>
  <c r="R198"/>
  <c r="V198" s="1"/>
  <c r="V203"/>
  <c r="AI203"/>
  <c r="K202"/>
  <c r="K175" s="1"/>
  <c r="K173" s="1"/>
  <c r="K171" s="1"/>
  <c r="K313" s="1"/>
  <c r="K315" s="1"/>
  <c r="Q202"/>
  <c r="Q175" s="1"/>
  <c r="AH213"/>
  <c r="U219"/>
  <c r="V219" s="1"/>
  <c r="AB219"/>
  <c r="AH219"/>
  <c r="AB223"/>
  <c r="O243"/>
  <c r="V282"/>
  <c r="AI282"/>
  <c r="V152"/>
  <c r="U15" i="176"/>
  <c r="B9" i="206"/>
  <c r="G19" i="202"/>
  <c r="G11" s="1"/>
  <c r="K56"/>
  <c r="G48"/>
  <c r="I27"/>
  <c r="K60"/>
  <c r="K58" s="1"/>
  <c r="M27"/>
  <c r="G54"/>
  <c r="M71" i="204"/>
  <c r="K56"/>
  <c r="H64"/>
  <c r="H62" s="1"/>
  <c r="I50"/>
  <c r="I50" i="202"/>
  <c r="K23"/>
  <c r="H39" i="205"/>
  <c r="I39" s="1"/>
  <c r="H17"/>
  <c r="I17" s="1"/>
  <c r="E34" i="230"/>
  <c r="C17" i="206"/>
  <c r="I64" i="202"/>
  <c r="F24" i="206"/>
  <c r="L70" i="202"/>
  <c r="H58" i="204"/>
  <c r="C21" i="205"/>
  <c r="F81" i="202"/>
  <c r="F84" s="1"/>
  <c r="I68" i="204"/>
  <c r="I64" s="1"/>
  <c r="K54"/>
  <c r="K31"/>
  <c r="M65"/>
  <c r="K19" i="202"/>
  <c r="K25"/>
  <c r="M31"/>
  <c r="M23"/>
  <c r="H44"/>
  <c r="I72"/>
  <c r="J44"/>
  <c r="M78"/>
  <c r="M73"/>
  <c r="N44"/>
  <c r="N70"/>
  <c r="N64"/>
  <c r="H64"/>
  <c r="B21" i="205"/>
  <c r="D13" i="122"/>
  <c r="I10" i="206"/>
  <c r="I25" s="1"/>
  <c r="G23" i="205"/>
  <c r="H23"/>
  <c r="I23" s="1"/>
  <c r="E33" i="206"/>
  <c r="K65" i="202"/>
  <c r="M65"/>
  <c r="M64" s="1"/>
  <c r="G65"/>
  <c r="G64" s="1"/>
  <c r="K29"/>
  <c r="I29"/>
  <c r="G46"/>
  <c r="G44" s="1"/>
  <c r="I60"/>
  <c r="I58" s="1"/>
  <c r="H10" i="206"/>
  <c r="H33" s="1"/>
  <c r="I71" i="204"/>
  <c r="I70" s="1"/>
  <c r="K48"/>
  <c r="M27"/>
  <c r="M23"/>
  <c r="M13"/>
  <c r="M17"/>
  <c r="I56"/>
  <c r="K29"/>
  <c r="K73" i="202"/>
  <c r="F81" i="204"/>
  <c r="F84" s="1"/>
  <c r="M68"/>
  <c r="H11" i="205"/>
  <c r="I11" s="1"/>
  <c r="H12"/>
  <c r="I12" s="1"/>
  <c r="G70" i="202"/>
  <c r="G10" i="206"/>
  <c r="G25" s="1"/>
  <c r="H66" i="205"/>
  <c r="I66" s="1"/>
  <c r="K72" i="202"/>
  <c r="I31"/>
  <c r="M46"/>
  <c r="M44" s="1"/>
  <c r="H55" i="205"/>
  <c r="F31" i="206"/>
  <c r="F32" s="1"/>
  <c r="M33" i="204"/>
  <c r="M25"/>
  <c r="H36" i="202"/>
  <c r="J70"/>
  <c r="L64" i="204"/>
  <c r="L62" s="1"/>
  <c r="I52"/>
  <c r="H44"/>
  <c r="F11" i="205"/>
  <c r="D33" i="206"/>
  <c r="D17"/>
  <c r="K15" i="202"/>
  <c r="G60"/>
  <c r="G58" s="1"/>
  <c r="I73"/>
  <c r="K46" i="204"/>
  <c r="H70" i="202"/>
  <c r="I54" i="204"/>
  <c r="M25" i="202"/>
  <c r="F35" i="205"/>
  <c r="G35" s="1"/>
  <c r="F33"/>
  <c r="G33" s="1"/>
  <c r="F40"/>
  <c r="G40" s="1"/>
  <c r="F53"/>
  <c r="M13" i="122"/>
  <c r="F59" i="232"/>
  <c r="E16" i="226"/>
  <c r="M21" i="115"/>
  <c r="K19"/>
  <c r="Q85"/>
  <c r="O83"/>
  <c r="Q83" s="1"/>
  <c r="J46"/>
  <c r="M125"/>
  <c r="Q125"/>
  <c r="M67"/>
  <c r="L46"/>
  <c r="L19" s="1"/>
  <c r="L17" s="1"/>
  <c r="L15" s="1"/>
  <c r="L157" s="1"/>
  <c r="L159" s="1"/>
  <c r="O46"/>
  <c r="Q67"/>
  <c r="J19"/>
  <c r="J17" s="1"/>
  <c r="J15" s="1"/>
  <c r="J157" s="1"/>
  <c r="J159" s="1"/>
  <c r="K83"/>
  <c r="M83" s="1"/>
  <c r="M85"/>
  <c r="M137"/>
  <c r="M68"/>
  <c r="Q129"/>
  <c r="Q148"/>
  <c r="Q137" s="1"/>
  <c r="G34" i="226"/>
  <c r="G35" s="1"/>
  <c r="G36" s="1"/>
  <c r="G40" s="1"/>
  <c r="G34" i="230"/>
  <c r="G35" s="1"/>
  <c r="G36" s="1"/>
  <c r="G40" s="1"/>
  <c r="G42" s="1"/>
  <c r="G51" s="1"/>
  <c r="G54" s="1"/>
  <c r="E13" i="225" s="1"/>
  <c r="C30" i="231"/>
  <c r="C31" s="1"/>
  <c r="C32" s="1"/>
  <c r="C36" s="1"/>
  <c r="C44" s="1"/>
  <c r="E30"/>
  <c r="E31" s="1"/>
  <c r="E32" s="1"/>
  <c r="E36" s="1"/>
  <c r="E44" s="1"/>
  <c r="E35" i="230"/>
  <c r="E36" s="1"/>
  <c r="E40" s="1"/>
  <c r="E42" s="1"/>
  <c r="E51" s="1"/>
  <c r="E54" s="1"/>
  <c r="C13" i="225" s="1"/>
  <c r="E34" i="226"/>
  <c r="E35" s="1"/>
  <c r="E36" s="1"/>
  <c r="E40" s="1"/>
  <c r="G32" i="205"/>
  <c r="K33" i="202"/>
  <c r="K13" i="204"/>
  <c r="L44"/>
  <c r="M60"/>
  <c r="M58" s="1"/>
  <c r="J62"/>
  <c r="K68"/>
  <c r="D43" i="205"/>
  <c r="H40"/>
  <c r="I40" s="1"/>
  <c r="K72" i="204"/>
  <c r="I76" i="202"/>
  <c r="B16" i="206"/>
  <c r="N44" i="204"/>
  <c r="N81" s="1"/>
  <c r="J64" i="202"/>
  <c r="J62" s="1"/>
  <c r="L44"/>
  <c r="H33" i="205"/>
  <c r="F12"/>
  <c r="G12" s="1"/>
  <c r="N54" i="210"/>
  <c r="N67"/>
  <c r="N87"/>
  <c r="N99"/>
  <c r="K17" i="235"/>
  <c r="J17"/>
  <c r="K22"/>
  <c r="K34"/>
  <c r="K36"/>
  <c r="C43"/>
  <c r="I41"/>
  <c r="K41"/>
  <c r="I22"/>
  <c r="L22"/>
  <c r="I36"/>
  <c r="D43"/>
  <c r="K43"/>
  <c r="L43"/>
  <c r="I43"/>
  <c r="I28"/>
  <c r="H39"/>
  <c r="I37"/>
  <c r="J42"/>
  <c r="I12"/>
  <c r="K12"/>
  <c r="I34"/>
  <c r="L36"/>
  <c r="AQ23" i="74"/>
  <c r="R17"/>
  <c r="K18"/>
  <c r="R18" s="1"/>
  <c r="AX17"/>
  <c r="AZ17" s="1"/>
  <c r="AE18"/>
  <c r="U32"/>
  <c r="AC32"/>
  <c r="R36"/>
  <c r="R38" s="1"/>
  <c r="Q38"/>
  <c r="AC40"/>
  <c r="S43"/>
  <c r="U40"/>
  <c r="R68"/>
  <c r="K69"/>
  <c r="R69" s="1"/>
  <c r="AZ81"/>
  <c r="U23"/>
  <c r="N46"/>
  <c r="AO30"/>
  <c r="AQ30" s="1"/>
  <c r="AZ30" s="1"/>
  <c r="AN30"/>
  <c r="AH16"/>
  <c r="AH18" s="1"/>
  <c r="AL16"/>
  <c r="AH68"/>
  <c r="AH69" s="1"/>
  <c r="AL68"/>
  <c r="AH97"/>
  <c r="K23"/>
  <c r="K46" s="1"/>
  <c r="R22"/>
  <c r="AX22" s="1"/>
  <c r="AZ22" s="1"/>
  <c r="S38"/>
  <c r="AC34"/>
  <c r="U34"/>
  <c r="U38" s="1"/>
  <c r="AL72"/>
  <c r="AH72"/>
  <c r="AH74" s="1"/>
  <c r="R87"/>
  <c r="R89" s="1"/>
  <c r="N89"/>
  <c r="R73"/>
  <c r="AX73" s="1"/>
  <c r="AZ73" s="1"/>
  <c r="AF13"/>
  <c r="AC14"/>
  <c r="AE13"/>
  <c r="AE14" s="1"/>
  <c r="R40"/>
  <c r="R43" s="1"/>
  <c r="Q43"/>
  <c r="Q46" s="1"/>
  <c r="R81"/>
  <c r="K89"/>
  <c r="K94" s="1"/>
  <c r="K97" s="1"/>
  <c r="R91"/>
  <c r="N94"/>
  <c r="N97" s="1"/>
  <c r="AQ89"/>
  <c r="AQ94" s="1"/>
  <c r="R74"/>
  <c r="H19" i="232"/>
  <c r="H17" s="1"/>
  <c r="H59" s="1"/>
  <c r="E19"/>
  <c r="E17" s="1"/>
  <c r="G19"/>
  <c r="G17" s="1"/>
  <c r="G59" s="1"/>
  <c r="U176" i="116"/>
  <c r="U174" s="1"/>
  <c r="S136"/>
  <c r="W136"/>
  <c r="N176"/>
  <c r="N174" s="1"/>
  <c r="T176"/>
  <c r="O176"/>
  <c r="O174" s="1"/>
  <c r="O172" s="1"/>
  <c r="O314" s="1"/>
  <c r="O316" s="1"/>
  <c r="W19"/>
  <c r="W17" s="1"/>
  <c r="L46"/>
  <c r="Q33"/>
  <c r="N46"/>
  <c r="R46"/>
  <c r="V46"/>
  <c r="Z46"/>
  <c r="R136"/>
  <c r="AA136"/>
  <c r="U293"/>
  <c r="W176"/>
  <c r="W174" s="1"/>
  <c r="X19"/>
  <c r="X17" s="1"/>
  <c r="X15" s="1"/>
  <c r="X157" s="1"/>
  <c r="X159" s="1"/>
  <c r="S19"/>
  <c r="S17" s="1"/>
  <c r="S15" s="1"/>
  <c r="S157" s="1"/>
  <c r="S159" s="1"/>
  <c r="U176" i="210"/>
  <c r="U174" s="1"/>
  <c r="Q203"/>
  <c r="W46"/>
  <c r="N26"/>
  <c r="S19"/>
  <c r="S17" s="1"/>
  <c r="S15" s="1"/>
  <c r="S157" s="1"/>
  <c r="S159" s="1"/>
  <c r="N42"/>
  <c r="N57"/>
  <c r="N63"/>
  <c r="P176"/>
  <c r="P174" s="1"/>
  <c r="P172" s="1"/>
  <c r="P314" s="1"/>
  <c r="P316" s="1"/>
  <c r="W19"/>
  <c r="W17" s="1"/>
  <c r="W15" s="1"/>
  <c r="W157" s="1"/>
  <c r="W159" s="1"/>
  <c r="Q293"/>
  <c r="AI223" i="117"/>
  <c r="P175"/>
  <c r="AI99"/>
  <c r="V303"/>
  <c r="X19"/>
  <c r="K19"/>
  <c r="R280"/>
  <c r="V280" s="1"/>
  <c r="V63"/>
  <c r="AC19"/>
  <c r="W202"/>
  <c r="W46"/>
  <c r="P46"/>
  <c r="T19"/>
  <c r="T17" s="1"/>
  <c r="T15" s="1"/>
  <c r="T157" s="1"/>
  <c r="T159" s="1"/>
  <c r="AB284"/>
  <c r="AB297"/>
  <c r="AH240"/>
  <c r="R182"/>
  <c r="R177" s="1"/>
  <c r="AG46"/>
  <c r="AG19" s="1"/>
  <c r="AH284"/>
  <c r="J46"/>
  <c r="L46" s="1"/>
  <c r="L128"/>
  <c r="V128" s="1"/>
  <c r="AI22"/>
  <c r="V23"/>
  <c r="AI23"/>
  <c r="AI24"/>
  <c r="R26"/>
  <c r="R21" s="1"/>
  <c r="AI28"/>
  <c r="V30"/>
  <c r="V35"/>
  <c r="AI38"/>
  <c r="AI39"/>
  <c r="R51"/>
  <c r="V51" s="1"/>
  <c r="AE51"/>
  <c r="AI56"/>
  <c r="AE57"/>
  <c r="AI57" s="1"/>
  <c r="L136"/>
  <c r="AH136"/>
  <c r="V140"/>
  <c r="V143"/>
  <c r="AI143"/>
  <c r="V145"/>
  <c r="AI146"/>
  <c r="V148"/>
  <c r="V150"/>
  <c r="AI151"/>
  <c r="L124"/>
  <c r="O124"/>
  <c r="R124"/>
  <c r="Y124"/>
  <c r="AE124"/>
  <c r="U204"/>
  <c r="V205"/>
  <c r="AI206"/>
  <c r="V232"/>
  <c r="R275"/>
  <c r="V275" s="1"/>
  <c r="U280"/>
  <c r="AB280"/>
  <c r="AI285"/>
  <c r="V287"/>
  <c r="AI288"/>
  <c r="AH292"/>
  <c r="V295"/>
  <c r="V298"/>
  <c r="AI299"/>
  <c r="V300"/>
  <c r="V301"/>
  <c r="AI301"/>
  <c r="AI307"/>
  <c r="AI153"/>
  <c r="V308"/>
  <c r="AI308"/>
  <c r="V309"/>
  <c r="AI309"/>
  <c r="AI275"/>
  <c r="J202"/>
  <c r="U240"/>
  <c r="Y213"/>
  <c r="O284"/>
  <c r="S202"/>
  <c r="U202" s="1"/>
  <c r="P202"/>
  <c r="R202" s="1"/>
  <c r="W238"/>
  <c r="Y238" s="1"/>
  <c r="X46"/>
  <c r="Y26"/>
  <c r="L33"/>
  <c r="V33" s="1"/>
  <c r="L42"/>
  <c r="L87"/>
  <c r="R136"/>
  <c r="V142"/>
  <c r="AI144"/>
  <c r="M136"/>
  <c r="U124"/>
  <c r="AB124"/>
  <c r="AH124"/>
  <c r="AI180"/>
  <c r="AB189"/>
  <c r="AI189" s="1"/>
  <c r="R204"/>
  <c r="V204" s="1"/>
  <c r="Z202"/>
  <c r="AB207"/>
  <c r="R213"/>
  <c r="AE213"/>
  <c r="AI213" s="1"/>
  <c r="AH216"/>
  <c r="V221"/>
  <c r="V234"/>
  <c r="M240"/>
  <c r="M238" s="1"/>
  <c r="AE243"/>
  <c r="AI243" s="1"/>
  <c r="AI277"/>
  <c r="AE280"/>
  <c r="AI280" s="1"/>
  <c r="V285"/>
  <c r="AI286"/>
  <c r="AI287"/>
  <c r="AI290"/>
  <c r="AB292"/>
  <c r="AH280"/>
  <c r="AF175"/>
  <c r="S46"/>
  <c r="AF46"/>
  <c r="U297"/>
  <c r="U292" s="1"/>
  <c r="O297"/>
  <c r="O292" s="1"/>
  <c r="V138"/>
  <c r="V27"/>
  <c r="V28"/>
  <c r="AI34"/>
  <c r="V36"/>
  <c r="AI37"/>
  <c r="AI43"/>
  <c r="AI47"/>
  <c r="AI48"/>
  <c r="AI64"/>
  <c r="U87"/>
  <c r="V87" s="1"/>
  <c r="AH87"/>
  <c r="AI87" s="1"/>
  <c r="AI138"/>
  <c r="O141"/>
  <c r="V141" s="1"/>
  <c r="AB141"/>
  <c r="AI141" s="1"/>
  <c r="V119"/>
  <c r="P136"/>
  <c r="Q136"/>
  <c r="W136"/>
  <c r="X136"/>
  <c r="AC136"/>
  <c r="AD136"/>
  <c r="L182"/>
  <c r="V183"/>
  <c r="AE198"/>
  <c r="N202"/>
  <c r="AE204"/>
  <c r="V206"/>
  <c r="O207"/>
  <c r="V207" s="1"/>
  <c r="U213"/>
  <c r="AI214"/>
  <c r="V220"/>
  <c r="AI221"/>
  <c r="U223"/>
  <c r="V223" s="1"/>
  <c r="V225"/>
  <c r="Y284"/>
  <c r="AE284"/>
  <c r="L292"/>
  <c r="R297"/>
  <c r="R292" s="1"/>
  <c r="Y303"/>
  <c r="Y292" s="1"/>
  <c r="AE303"/>
  <c r="AE292" s="1"/>
  <c r="U84"/>
  <c r="T82"/>
  <c r="U82" s="1"/>
  <c r="AA82"/>
  <c r="AB84"/>
  <c r="AG82"/>
  <c r="AH84"/>
  <c r="U238"/>
  <c r="AC238"/>
  <c r="AE240"/>
  <c r="AI207"/>
  <c r="AI297"/>
  <c r="N82"/>
  <c r="O82" s="1"/>
  <c r="O84"/>
  <c r="AF173"/>
  <c r="AH238"/>
  <c r="L84"/>
  <c r="K82"/>
  <c r="L82" s="1"/>
  <c r="O240"/>
  <c r="N238"/>
  <c r="Q82"/>
  <c r="Y84"/>
  <c r="X82"/>
  <c r="Y82" s="1"/>
  <c r="AE84"/>
  <c r="AD82"/>
  <c r="AE82" s="1"/>
  <c r="N175"/>
  <c r="R240"/>
  <c r="P238"/>
  <c r="AI303"/>
  <c r="AD292"/>
  <c r="AD202"/>
  <c r="AE202" s="1"/>
  <c r="AI294"/>
  <c r="AF292"/>
  <c r="P292"/>
  <c r="V294"/>
  <c r="L46" i="210"/>
  <c r="Q46"/>
  <c r="U46"/>
  <c r="P46"/>
  <c r="P19" s="1"/>
  <c r="P17" s="1"/>
  <c r="P15" s="1"/>
  <c r="P157" s="1"/>
  <c r="P159" s="1"/>
  <c r="T46"/>
  <c r="T19" s="1"/>
  <c r="T17" s="1"/>
  <c r="T15" s="1"/>
  <c r="T157" s="1"/>
  <c r="T159" s="1"/>
  <c r="X46"/>
  <c r="X19" s="1"/>
  <c r="X17" s="1"/>
  <c r="X15" s="1"/>
  <c r="X157" s="1"/>
  <c r="X159" s="1"/>
  <c r="T203"/>
  <c r="M203"/>
  <c r="M176" s="1"/>
  <c r="R203"/>
  <c r="R176" s="1"/>
  <c r="R174" s="1"/>
  <c r="R172" s="1"/>
  <c r="R314" s="1"/>
  <c r="R316" s="1"/>
  <c r="N124"/>
  <c r="N128"/>
  <c r="N147"/>
  <c r="L176"/>
  <c r="L174" s="1"/>
  <c r="L172" s="1"/>
  <c r="L314" s="1"/>
  <c r="L316" s="1"/>
  <c r="L293"/>
  <c r="O174"/>
  <c r="O172" s="1"/>
  <c r="O314" s="1"/>
  <c r="O316" s="1"/>
  <c r="O17"/>
  <c r="O15" s="1"/>
  <c r="O157" s="1"/>
  <c r="O159" s="1"/>
  <c r="N60"/>
  <c r="N119"/>
  <c r="N141"/>
  <c r="N48"/>
  <c r="S176"/>
  <c r="S174" s="1"/>
  <c r="S172" s="1"/>
  <c r="S314" s="1"/>
  <c r="S316" s="1"/>
  <c r="U293"/>
  <c r="N293" s="1"/>
  <c r="L19"/>
  <c r="N178"/>
  <c r="M17"/>
  <c r="M15" s="1"/>
  <c r="M157" s="1"/>
  <c r="M159" s="1"/>
  <c r="T176"/>
  <c r="T174" s="1"/>
  <c r="T172" s="1"/>
  <c r="T314" s="1"/>
  <c r="T316" s="1"/>
  <c r="N33"/>
  <c r="R46"/>
  <c r="N51"/>
  <c r="L84"/>
  <c r="L136"/>
  <c r="N136" s="1"/>
  <c r="N183"/>
  <c r="T17" i="116"/>
  <c r="AA15"/>
  <c r="AA157" s="1"/>
  <c r="AA159" s="1"/>
  <c r="P46"/>
  <c r="Q60"/>
  <c r="T136"/>
  <c r="N293"/>
  <c r="R176"/>
  <c r="R174" s="1"/>
  <c r="S174"/>
  <c r="S172" s="1"/>
  <c r="S314" s="1"/>
  <c r="S316" s="1"/>
  <c r="W293"/>
  <c r="W172" s="1"/>
  <c r="W314" s="1"/>
  <c r="W316" s="1"/>
  <c r="Q21"/>
  <c r="M176"/>
  <c r="M174" s="1"/>
  <c r="M172" s="1"/>
  <c r="M314" s="1"/>
  <c r="M316" s="1"/>
  <c r="N19"/>
  <c r="N17" s="1"/>
  <c r="N15" s="1"/>
  <c r="N157" s="1"/>
  <c r="N159" s="1"/>
  <c r="Q51"/>
  <c r="Q67"/>
  <c r="P19"/>
  <c r="P17" s="1"/>
  <c r="P15" s="1"/>
  <c r="P157" s="1"/>
  <c r="P159" s="1"/>
  <c r="U17"/>
  <c r="U15" s="1"/>
  <c r="U157" s="1"/>
  <c r="U159" s="1"/>
  <c r="T174"/>
  <c r="T172" s="1"/>
  <c r="T314" s="1"/>
  <c r="T316" s="1"/>
  <c r="X174"/>
  <c r="X172" s="1"/>
  <c r="X314" s="1"/>
  <c r="X316" s="1"/>
  <c r="L19"/>
  <c r="L17" s="1"/>
  <c r="L15" s="1"/>
  <c r="L157" s="1"/>
  <c r="L159" s="1"/>
  <c r="M46"/>
  <c r="M19" s="1"/>
  <c r="M17" s="1"/>
  <c r="M15" s="1"/>
  <c r="M157" s="1"/>
  <c r="M159" s="1"/>
  <c r="Q26"/>
  <c r="Y19"/>
  <c r="Y17" s="1"/>
  <c r="Y15" s="1"/>
  <c r="Y157" s="1"/>
  <c r="Y159" s="1"/>
  <c r="V19"/>
  <c r="V17" s="1"/>
  <c r="V15" s="1"/>
  <c r="V157" s="1"/>
  <c r="V159" s="1"/>
  <c r="R19"/>
  <c r="R17" s="1"/>
  <c r="R15" s="1"/>
  <c r="R157" s="1"/>
  <c r="R159" s="1"/>
  <c r="Q124"/>
  <c r="L176"/>
  <c r="L174" s="1"/>
  <c r="L172" s="1"/>
  <c r="L314" s="1"/>
  <c r="L316" s="1"/>
  <c r="V176"/>
  <c r="V174" s="1"/>
  <c r="V172" s="1"/>
  <c r="V314" s="1"/>
  <c r="V316" s="1"/>
  <c r="Q298"/>
  <c r="Q136"/>
  <c r="R172"/>
  <c r="R314" s="1"/>
  <c r="R316" s="1"/>
  <c r="P176"/>
  <c r="Q293"/>
  <c r="Q84"/>
  <c r="O82"/>
  <c r="Q82" s="1"/>
  <c r="Z19"/>
  <c r="Z17" s="1"/>
  <c r="Z15" s="1"/>
  <c r="Z157" s="1"/>
  <c r="Z159" s="1"/>
  <c r="O46"/>
  <c r="L62" i="202"/>
  <c r="K17" i="204"/>
  <c r="G46"/>
  <c r="G64"/>
  <c r="G62" s="1"/>
  <c r="I46" i="202"/>
  <c r="I17" i="204"/>
  <c r="J36" i="202"/>
  <c r="J44" i="204"/>
  <c r="K65"/>
  <c r="K73"/>
  <c r="K74"/>
  <c r="K75"/>
  <c r="K76"/>
  <c r="K78"/>
  <c r="K78" i="202"/>
  <c r="K71" i="204"/>
  <c r="G44"/>
  <c r="G11" i="205"/>
  <c r="G17" i="204"/>
  <c r="I78" i="202"/>
  <c r="M11" i="204" l="1"/>
  <c r="N84"/>
  <c r="K11"/>
  <c r="M21"/>
  <c r="K21"/>
  <c r="K11" i="202"/>
  <c r="I21"/>
  <c r="M11"/>
  <c r="I11"/>
  <c r="G11" i="204"/>
  <c r="I11"/>
  <c r="M21" i="202"/>
  <c r="K21"/>
  <c r="E43" i="226"/>
  <c r="E48"/>
  <c r="C33" i="206"/>
  <c r="N62" i="202"/>
  <c r="J81"/>
  <c r="M64" i="204"/>
  <c r="F43" i="205"/>
  <c r="G43" s="1"/>
  <c r="M70" i="204"/>
  <c r="B17" i="206"/>
  <c r="F64" i="205"/>
  <c r="G64" s="1"/>
  <c r="K64" i="202"/>
  <c r="G70" i="232"/>
  <c r="E27" i="318"/>
  <c r="E28" s="1"/>
  <c r="D27"/>
  <c r="D28" s="1"/>
  <c r="F27"/>
  <c r="F28" s="1"/>
  <c r="G19" i="230"/>
  <c r="E11"/>
  <c r="E12" s="1"/>
  <c r="E21"/>
  <c r="G21" i="226"/>
  <c r="G48" s="1"/>
  <c r="R154" i="314"/>
  <c r="Q158" s="1"/>
  <c r="L154"/>
  <c r="L36" i="202"/>
  <c r="J81" i="204"/>
  <c r="J84" s="1"/>
  <c r="I44" i="202"/>
  <c r="G53" i="205"/>
  <c r="M62" i="204"/>
  <c r="M70" i="202"/>
  <c r="M62" s="1"/>
  <c r="M81" s="1"/>
  <c r="H21" i="205"/>
  <c r="I21" s="1"/>
  <c r="N81" i="202"/>
  <c r="N84" s="1"/>
  <c r="M44" i="204"/>
  <c r="M81" s="1"/>
  <c r="K44" i="202"/>
  <c r="F25" i="206"/>
  <c r="F33"/>
  <c r="I36" i="204"/>
  <c r="G36" i="202"/>
  <c r="G62"/>
  <c r="G81" s="1"/>
  <c r="I36"/>
  <c r="H62"/>
  <c r="H81" s="1"/>
  <c r="H84" s="1"/>
  <c r="K70"/>
  <c r="K62" s="1"/>
  <c r="H81" i="204"/>
  <c r="H84" s="1"/>
  <c r="J77" i="233"/>
  <c r="W62" i="134"/>
  <c r="B70"/>
  <c r="D70" s="1"/>
  <c r="F70" s="1"/>
  <c r="W27"/>
  <c r="B71"/>
  <c r="D71" s="1"/>
  <c r="F71" s="1"/>
  <c r="B68"/>
  <c r="Q50"/>
  <c r="D27"/>
  <c r="B34"/>
  <c r="D34" s="1"/>
  <c r="F34" s="1"/>
  <c r="B35"/>
  <c r="D35" s="1"/>
  <c r="F35" s="1"/>
  <c r="D33"/>
  <c r="F33" s="1"/>
  <c r="B38"/>
  <c r="D38" s="1"/>
  <c r="F38" s="1"/>
  <c r="B36"/>
  <c r="D36" s="1"/>
  <c r="F36" s="1"/>
  <c r="Z27"/>
  <c r="Q15"/>
  <c r="M46" i="176"/>
  <c r="J147"/>
  <c r="J99"/>
  <c r="R15"/>
  <c r="J26"/>
  <c r="S136"/>
  <c r="J136" s="1"/>
  <c r="S84"/>
  <c r="J84" s="1"/>
  <c r="Q82"/>
  <c r="S82" s="1"/>
  <c r="J60"/>
  <c r="J128"/>
  <c r="J124"/>
  <c r="J141"/>
  <c r="S21"/>
  <c r="Q19"/>
  <c r="J82"/>
  <c r="O17"/>
  <c r="O15" s="1"/>
  <c r="O157" s="1"/>
  <c r="O159" s="1"/>
  <c r="M21"/>
  <c r="K19"/>
  <c r="N19"/>
  <c r="P21"/>
  <c r="J46"/>
  <c r="T19"/>
  <c r="AB202" i="117"/>
  <c r="Y21"/>
  <c r="R84"/>
  <c r="AI204"/>
  <c r="V182"/>
  <c r="V124"/>
  <c r="V284"/>
  <c r="AG175"/>
  <c r="AG173" s="1"/>
  <c r="AG171" s="1"/>
  <c r="AG313" s="1"/>
  <c r="AG315" s="1"/>
  <c r="Z175"/>
  <c r="Z173" s="1"/>
  <c r="AD19"/>
  <c r="L21"/>
  <c r="AI128"/>
  <c r="AE19"/>
  <c r="AI51"/>
  <c r="O238"/>
  <c r="AI216"/>
  <c r="AI124"/>
  <c r="V42"/>
  <c r="Z19"/>
  <c r="AI219"/>
  <c r="O177"/>
  <c r="N19"/>
  <c r="V54"/>
  <c r="J238"/>
  <c r="L238" s="1"/>
  <c r="L240"/>
  <c r="V240" s="1"/>
  <c r="AG17"/>
  <c r="AG15" s="1"/>
  <c r="AG157" s="1"/>
  <c r="AG159" s="1"/>
  <c r="AI284"/>
  <c r="AB19"/>
  <c r="Q17"/>
  <c r="AC17"/>
  <c r="O202"/>
  <c r="V136"/>
  <c r="AH46"/>
  <c r="V213"/>
  <c r="V26"/>
  <c r="V21" s="1"/>
  <c r="L177"/>
  <c r="V177"/>
  <c r="AI240"/>
  <c r="AA17"/>
  <c r="AA15" s="1"/>
  <c r="AA157" s="1"/>
  <c r="AA159" s="1"/>
  <c r="Z17"/>
  <c r="AI198"/>
  <c r="AI26"/>
  <c r="AI21" s="1"/>
  <c r="L202"/>
  <c r="AI182"/>
  <c r="AI177" s="1"/>
  <c r="J19"/>
  <c r="J17" s="1"/>
  <c r="J15" s="1"/>
  <c r="J157" s="1"/>
  <c r="O46"/>
  <c r="U157" i="176"/>
  <c r="R157"/>
  <c r="AH175" i="117"/>
  <c r="U172" i="116"/>
  <c r="U314" s="1"/>
  <c r="U316" s="1"/>
  <c r="I62" i="204"/>
  <c r="B10" i="206"/>
  <c r="B33" s="1"/>
  <c r="L81" i="204"/>
  <c r="L84" s="1"/>
  <c r="I44"/>
  <c r="G33" i="206"/>
  <c r="I33"/>
  <c r="K44" i="204"/>
  <c r="I55" i="205"/>
  <c r="H64"/>
  <c r="I64" s="1"/>
  <c r="H25" i="206"/>
  <c r="I70" i="202"/>
  <c r="L81"/>
  <c r="K64" i="204"/>
  <c r="K36" i="202"/>
  <c r="E59" i="232"/>
  <c r="H70"/>
  <c r="M19" i="115"/>
  <c r="K17"/>
  <c r="M46"/>
  <c r="O19"/>
  <c r="Q46"/>
  <c r="C24" i="225"/>
  <c r="C47" i="231"/>
  <c r="C25" i="225" s="1"/>
  <c r="E12"/>
  <c r="C12"/>
  <c r="G36" i="204"/>
  <c r="E24" i="225"/>
  <c r="E47" i="231"/>
  <c r="E25" i="225" s="1"/>
  <c r="I33" i="205"/>
  <c r="H43"/>
  <c r="I43" s="1"/>
  <c r="F21"/>
  <c r="G21" s="1"/>
  <c r="H46" i="235"/>
  <c r="H48"/>
  <c r="H45"/>
  <c r="K39"/>
  <c r="H47"/>
  <c r="H49"/>
  <c r="AO68" i="74"/>
  <c r="AQ68" s="1"/>
  <c r="AN68"/>
  <c r="AN69" s="1"/>
  <c r="AF40"/>
  <c r="AE40"/>
  <c r="R23"/>
  <c r="R94"/>
  <c r="R97" s="1"/>
  <c r="AF34"/>
  <c r="AC38"/>
  <c r="AC43" s="1"/>
  <c r="AE34"/>
  <c r="AE38" s="1"/>
  <c r="AE32"/>
  <c r="AF32"/>
  <c r="R46"/>
  <c r="AH13"/>
  <c r="AH14" s="1"/>
  <c r="AL13"/>
  <c r="AF14"/>
  <c r="AO16"/>
  <c r="AQ16" s="1"/>
  <c r="AN16"/>
  <c r="AN18" s="1"/>
  <c r="U43"/>
  <c r="U46" s="1"/>
  <c r="AN72"/>
  <c r="AN74" s="1"/>
  <c r="AO72"/>
  <c r="AQ72" s="1"/>
  <c r="AX23"/>
  <c r="AZ23" s="1"/>
  <c r="F70" i="232"/>
  <c r="W15" i="116"/>
  <c r="W157" s="1"/>
  <c r="W159" s="1"/>
  <c r="Q178"/>
  <c r="N172"/>
  <c r="N314" s="1"/>
  <c r="N316" s="1"/>
  <c r="Q176" i="210"/>
  <c r="Q174" s="1"/>
  <c r="Q172" s="1"/>
  <c r="Q314" s="1"/>
  <c r="Q316" s="1"/>
  <c r="N46"/>
  <c r="U172"/>
  <c r="U314" s="1"/>
  <c r="U316" s="1"/>
  <c r="Q19"/>
  <c r="Q17" s="1"/>
  <c r="Q15" s="1"/>
  <c r="Q157" s="1"/>
  <c r="Q159" s="1"/>
  <c r="AI136" i="117"/>
  <c r="Y46"/>
  <c r="W19"/>
  <c r="AB82"/>
  <c r="Q15"/>
  <c r="Q157" s="1"/>
  <c r="Q159" s="1"/>
  <c r="V297"/>
  <c r="V292" s="1"/>
  <c r="O136"/>
  <c r="AF19"/>
  <c r="M175"/>
  <c r="M173" s="1"/>
  <c r="M171" s="1"/>
  <c r="M313" s="1"/>
  <c r="M315" s="1"/>
  <c r="AD17"/>
  <c r="AD15" s="1"/>
  <c r="AD157" s="1"/>
  <c r="AD159" s="1"/>
  <c r="M19"/>
  <c r="AB136"/>
  <c r="P19"/>
  <c r="R46"/>
  <c r="S19"/>
  <c r="U46"/>
  <c r="Y202"/>
  <c r="AI202" s="1"/>
  <c r="W175"/>
  <c r="V84"/>
  <c r="S175"/>
  <c r="AE238"/>
  <c r="AI238" s="1"/>
  <c r="AC173"/>
  <c r="J175"/>
  <c r="X17"/>
  <c r="X15" s="1"/>
  <c r="X157" s="1"/>
  <c r="X159" s="1"/>
  <c r="AD175"/>
  <c r="AI84"/>
  <c r="R238"/>
  <c r="P173"/>
  <c r="N173"/>
  <c r="AH173"/>
  <c r="AF171"/>
  <c r="M17"/>
  <c r="X171"/>
  <c r="K17"/>
  <c r="R82"/>
  <c r="V82" s="1"/>
  <c r="AB17"/>
  <c r="Z15"/>
  <c r="R175"/>
  <c r="Q173"/>
  <c r="Q171" s="1"/>
  <c r="Q313" s="1"/>
  <c r="Q315" s="1"/>
  <c r="AC15"/>
  <c r="AI292"/>
  <c r="N17"/>
  <c r="N15" s="1"/>
  <c r="N157" s="1"/>
  <c r="N159" s="1"/>
  <c r="AH82"/>
  <c r="U19" i="210"/>
  <c r="U17" s="1"/>
  <c r="U15" s="1"/>
  <c r="U157" s="1"/>
  <c r="U159" s="1"/>
  <c r="R19"/>
  <c r="R17" s="1"/>
  <c r="R15" s="1"/>
  <c r="R157" s="1"/>
  <c r="R159" s="1"/>
  <c r="N21"/>
  <c r="N84"/>
  <c r="L82"/>
  <c r="N82" s="1"/>
  <c r="N176"/>
  <c r="M174"/>
  <c r="T15" i="116"/>
  <c r="T157" s="1"/>
  <c r="T159" s="1"/>
  <c r="Q46"/>
  <c r="O19"/>
  <c r="P174"/>
  <c r="Q176"/>
  <c r="G81" i="204"/>
  <c r="K70"/>
  <c r="J84" i="202"/>
  <c r="M36" l="1"/>
  <c r="I81" i="204"/>
  <c r="I84" s="1"/>
  <c r="I81" i="202"/>
  <c r="I84" s="1"/>
  <c r="I62"/>
  <c r="K36" i="204"/>
  <c r="M84" i="202"/>
  <c r="G84"/>
  <c r="L84"/>
  <c r="K62" i="204"/>
  <c r="K81" s="1"/>
  <c r="K84" s="1"/>
  <c r="E70" i="232"/>
  <c r="C27" i="318"/>
  <c r="C28" s="1"/>
  <c r="E51" i="226"/>
  <c r="C10" i="225" s="1"/>
  <c r="C17" s="1"/>
  <c r="C9"/>
  <c r="C16" s="1"/>
  <c r="C28" s="1"/>
  <c r="E9"/>
  <c r="E16" s="1"/>
  <c r="E28" s="1"/>
  <c r="G51" i="226"/>
  <c r="E10" i="225" s="1"/>
  <c r="E17" s="1"/>
  <c r="G10" i="230"/>
  <c r="G12" s="1"/>
  <c r="G21"/>
  <c r="P158" i="314"/>
  <c r="V154"/>
  <c r="R159"/>
  <c r="K158"/>
  <c r="J158"/>
  <c r="K81" i="202"/>
  <c r="K84" s="1"/>
  <c r="G84" i="204"/>
  <c r="B25" i="206"/>
  <c r="M36" i="204"/>
  <c r="M84" s="1"/>
  <c r="D68" i="134"/>
  <c r="F68" s="1"/>
  <c r="B73"/>
  <c r="D73" s="1"/>
  <c r="F73" s="1"/>
  <c r="V19" i="176"/>
  <c r="T17"/>
  <c r="Q17"/>
  <c r="S19"/>
  <c r="J21"/>
  <c r="N17"/>
  <c r="P19"/>
  <c r="J19" s="1"/>
  <c r="K17"/>
  <c r="M19"/>
  <c r="AI82" i="117"/>
  <c r="AB175"/>
  <c r="L19"/>
  <c r="O19"/>
  <c r="V202"/>
  <c r="AI46"/>
  <c r="AE17"/>
  <c r="V238"/>
  <c r="U159" i="176"/>
  <c r="R159"/>
  <c r="M17" i="115"/>
  <c r="K15"/>
  <c r="Q19"/>
  <c r="O17"/>
  <c r="AX72" i="74"/>
  <c r="AZ72" s="1"/>
  <c r="AQ74"/>
  <c r="AX16"/>
  <c r="AZ16" s="1"/>
  <c r="AQ18"/>
  <c r="AX18" s="1"/>
  <c r="AZ18" s="1"/>
  <c r="AZ36"/>
  <c r="AQ69"/>
  <c r="AX69" s="1"/>
  <c r="AZ69" s="1"/>
  <c r="AX68"/>
  <c r="AZ68" s="1"/>
  <c r="AE43"/>
  <c r="AE46" s="1"/>
  <c r="AZ87"/>
  <c r="AZ89" s="1"/>
  <c r="AX89"/>
  <c r="AX94" s="1"/>
  <c r="AH40"/>
  <c r="AL40"/>
  <c r="AZ91"/>
  <c r="AO13"/>
  <c r="AN13"/>
  <c r="AN14" s="1"/>
  <c r="AL14"/>
  <c r="AH32"/>
  <c r="AL32"/>
  <c r="AH34"/>
  <c r="AH38" s="1"/>
  <c r="AF38"/>
  <c r="AF43" s="1"/>
  <c r="AL34"/>
  <c r="AN97"/>
  <c r="AH19" i="117"/>
  <c r="AF17"/>
  <c r="V46"/>
  <c r="P17"/>
  <c r="R19"/>
  <c r="U175"/>
  <c r="S173"/>
  <c r="Y175"/>
  <c r="W173"/>
  <c r="Y19"/>
  <c r="W17"/>
  <c r="W15" s="1"/>
  <c r="Y15" s="1"/>
  <c r="S17"/>
  <c r="U19"/>
  <c r="V19" s="1"/>
  <c r="O175"/>
  <c r="K15"/>
  <c r="L17"/>
  <c r="X313"/>
  <c r="AF313"/>
  <c r="AH171"/>
  <c r="P171"/>
  <c r="R173"/>
  <c r="Z171"/>
  <c r="AB173"/>
  <c r="O17"/>
  <c r="M15"/>
  <c r="N171"/>
  <c r="O173"/>
  <c r="AD173"/>
  <c r="AD171" s="1"/>
  <c r="AD313" s="1"/>
  <c r="AD315" s="1"/>
  <c r="AE175"/>
  <c r="AC171"/>
  <c r="Y17"/>
  <c r="J173"/>
  <c r="L175"/>
  <c r="AB15"/>
  <c r="Z157"/>
  <c r="AE15"/>
  <c r="AC157"/>
  <c r="J159"/>
  <c r="N174" i="210"/>
  <c r="M172"/>
  <c r="N19"/>
  <c r="L17"/>
  <c r="P172" i="116"/>
  <c r="Q174"/>
  <c r="O17"/>
  <c r="Q19"/>
  <c r="U159" i="314" l="1"/>
  <c r="O159"/>
  <c r="L159"/>
  <c r="N15" i="176"/>
  <c r="P17"/>
  <c r="Q15"/>
  <c r="S17"/>
  <c r="T15"/>
  <c r="V17"/>
  <c r="K15"/>
  <c r="M17"/>
  <c r="W157" i="117"/>
  <c r="W159" s="1"/>
  <c r="AY98" i="74"/>
  <c r="AI175" i="117"/>
  <c r="AI19"/>
  <c r="K157" i="115"/>
  <c r="Q17"/>
  <c r="O15"/>
  <c r="AN40" i="74"/>
  <c r="AO40"/>
  <c r="AO32"/>
  <c r="AQ32" s="1"/>
  <c r="AN32"/>
  <c r="AQ13"/>
  <c r="AO14"/>
  <c r="AX74"/>
  <c r="AZ74" s="1"/>
  <c r="AQ97"/>
  <c r="AL38"/>
  <c r="AL43" s="1"/>
  <c r="AN34"/>
  <c r="AO34"/>
  <c r="AZ94"/>
  <c r="AH43"/>
  <c r="AH46" s="1"/>
  <c r="AF15" i="117"/>
  <c r="AH17"/>
  <c r="AI17" s="1"/>
  <c r="W171"/>
  <c r="Y173"/>
  <c r="V175"/>
  <c r="AE173"/>
  <c r="S171"/>
  <c r="U173"/>
  <c r="S15"/>
  <c r="U17"/>
  <c r="R17"/>
  <c r="P15"/>
  <c r="Y157"/>
  <c r="J171"/>
  <c r="L173"/>
  <c r="V173" s="1"/>
  <c r="N313"/>
  <c r="O171"/>
  <c r="AE171"/>
  <c r="AC313"/>
  <c r="AB171"/>
  <c r="Z313"/>
  <c r="P313"/>
  <c r="R171"/>
  <c r="X315"/>
  <c r="K157"/>
  <c r="L15"/>
  <c r="AE157"/>
  <c r="AC159"/>
  <c r="Z159"/>
  <c r="AB157"/>
  <c r="O15"/>
  <c r="M157"/>
  <c r="AH313"/>
  <c r="AF315"/>
  <c r="L15" i="210"/>
  <c r="N17"/>
  <c r="M314"/>
  <c r="N172"/>
  <c r="Q172" i="116"/>
  <c r="P314"/>
  <c r="Q17"/>
  <c r="O15"/>
  <c r="M15" i="176" l="1"/>
  <c r="K157"/>
  <c r="Q157"/>
  <c r="S15"/>
  <c r="T157"/>
  <c r="V15"/>
  <c r="P15"/>
  <c r="N157"/>
  <c r="J17"/>
  <c r="AI173" i="117"/>
  <c r="V17"/>
  <c r="M157" i="115"/>
  <c r="K159"/>
  <c r="O157"/>
  <c r="AN38" i="74"/>
  <c r="AZ32"/>
  <c r="AX97"/>
  <c r="BB97" s="1"/>
  <c r="BD97" s="1"/>
  <c r="AQ34"/>
  <c r="AO38"/>
  <c r="AQ40"/>
  <c r="AO43"/>
  <c r="AX13"/>
  <c r="AQ14"/>
  <c r="AN43"/>
  <c r="AN46" s="1"/>
  <c r="AZ97"/>
  <c r="U15" i="117"/>
  <c r="S157"/>
  <c r="AF157"/>
  <c r="AH15"/>
  <c r="AI15" s="1"/>
  <c r="W313"/>
  <c r="Y171"/>
  <c r="AI171" s="1"/>
  <c r="S313"/>
  <c r="U171"/>
  <c r="P157"/>
  <c r="R15"/>
  <c r="AB313"/>
  <c r="Z315"/>
  <c r="AH315"/>
  <c r="AF319" s="1"/>
  <c r="K159"/>
  <c r="L157"/>
  <c r="P315"/>
  <c r="R313"/>
  <c r="N315"/>
  <c r="O313"/>
  <c r="AC315"/>
  <c r="AE313"/>
  <c r="Y159"/>
  <c r="AE159"/>
  <c r="O157"/>
  <c r="M159"/>
  <c r="AB159"/>
  <c r="Z163" s="1"/>
  <c r="AY47" i="74"/>
  <c r="J313" i="117"/>
  <c r="L171"/>
  <c r="N15" i="210"/>
  <c r="L157"/>
  <c r="N314"/>
  <c r="M316"/>
  <c r="P316" i="116"/>
  <c r="Q314"/>
  <c r="O157"/>
  <c r="Q15"/>
  <c r="J15" i="176" l="1"/>
  <c r="T159"/>
  <c r="V159" s="1"/>
  <c r="V157"/>
  <c r="K159"/>
  <c r="M157"/>
  <c r="Q159"/>
  <c r="S157"/>
  <c r="P157"/>
  <c r="N159"/>
  <c r="V171" i="117"/>
  <c r="V15"/>
  <c r="K162" i="115"/>
  <c r="B39" i="56" s="1"/>
  <c r="M159" i="115"/>
  <c r="K163" s="1"/>
  <c r="J162"/>
  <c r="B40" i="56" s="1"/>
  <c r="Q157" i="115"/>
  <c r="O159"/>
  <c r="AZ13" i="74"/>
  <c r="AZ14" s="1"/>
  <c r="AX14"/>
  <c r="AQ38"/>
  <c r="AQ43"/>
  <c r="AQ46" s="1"/>
  <c r="S159" i="117"/>
  <c r="U157"/>
  <c r="U313"/>
  <c r="S315"/>
  <c r="P159"/>
  <c r="R157"/>
  <c r="W315"/>
  <c r="Y315" s="1"/>
  <c r="X319" s="1"/>
  <c r="Y313"/>
  <c r="AI313" s="1"/>
  <c r="AF159"/>
  <c r="AH157"/>
  <c r="AI157" s="1"/>
  <c r="AD163"/>
  <c r="O159"/>
  <c r="X163"/>
  <c r="AB315"/>
  <c r="Z319" s="1"/>
  <c r="AE315"/>
  <c r="AC319" s="1"/>
  <c r="R315"/>
  <c r="AC163"/>
  <c r="AA163"/>
  <c r="L313"/>
  <c r="J315"/>
  <c r="O315"/>
  <c r="L159"/>
  <c r="AG319"/>
  <c r="W163"/>
  <c r="N316" i="210"/>
  <c r="L319"/>
  <c r="L159"/>
  <c r="N157"/>
  <c r="Q316" i="116"/>
  <c r="O319"/>
  <c r="Q157"/>
  <c r="O159"/>
  <c r="J157" i="176" l="1"/>
  <c r="S159"/>
  <c r="T162"/>
  <c r="U162"/>
  <c r="M159"/>
  <c r="K162" s="1"/>
  <c r="E74" i="134"/>
  <c r="P159" i="176"/>
  <c r="N162" s="1"/>
  <c r="W319" i="117"/>
  <c r="V157"/>
  <c r="O162" i="115"/>
  <c r="Q159"/>
  <c r="N162"/>
  <c r="L163"/>
  <c r="J163"/>
  <c r="AX43" i="74"/>
  <c r="AX46" s="1"/>
  <c r="BB46" s="1"/>
  <c r="BD46" s="1"/>
  <c r="AZ40"/>
  <c r="AZ34"/>
  <c r="AZ38" s="1"/>
  <c r="AX38"/>
  <c r="AH159" i="117"/>
  <c r="AF163" s="1"/>
  <c r="R159"/>
  <c r="Q163" s="1"/>
  <c r="U159"/>
  <c r="T163" s="1"/>
  <c r="AI315"/>
  <c r="AB320" s="1"/>
  <c r="V313"/>
  <c r="E39" i="134"/>
  <c r="U315" i="117"/>
  <c r="T319" s="1"/>
  <c r="J163"/>
  <c r="L315"/>
  <c r="J319" s="1"/>
  <c r="N163"/>
  <c r="M319"/>
  <c r="AE320"/>
  <c r="AD319"/>
  <c r="N319"/>
  <c r="Q319"/>
  <c r="AA319"/>
  <c r="K163"/>
  <c r="P319"/>
  <c r="M163"/>
  <c r="L162" i="210"/>
  <c r="N159"/>
  <c r="O162" i="116"/>
  <c r="Q159"/>
  <c r="R162" i="176" l="1"/>
  <c r="J159"/>
  <c r="V163" s="1"/>
  <c r="L162"/>
  <c r="Q162"/>
  <c r="O162"/>
  <c r="S163" i="117"/>
  <c r="N163" i="115"/>
  <c r="P163"/>
  <c r="O163"/>
  <c r="AZ43" i="74"/>
  <c r="AZ46" s="1"/>
  <c r="AI159" i="117"/>
  <c r="AG163"/>
  <c r="AH320"/>
  <c r="Y320"/>
  <c r="S319"/>
  <c r="V159"/>
  <c r="U164" s="1"/>
  <c r="P163"/>
  <c r="K319"/>
  <c r="V315"/>
  <c r="L320" s="1"/>
  <c r="AI317"/>
  <c r="P163" i="176" l="1"/>
  <c r="M163"/>
  <c r="S163"/>
  <c r="L164" i="117"/>
  <c r="AH164"/>
  <c r="Y164"/>
  <c r="AB164"/>
  <c r="AE164"/>
  <c r="O164"/>
  <c r="R164"/>
  <c r="U320"/>
  <c r="O320"/>
  <c r="R320"/>
  <c r="Q136" i="312" l="1"/>
  <c r="Q124" l="1"/>
  <c r="Q119" l="1"/>
  <c r="Q107" l="1"/>
  <c r="G60" i="232" s="1"/>
  <c r="Q99" i="312" l="1"/>
  <c r="Q17" s="1"/>
  <c r="Q15" s="1"/>
  <c r="Q162" l="1"/>
  <c r="M161" i="115" l="1"/>
  <c r="V156" i="314"/>
</calcChain>
</file>

<file path=xl/sharedStrings.xml><?xml version="1.0" encoding="utf-8"?>
<sst xmlns="http://schemas.openxmlformats.org/spreadsheetml/2006/main" count="10593" uniqueCount="2034">
  <si>
    <t>Alimentation principale           &gt; 56kVA</t>
  </si>
  <si>
    <t>Alimentation principale           &lt; 56kVA</t>
  </si>
  <si>
    <t>Alimentation secours             &gt; 56kVA</t>
  </si>
  <si>
    <t>Alimentation secours             &lt; 56kVA</t>
  </si>
  <si>
    <t>coefficient de foisonnement</t>
  </si>
  <si>
    <t>Veuillez indiquer en annexe les % appliqués de pertes de réseau et les coefficients de foisonnement.</t>
  </si>
  <si>
    <t>Coefficient de foisonnement</t>
  </si>
  <si>
    <t>Montant corrigé par le coefficient de foisonnement</t>
  </si>
  <si>
    <t>coefficient dedégressivité</t>
  </si>
  <si>
    <t>coefficient de dégressivité * kW</t>
  </si>
  <si>
    <t>EUR - Après dégressivité</t>
  </si>
  <si>
    <t>[X * coefficient de dégressivité] * EUR / kW</t>
  </si>
  <si>
    <t>dégressivité =</t>
  </si>
  <si>
    <t>dégressivité * kW</t>
  </si>
  <si>
    <t>dégressivité</t>
  </si>
  <si>
    <t>check</t>
  </si>
  <si>
    <t>% augmentation / diminution par rapport à N - 1</t>
  </si>
  <si>
    <t>Onderschreven vermogen</t>
  </si>
  <si>
    <t>Factor</t>
  </si>
  <si>
    <t>Toeslagen</t>
  </si>
  <si>
    <t>Systeembeheer</t>
  </si>
  <si>
    <t>Ondersteunende diensten</t>
  </si>
  <si>
    <t>Andere tarifaire posten</t>
  </si>
  <si>
    <t>Totaal TRANSPORT</t>
  </si>
  <si>
    <t>EUR/kWh MAX</t>
  </si>
  <si>
    <t>EUR - Na  afvlakking</t>
  </si>
  <si>
    <t>Gebruik openbaar domein</t>
  </si>
  <si>
    <t>Fin.aansl. offshore windturbineparken</t>
  </si>
  <si>
    <t>TRANSPORT TOTAAL</t>
  </si>
  <si>
    <t>PU_YMR</t>
  </si>
  <si>
    <t>YMR</t>
  </si>
  <si>
    <t>Puissance réactive</t>
  </si>
  <si>
    <t>avec peak</t>
  </si>
  <si>
    <t>sans peak</t>
  </si>
  <si>
    <t>Wallon</t>
  </si>
  <si>
    <t>CHARGES (raccordement inclu)</t>
  </si>
  <si>
    <t>budget prélèvement tableau 3A</t>
  </si>
  <si>
    <t>budget prélèvement tableau 3B</t>
  </si>
  <si>
    <t>budget injection Tableau 3A</t>
  </si>
  <si>
    <t>budget injection Tableau 3B</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</si>
  <si>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</si>
  <si>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</si>
  <si>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</si>
  <si>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</si>
  <si>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</si>
  <si>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</si>
  <si>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</si>
  <si>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</si>
  <si>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</si>
  <si>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</si>
  <si>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[X * coefficient de dégressivité] EUR / kW</t>
  </si>
  <si>
    <t>coefficient de dégressivité =</t>
  </si>
  <si>
    <t>Compteur avec relevé annuel</t>
  </si>
  <si>
    <t xml:space="preserve">Alimentation principale        </t>
  </si>
  <si>
    <t xml:space="preserve">Alimentation secours             </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</si>
  <si>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</si>
  <si>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</si>
  <si>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</si>
  <si>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</si>
  <si>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</si>
  <si>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</si>
  <si>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</si>
  <si>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</si>
  <si>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</si>
  <si>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</si>
  <si>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</si>
  <si>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</si>
  <si>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</si>
  <si>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</si>
  <si>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</si>
  <si>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</si>
  <si>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</si>
  <si>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</si>
  <si>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</si>
  <si>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</si>
  <si>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</si>
  <si>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</si>
  <si>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</si>
  <si>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coûts de personnel gérables (Ps)</t>
  </si>
  <si>
    <t>coûts gérables autres (Pm)</t>
  </si>
  <si>
    <t>coûts non gérables</t>
  </si>
  <si>
    <t>% Pm, Ps et coûts non gérables</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</si>
  <si>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</si>
  <si>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</si>
  <si>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</si>
  <si>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</si>
  <si>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</si>
  <si>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</si>
  <si>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</si>
  <si>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</si>
  <si>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</si>
  <si>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</si>
  <si>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</si>
  <si>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</si>
  <si>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</si>
  <si>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</si>
  <si>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Tableaux 23B - 23E</t>
  </si>
  <si>
    <t>kVArh &gt; 0,484 * kWh total</t>
  </si>
  <si>
    <t>prix unitaire / kVArh</t>
  </si>
  <si>
    <t>total euro pour kVArh</t>
  </si>
  <si>
    <t>Suppléments : Pensions</t>
  </si>
  <si>
    <t>GÉNÉRALITÉS</t>
  </si>
  <si>
    <t xml:space="preserve">En complément </t>
  </si>
  <si>
    <t>Le</t>
  </si>
  <si>
    <t>TARIF BT</t>
  </si>
  <si>
    <t xml:space="preserve">kWh jour </t>
  </si>
  <si>
    <t>kWh nuit</t>
  </si>
  <si>
    <t>total EUR kWh jour</t>
  </si>
  <si>
    <t>5. Total tarif réseau de distribution</t>
  </si>
  <si>
    <t>Total entrant (coûts)</t>
  </si>
  <si>
    <t>régularisations</t>
  </si>
  <si>
    <t>Total sortant (revenus)</t>
  </si>
  <si>
    <t>Tableau 17</t>
  </si>
  <si>
    <t>Dont marge équitable nette (= résultat année de budget)</t>
  </si>
  <si>
    <t>gérable</t>
  </si>
  <si>
    <t>solde gérable</t>
  </si>
  <si>
    <t>non gérable</t>
  </si>
  <si>
    <t>OPEX non gérable</t>
  </si>
  <si>
    <t>OPEX OSP</t>
  </si>
  <si>
    <t>Amortissements CREG</t>
  </si>
  <si>
    <t>Amortissements MW</t>
  </si>
  <si>
    <t>Amortissements en OSP</t>
  </si>
  <si>
    <t>Charges financières (embedded costs)</t>
  </si>
  <si>
    <t>Marge équitable nette</t>
  </si>
  <si>
    <t>Tarif de base transfert</t>
  </si>
  <si>
    <t>Total gérable + non gérable</t>
  </si>
  <si>
    <t xml:space="preserve">Dans une note séparée, le GRD donne une vue d'ensemble des clés de répartition et / ou générateurs de coûts utilisés </t>
  </si>
  <si>
    <t>% prélèvement injection par groupe de clients</t>
  </si>
  <si>
    <t>prix annuel mesure AMR</t>
  </si>
  <si>
    <t>Tarif utilisation du réseau</t>
  </si>
  <si>
    <t>Tarif de la puissance souscrite et de la puissance complémentaire :</t>
  </si>
  <si>
    <t>terme kW</t>
  </si>
  <si>
    <t>kW max jour hn</t>
  </si>
  <si>
    <t>kW max nuit hc</t>
  </si>
  <si>
    <t>kW max facturation</t>
  </si>
  <si>
    <t>terme kW total EUR</t>
  </si>
  <si>
    <t>total kWh</t>
  </si>
  <si>
    <t>prix unitaire / kWh en EUR / kWh</t>
  </si>
  <si>
    <t>prix unitaire / kWh</t>
  </si>
  <si>
    <t>total EUR</t>
  </si>
  <si>
    <t>nombre de jours sur base annuelle</t>
  </si>
  <si>
    <t>Total tarif utilisation du réseau</t>
  </si>
  <si>
    <t>Tarif des pertes de réseau</t>
  </si>
  <si>
    <t>Tarif de l’énergie réactive</t>
  </si>
  <si>
    <t>Disposition droit à un prélèvement forfaitaire</t>
  </si>
  <si>
    <t>total kVArh</t>
  </si>
  <si>
    <t>droit à prélèvement forfaitaire =</t>
  </si>
  <si>
    <t>32,9 % du total kWh</t>
  </si>
  <si>
    <t xml:space="preserve">Tarif pour dépassement énergie réactive </t>
  </si>
  <si>
    <t>kVArh &gt; 0,329 * kWh total</t>
  </si>
  <si>
    <t>prix unitaire EUR / kVArh</t>
  </si>
  <si>
    <t>total EUR pour kVArh</t>
  </si>
  <si>
    <t>Tarif programme non accepté</t>
  </si>
  <si>
    <t>Suppléments</t>
  </si>
  <si>
    <t>Pensions</t>
  </si>
  <si>
    <t>prix unitaire  EUR / kWh</t>
  </si>
  <si>
    <t>Total tarif réseau de distribution, y compris location compteur</t>
  </si>
  <si>
    <t>Puissance souscrite</t>
  </si>
  <si>
    <t>Facteur</t>
  </si>
  <si>
    <t>EUR / kW</t>
  </si>
  <si>
    <t>Mesures de financement URE</t>
  </si>
  <si>
    <t>Total TRANSPORT pour nivellement</t>
  </si>
  <si>
    <t>EUR / kWh MAX</t>
  </si>
  <si>
    <t>Utilisation domaine public</t>
  </si>
  <si>
    <t>Financement raccordement parc éoliennes offshore</t>
  </si>
  <si>
    <t>TOTAL TRANSPORT</t>
  </si>
  <si>
    <t>% augmentation / diminution N par rapport à N - 1</t>
  </si>
  <si>
    <t>% augmentation / diminution N + 1 par rapport à N - 1</t>
  </si>
  <si>
    <t>prix annuel</t>
  </si>
  <si>
    <t>+ Y euro / kWmnu * Umnu</t>
  </si>
  <si>
    <t>+ Z euro / kWmsu * Umsu</t>
  </si>
  <si>
    <t>terme kW total euro</t>
  </si>
  <si>
    <t xml:space="preserve">terme kWmnu * Umnu </t>
  </si>
  <si>
    <t>kWmnu * Umnu</t>
  </si>
  <si>
    <t>total euro terme kWmnu * Umnu</t>
  </si>
  <si>
    <t>contrôle sur le terme maximum</t>
  </si>
  <si>
    <t>KWh hn</t>
  </si>
  <si>
    <t>prix max</t>
  </si>
  <si>
    <t>à appliquer sur le terme kW + le terme kWmnu * Umnu</t>
  </si>
  <si>
    <t xml:space="preserve">terme kWmsu * Umsu </t>
  </si>
  <si>
    <t>kWmsu * Umsu</t>
  </si>
  <si>
    <t>total euro terme kWhmsu * Umsu</t>
  </si>
  <si>
    <t>total EUR puissance souscrite</t>
  </si>
  <si>
    <t>prix annuel mesure</t>
  </si>
  <si>
    <t>48,4 % du total kWh</t>
  </si>
  <si>
    <t>somme max. des tarifs d'utilisation du réseau, des services auxiliaires</t>
  </si>
  <si>
    <t>Et financement des mesures en faveur de l'URE (A + B + C )</t>
  </si>
  <si>
    <t>Indiquer également les écarts entre les tarifs imposés par Elia et la colonne « Montant gestionnaire du réseau de transport ».</t>
  </si>
  <si>
    <t>Tarifs Trans HT</t>
  </si>
  <si>
    <t>Montant gestionnaire du réseau de transport</t>
  </si>
  <si>
    <t>Unité</t>
  </si>
  <si>
    <t>Pertes de réseau appliquées</t>
  </si>
  <si>
    <t>Montant corrigé pour les pertes de réseau</t>
  </si>
  <si>
    <t xml:space="preserve">Réglage primaire de la fréquence, réglage secondaire de l'équilibre </t>
  </si>
  <si>
    <t>au sein de la zone de régulation belge, réserve tertiaire et service black-start</t>
  </si>
  <si>
    <t>Gestion de la congestion</t>
  </si>
  <si>
    <t>Tarifs 26 - 1 kV</t>
  </si>
  <si>
    <t>Tarifs Trans BT</t>
  </si>
  <si>
    <t>Tarifs BT</t>
  </si>
  <si>
    <t xml:space="preserve">CLIENTS TYPE EUROSTAT </t>
  </si>
  <si>
    <t>Données</t>
  </si>
  <si>
    <t>kWh heures normales</t>
  </si>
  <si>
    <t>kWh heures creuses</t>
  </si>
  <si>
    <t>kWh exclusif nuit</t>
  </si>
  <si>
    <t>kWh total heures creuses</t>
  </si>
  <si>
    <t xml:space="preserve">kWh total </t>
  </si>
  <si>
    <t>kW pointe mensuelle</t>
  </si>
  <si>
    <t>kW mois hn</t>
  </si>
  <si>
    <t>kW mois hc</t>
  </si>
  <si>
    <t>utilisation totale</t>
  </si>
  <si>
    <t>utilisation hn</t>
  </si>
  <si>
    <t>utilisation hc</t>
  </si>
  <si>
    <t>kW pointe annuelle hn</t>
  </si>
  <si>
    <t>kW pointe annuelle hc</t>
  </si>
  <si>
    <t>kVArh</t>
  </si>
  <si>
    <t>énergie réactive</t>
  </si>
  <si>
    <t>Tarif location du compteur</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</si>
  <si>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</si>
  <si>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</si>
  <si>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</si>
  <si>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</si>
  <si>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</si>
  <si>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</si>
  <si>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</si>
  <si>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</si>
  <si>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</si>
  <si>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</si>
  <si>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</si>
  <si>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</si>
  <si>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</si>
  <si>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</si>
  <si>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</si>
  <si>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jour =</t>
  </si>
  <si>
    <t>nuit =</t>
  </si>
  <si>
    <t>somme max terme en X et terme en Y</t>
  </si>
  <si>
    <t>jour EUR / kWh</t>
  </si>
  <si>
    <t>nuit EUR / kWh</t>
  </si>
  <si>
    <t>exclusif nuit EUR / kWh</t>
  </si>
  <si>
    <t>Le GRD indique, par groupe de clients, les codes de tarif spécifiques, les types de raccordement et les codes de globalisation.</t>
  </si>
  <si>
    <t>TRANS - BT</t>
  </si>
  <si>
    <t>TVA - %</t>
  </si>
  <si>
    <t>POUR INFO : Quantités</t>
  </si>
  <si>
    <t>Heures normales / consommation journalière</t>
  </si>
  <si>
    <t>Heures creuses / consommation de nuit</t>
  </si>
  <si>
    <t>Heures creuses / consommation exclusivement de nuit</t>
  </si>
  <si>
    <t>Utilisation du réseau</t>
  </si>
  <si>
    <t>Frais de dossier</t>
  </si>
  <si>
    <t xml:space="preserve">Puissance souscrite et puissance complémentaire </t>
  </si>
  <si>
    <t>[X * Y] euro / kW</t>
  </si>
  <si>
    <t>+ [Z]  euro / kWh</t>
  </si>
  <si>
    <t>où:</t>
  </si>
  <si>
    <t>EUR / kW / an</t>
  </si>
  <si>
    <t>X / 12 =</t>
  </si>
  <si>
    <t>EUR / kW / mois</t>
  </si>
  <si>
    <t>EUR / kWh</t>
  </si>
  <si>
    <t>exclusif nuit =</t>
  </si>
  <si>
    <t>Gestion du système</t>
  </si>
  <si>
    <t>Services auxiliaires</t>
  </si>
  <si>
    <t>Réglage de la tension et de la puissance réactive</t>
  </si>
  <si>
    <t>Suppression des congestions</t>
  </si>
  <si>
    <t>Compensation des pertes de réseau</t>
  </si>
  <si>
    <t>Autres postes tarifaires</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</si>
  <si>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</si>
  <si>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</si>
  <si>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</si>
  <si>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</si>
  <si>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</si>
  <si>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</si>
  <si>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</si>
  <si>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 xml:space="preserve"> Autres impôts locaux, provinciaux, régionaux ou fédéraux</t>
  </si>
  <si>
    <t>Total des impôts, prélèvements, surcharges, contributions et rétributions</t>
  </si>
  <si>
    <t>Budget total (impôts, prélèvements, surcharges, contributions et rétributions) / Budget total</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</si>
  <si>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</si>
  <si>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</si>
  <si>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</si>
  <si>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</si>
  <si>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</si>
  <si>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</si>
  <si>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</si>
  <si>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</si>
  <si>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</si>
  <si>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</si>
  <si>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</si>
  <si>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</si>
  <si>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</si>
  <si>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</si>
  <si>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</si>
  <si>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</si>
  <si>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</si>
  <si>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</si>
  <si>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</si>
  <si>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</si>
  <si>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</si>
  <si>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</si>
  <si>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</si>
  <si>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</si>
  <si>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</si>
  <si>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</si>
  <si>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</si>
  <si>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</si>
  <si>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</si>
  <si>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</si>
  <si>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</si>
  <si>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</si>
  <si>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</si>
  <si>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</si>
  <si>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</si>
  <si>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</si>
  <si>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</si>
  <si>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</si>
  <si>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</si>
  <si>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</si>
  <si>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</si>
  <si>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</si>
  <si>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</si>
  <si>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</si>
  <si>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</si>
  <si>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</si>
  <si>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</si>
  <si>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</si>
  <si>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</si>
  <si>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</si>
  <si>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</si>
  <si>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</si>
  <si>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</si>
  <si>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</si>
  <si>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</si>
  <si>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</si>
  <si>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</si>
  <si>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</si>
  <si>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</si>
  <si>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</si>
  <si>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</si>
  <si>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</si>
  <si>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</si>
  <si>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</si>
  <si>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</si>
  <si>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</si>
  <si>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</si>
  <si>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</si>
  <si>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</si>
  <si>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</si>
  <si>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</si>
  <si>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</si>
  <si>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</si>
  <si>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</si>
  <si>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</si>
  <si>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</si>
  <si>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</si>
  <si>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</si>
  <si>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</si>
  <si>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</si>
  <si>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</si>
  <si>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</si>
  <si>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Valeur d'acquisition historique</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</si>
  <si>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</si>
  <si>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</si>
  <si>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</si>
  <si>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</si>
  <si>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</si>
  <si>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</si>
  <si>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</si>
  <si>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</si>
  <si>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</si>
  <si>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</si>
  <si>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</si>
  <si>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</si>
  <si>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</si>
  <si>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</si>
  <si>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</si>
  <si>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</si>
  <si>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</si>
  <si>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</si>
  <si>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</si>
  <si>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</si>
  <si>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</si>
  <si>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</si>
  <si>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</si>
  <si>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</si>
  <si>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</si>
  <si>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</si>
  <si>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</si>
  <si>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</si>
  <si>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</si>
  <si>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</si>
  <si>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</si>
  <si>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</si>
  <si>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</si>
  <si>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</si>
  <si>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</si>
  <si>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</si>
  <si>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</si>
  <si>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</si>
  <si>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</si>
  <si>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</si>
  <si>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</si>
  <si>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</si>
  <si>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</si>
  <si>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</si>
  <si>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</si>
  <si>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</si>
  <si>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</si>
  <si>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</si>
  <si>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</si>
  <si>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</si>
  <si>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</si>
  <si>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</si>
  <si>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</si>
  <si>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</si>
  <si>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</si>
  <si>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</si>
  <si>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</si>
  <si>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</si>
  <si>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</si>
  <si>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</si>
  <si>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</si>
  <si>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</si>
  <si>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</si>
  <si>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</si>
  <si>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</si>
  <si>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</si>
  <si>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</si>
  <si>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</si>
  <si>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</si>
  <si>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 xml:space="preserve">Supplément pour les pensions </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</si>
  <si>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</si>
  <si>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</si>
  <si>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</si>
  <si>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</si>
  <si>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</si>
  <si>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</si>
  <si>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</si>
  <si>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</si>
  <si>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</si>
  <si>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</si>
  <si>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</si>
  <si>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</si>
  <si>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</si>
  <si>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r>
      <t xml:space="preserve"> </t>
    </r>
    <r>
      <rPr>
        <b/>
        <sz val="8"/>
        <color indexed="8"/>
        <rFont val="Arial"/>
        <family val="2"/>
      </rPr>
      <t>Quantité de kWh gratuits : concerne la période de janvier à décembre N</t>
    </r>
  </si>
  <si>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</si>
  <si>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</si>
  <si>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</si>
  <si>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</si>
  <si>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</si>
  <si>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</si>
  <si>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</si>
  <si>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</si>
  <si>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</si>
  <si>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</si>
  <si>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</si>
  <si>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</si>
  <si>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</si>
  <si>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</si>
  <si>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</si>
  <si>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</si>
  <si>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</si>
  <si>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</si>
  <si>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</si>
  <si>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</si>
  <si>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</si>
  <si>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</si>
  <si>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</si>
  <si>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</si>
  <si>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</si>
  <si>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</si>
  <si>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</si>
  <si>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</si>
  <si>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</si>
  <si>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</si>
  <si>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</si>
  <si>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</si>
  <si>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</si>
  <si>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</si>
  <si>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</si>
  <si>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</si>
  <si>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</si>
  <si>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</si>
  <si>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</si>
  <si>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</si>
  <si>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</si>
  <si>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</si>
  <si>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</si>
  <si>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</si>
  <si>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</si>
  <si>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</si>
  <si>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</si>
  <si>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</si>
  <si>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</si>
  <si>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Indiquer dans quelle mesure un tarif maximum est utilisé dans les groupes de clients concernés et / ou dans d'autres groupes de clients.</t>
  </si>
  <si>
    <t>Décrire la procédure complète d'utilisation d'un tarif maximum, et en particulier la façon dont ceci se fait dans un exercice budgétaire.</t>
  </si>
  <si>
    <t>#EAN's</t>
  </si>
  <si>
    <t>- joindre en annexe une copie de l'appel d'offre public</t>
  </si>
  <si>
    <t>- joindre en annexe une copie du contrat attribué</t>
  </si>
  <si>
    <t>- indication du prix unitaire € / MWh</t>
  </si>
  <si>
    <t>- évolutions présumées du prix unitaire</t>
  </si>
  <si>
    <t>- établir une correspondance entre les montants repris au dossier d'adjudication et le budget</t>
  </si>
  <si>
    <t>- expliquer l'influence de la production décentralisée sur les pourcentages de pertes de réseau</t>
  </si>
  <si>
    <t>% intérêt</t>
  </si>
  <si>
    <t>Total emprunts LT</t>
  </si>
  <si>
    <t>Total emprunts CT</t>
  </si>
  <si>
    <t>montant d'activation</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</si>
  <si>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</si>
  <si>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</si>
  <si>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</si>
  <si>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</si>
  <si>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</si>
  <si>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</si>
  <si>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</si>
  <si>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 justification de l'évolution dans le temps</t>
  </si>
  <si>
    <t>justification</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</si>
  <si>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</si>
  <si>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</si>
  <si>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</si>
  <si>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</si>
  <si>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</si>
  <si>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</si>
  <si>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</si>
  <si>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</si>
  <si>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Informations complémentaires</t>
  </si>
  <si>
    <t>Tarif pour dépassement du prélèvement forfaitaire</t>
  </si>
  <si>
    <t>Tarif pour le non-respect d'un programme accepté</t>
  </si>
  <si>
    <t>Surcharges</t>
  </si>
  <si>
    <t xml:space="preserve">surcharges en vue du financement des obligations de service public </t>
  </si>
  <si>
    <t>contributions en vue de la couverture des coûts échoués</t>
  </si>
  <si>
    <t>charges des pensions non capitalisées</t>
  </si>
  <si>
    <t>obligations vis-à-vis des fonds de pension</t>
  </si>
  <si>
    <t>impôts, surcharges, contributions, rétributions et prélèvement locaux, provinciaux,</t>
  </si>
  <si>
    <t>régionaux ou fédéraux restant dus par le gestionaire du réseau de distribution concerné</t>
  </si>
  <si>
    <t xml:space="preserve">Code de </t>
  </si>
  <si>
    <t>globalisation</t>
  </si>
  <si>
    <t>type alimentation</t>
  </si>
  <si>
    <t>code tarif</t>
  </si>
  <si>
    <t>type de connection</t>
  </si>
  <si>
    <t>TRANS MT</t>
  </si>
  <si>
    <t>TRANS-BT</t>
  </si>
  <si>
    <t>&gt; 56kVA</t>
  </si>
  <si>
    <t>&lt; 56kVA</t>
  </si>
  <si>
    <t xml:space="preserve">PERIODE REGULATOIRE : </t>
  </si>
  <si>
    <t>première année de la période régulatoire :</t>
  </si>
  <si>
    <t>deuxième année de la période régulatoire :</t>
  </si>
  <si>
    <t>TABLE DES MATIERES</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</si>
  <si>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</si>
  <si>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</si>
  <si>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</si>
  <si>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</si>
  <si>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</si>
  <si>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</si>
  <si>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</si>
  <si>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</si>
  <si>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</si>
  <si>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</si>
  <si>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</si>
  <si>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</si>
  <si>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MEILLEURE ESTIMATION</t>
  </si>
  <si>
    <t>TRANS HT</t>
  </si>
  <si>
    <t>TRANS BS</t>
  </si>
  <si>
    <t>BASSE TENSION</t>
  </si>
  <si>
    <t>INJECTION</t>
  </si>
  <si>
    <t>PRELEVEMENT</t>
  </si>
  <si>
    <t>Total</t>
  </si>
  <si>
    <t>POUR INFO : quantités</t>
  </si>
  <si>
    <t>Heures pleines/consommation diurne</t>
  </si>
  <si>
    <t>Heures creuses/consommation nocturne</t>
  </si>
  <si>
    <t>Consommation exclusif nuit</t>
  </si>
  <si>
    <t>Energie réactive</t>
  </si>
  <si>
    <t>kvarh</t>
  </si>
  <si>
    <t>Tarif d'utilisation du réseau</t>
  </si>
  <si>
    <t>Tarif pour les puissances souscrite et complémentaire</t>
  </si>
  <si>
    <t>Trans MT / 26 - kV / Trans BT</t>
  </si>
  <si>
    <t>EUR/kW/an</t>
  </si>
  <si>
    <t>EUR/kW/mois</t>
  </si>
  <si>
    <t>BT &gt; 56kVA, avec mesure de point</t>
  </si>
  <si>
    <t>BT &gt; 56kVA, sans mesure de pointe / BT &lt; 56kVA</t>
  </si>
  <si>
    <t>Tarif pour la gestion du système</t>
  </si>
  <si>
    <t>Tarif pour l'activité de mesure et de comptage</t>
  </si>
  <si>
    <t>EUR/an</t>
  </si>
  <si>
    <t>Compteur AMR</t>
  </si>
  <si>
    <t>Compteur MMR</t>
  </si>
  <si>
    <t>Tarif des obligations de service publique</t>
  </si>
  <si>
    <t>Tarif pour services auxiliaires</t>
  </si>
  <si>
    <t>Tarif pour la compensation des pertes en réseaux</t>
  </si>
  <si>
    <t>Tarif pour la réglage de la tension et de l'energie réactive</t>
  </si>
  <si>
    <t>Droit à un prélèvement forfaitaire d'energie réactive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</si>
  <si>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</si>
  <si>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</si>
  <si>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</si>
  <si>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</si>
  <si>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</si>
  <si>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</si>
  <si>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</si>
  <si>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</si>
  <si>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</si>
  <si>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</si>
  <si>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</si>
  <si>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</si>
  <si>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</si>
  <si>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</si>
  <si>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</si>
  <si>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</si>
  <si>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</si>
  <si>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</si>
  <si>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</si>
  <si>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</si>
  <si>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</si>
  <si>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</si>
  <si>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</si>
  <si>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</si>
  <si>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</si>
  <si>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</si>
  <si>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</si>
  <si>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</si>
  <si>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</si>
  <si>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</si>
  <si>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</si>
  <si>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</si>
  <si>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</si>
  <si>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</si>
  <si>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Coüt de gestion du réseau de transmission</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</si>
  <si>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</si>
  <si>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</si>
  <si>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</si>
  <si>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</si>
  <si>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</si>
  <si>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</si>
  <si>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</si>
  <si>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</si>
  <si>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</si>
  <si>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</si>
  <si>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</si>
  <si>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</si>
  <si>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</si>
  <si>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</si>
  <si>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</si>
  <si>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</si>
  <si>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</si>
  <si>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</si>
  <si>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</si>
  <si>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</si>
  <si>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</si>
  <si>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</si>
  <si>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</si>
  <si>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</si>
  <si>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</si>
  <si>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</si>
  <si>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</si>
  <si>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</si>
  <si>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</si>
  <si>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</si>
  <si>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</si>
  <si>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</si>
  <si>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</si>
  <si>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</si>
  <si>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</si>
  <si>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</si>
  <si>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</si>
  <si>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</si>
  <si>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</si>
  <si>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</si>
  <si>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</si>
  <si>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</si>
  <si>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</si>
  <si>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</si>
  <si>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</si>
  <si>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</si>
  <si>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</si>
  <si>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</si>
  <si>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Report (+ ou -) d'années précédentes fixé par la CREG</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</si>
  <si>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</si>
  <si>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</si>
  <si>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</si>
  <si>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</si>
  <si>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</si>
  <si>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</si>
  <si>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</si>
  <si>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</si>
  <si>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</si>
  <si>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</si>
  <si>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</si>
  <si>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</si>
  <si>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</si>
  <si>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</si>
  <si>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</si>
  <si>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</si>
  <si>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</si>
  <si>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</si>
  <si>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</si>
  <si>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</si>
  <si>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</si>
  <si>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</si>
  <si>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</si>
  <si>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</si>
  <si>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</si>
  <si>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</si>
  <si>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</si>
  <si>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</si>
  <si>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</si>
  <si>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</si>
  <si>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</si>
  <si>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</si>
  <si>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</si>
  <si>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</si>
  <si>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</si>
  <si>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</si>
  <si>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</si>
  <si>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</si>
  <si>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</si>
  <si>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</si>
  <si>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</si>
  <si>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</si>
  <si>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</si>
  <si>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</si>
  <si>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</si>
  <si>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</si>
  <si>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</si>
  <si>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</si>
  <si>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</si>
  <si>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</si>
  <si>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</si>
  <si>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</si>
  <si>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</si>
  <si>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</si>
  <si>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</si>
  <si>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</si>
  <si>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</si>
  <si>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</si>
  <si>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</si>
  <si>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N+1</t>
  </si>
  <si>
    <t>631/4</t>
  </si>
  <si>
    <t>635/7</t>
  </si>
  <si>
    <t>640/8</t>
  </si>
  <si>
    <t>670/3</t>
  </si>
  <si>
    <t>70/67</t>
  </si>
  <si>
    <t>60/67</t>
  </si>
  <si>
    <t>70/74</t>
  </si>
  <si>
    <t>67/70</t>
  </si>
  <si>
    <t>70/77</t>
  </si>
  <si>
    <t>1.1.</t>
  </si>
  <si>
    <t>5.</t>
  </si>
  <si>
    <t>Transport</t>
  </si>
  <si>
    <t>60/64</t>
  </si>
  <si>
    <t>formule</t>
  </si>
  <si>
    <t>TRANSPORT</t>
  </si>
  <si>
    <t>EUR (A + B)</t>
  </si>
  <si>
    <t>EUR (C)</t>
  </si>
  <si>
    <t>max</t>
  </si>
  <si>
    <t>€</t>
  </si>
  <si>
    <t xml:space="preserve"> P</t>
  </si>
  <si>
    <t>euro / kW</t>
  </si>
  <si>
    <t>50/53</t>
  </si>
  <si>
    <t xml:space="preserve">% Pm, Ps </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</si>
  <si>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</si>
  <si>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</si>
  <si>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</si>
  <si>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</si>
  <si>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</si>
  <si>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</si>
  <si>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</si>
  <si>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</si>
  <si>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</si>
  <si>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</si>
  <si>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</si>
  <si>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</si>
  <si>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</si>
  <si>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</si>
  <si>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</si>
  <si>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</si>
  <si>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</si>
  <si>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</si>
  <si>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</si>
  <si>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</si>
  <si>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</si>
  <si>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</si>
  <si>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</si>
  <si>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</si>
  <si>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</si>
  <si>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</si>
  <si>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</si>
  <si>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</si>
  <si>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</si>
  <si>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</si>
  <si>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</si>
  <si>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Ia</t>
  </si>
  <si>
    <t>Ib</t>
  </si>
  <si>
    <t>Ic</t>
  </si>
  <si>
    <t>Id</t>
  </si>
  <si>
    <t>Ie</t>
  </si>
  <si>
    <t>If</t>
  </si>
  <si>
    <t>Ig2</t>
  </si>
  <si>
    <t>Ig1</t>
  </si>
  <si>
    <t>Ih1</t>
  </si>
  <si>
    <t>Ih2</t>
  </si>
  <si>
    <t>Ii1</t>
  </si>
  <si>
    <t>Ii2</t>
  </si>
  <si>
    <t>Da</t>
  </si>
  <si>
    <t>Db</t>
  </si>
  <si>
    <t>Dc</t>
  </si>
  <si>
    <t>Dc1</t>
  </si>
  <si>
    <t>Dd</t>
  </si>
  <si>
    <t>-</t>
  </si>
  <si>
    <t>Pm</t>
  </si>
  <si>
    <t>Ps</t>
  </si>
  <si>
    <t>EUR</t>
  </si>
  <si>
    <t>#61</t>
  </si>
  <si>
    <t>#62</t>
  </si>
  <si>
    <t>(3) = (1) - (2)</t>
  </si>
  <si>
    <t>(4)</t>
  </si>
  <si>
    <t>(5)</t>
  </si>
  <si>
    <t>alfa</t>
  </si>
  <si>
    <t>(1+alfa)</t>
  </si>
  <si>
    <t>N</t>
  </si>
  <si>
    <t>Budget N</t>
  </si>
  <si>
    <t>kW</t>
  </si>
  <si>
    <t>kWh_Tot</t>
  </si>
  <si>
    <t>kWh</t>
  </si>
  <si>
    <t>AMR</t>
  </si>
  <si>
    <t>MMR</t>
  </si>
  <si>
    <t>EP_MMR</t>
  </si>
  <si>
    <t>EUR (A)</t>
  </si>
  <si>
    <t>EUR (B)</t>
  </si>
  <si>
    <t>EUR (A) - (B)</t>
  </si>
  <si>
    <t>26 - 1 kV</t>
  </si>
  <si>
    <t>TRANS - LS</t>
  </si>
  <si>
    <t>EUR/kW</t>
  </si>
  <si>
    <t>(*)</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</si>
  <si>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</si>
  <si>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</si>
  <si>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</si>
  <si>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</si>
  <si>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</si>
  <si>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</si>
  <si>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</si>
  <si>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</si>
  <si>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</si>
  <si>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</si>
  <si>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</si>
  <si>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</si>
  <si>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</si>
  <si>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</si>
  <si>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</si>
  <si>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</si>
  <si>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</si>
  <si>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</si>
  <si>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</si>
  <si>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</si>
  <si>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</si>
  <si>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</si>
  <si>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</si>
  <si>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</si>
  <si>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</si>
  <si>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</si>
  <si>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</si>
  <si>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</si>
  <si>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</si>
  <si>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</si>
  <si>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</si>
  <si>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BTW - %</t>
  </si>
  <si>
    <t>kVARh</t>
  </si>
  <si>
    <t>A.</t>
  </si>
  <si>
    <t>A 1</t>
  </si>
  <si>
    <t>A 2</t>
  </si>
  <si>
    <t>met :</t>
  </si>
  <si>
    <t>X =</t>
  </si>
  <si>
    <t>X/12 =</t>
  </si>
  <si>
    <t>Y =</t>
  </si>
  <si>
    <t>Z =</t>
  </si>
  <si>
    <t>EUR/kWh</t>
  </si>
  <si>
    <t>A 3</t>
  </si>
  <si>
    <t xml:space="preserve">B. </t>
  </si>
  <si>
    <t>B 1</t>
  </si>
  <si>
    <t>B 2</t>
  </si>
  <si>
    <t>B 3</t>
  </si>
  <si>
    <t>B 4</t>
  </si>
  <si>
    <t xml:space="preserve">C. </t>
  </si>
  <si>
    <t>C 1</t>
  </si>
  <si>
    <t>C 2</t>
  </si>
  <si>
    <t>C 3</t>
  </si>
  <si>
    <t>MAXIMUM</t>
  </si>
  <si>
    <t>1.</t>
  </si>
  <si>
    <t>2.</t>
  </si>
  <si>
    <r>
      <t>+ [Y * Um</t>
    </r>
    <r>
      <rPr>
        <b/>
        <vertAlign val="subscript"/>
        <sz val="8"/>
        <rFont val="Arial"/>
        <family val="2"/>
      </rPr>
      <t>nu</t>
    </r>
    <r>
      <rPr>
        <b/>
        <sz val="8"/>
        <rFont val="Arial"/>
        <family val="2"/>
      </rPr>
      <t>]  EUR /kWm</t>
    </r>
    <r>
      <rPr>
        <b/>
        <vertAlign val="subscript"/>
        <sz val="8"/>
        <rFont val="Arial"/>
        <family val="2"/>
      </rPr>
      <t xml:space="preserve">nu </t>
    </r>
  </si>
  <si>
    <r>
      <t>+ [Z * Um</t>
    </r>
    <r>
      <rPr>
        <b/>
        <vertAlign val="subscript"/>
        <sz val="8"/>
        <rFont val="Arial"/>
        <family val="2"/>
      </rPr>
      <t>su</t>
    </r>
    <r>
      <rPr>
        <b/>
        <sz val="8"/>
        <rFont val="Arial"/>
        <family val="2"/>
      </rPr>
      <t>]  EUR /kWm</t>
    </r>
    <r>
      <rPr>
        <b/>
        <vertAlign val="subscript"/>
        <sz val="8"/>
        <rFont val="Arial"/>
        <family val="2"/>
      </rPr>
      <t>su</t>
    </r>
  </si>
  <si>
    <t>X  EUR/kW</t>
  </si>
  <si>
    <r>
      <t xml:space="preserve">met   </t>
    </r>
    <r>
      <rPr>
        <u/>
        <sz val="8"/>
        <rFont val="Arial"/>
        <family val="2"/>
      </rPr>
      <t>X</t>
    </r>
    <r>
      <rPr>
        <sz val="8"/>
        <rFont val="Arial"/>
        <family val="2"/>
      </rPr>
      <t xml:space="preserve"> =</t>
    </r>
  </si>
  <si>
    <t>3.</t>
  </si>
  <si>
    <t>4.</t>
  </si>
  <si>
    <t>4.1.</t>
  </si>
  <si>
    <t>4.2.</t>
  </si>
  <si>
    <t>EUR/kVarh</t>
  </si>
  <si>
    <t>4.3.</t>
  </si>
  <si>
    <t>gridfee</t>
  </si>
  <si>
    <t>1.1</t>
  </si>
  <si>
    <t>1.1.1.</t>
  </si>
  <si>
    <t>1.1.2.</t>
  </si>
  <si>
    <t>1.1.3.</t>
  </si>
  <si>
    <t>1.2.</t>
  </si>
  <si>
    <t>1.3.</t>
  </si>
  <si>
    <t>3.1.</t>
  </si>
  <si>
    <t>3.2.</t>
  </si>
  <si>
    <t>3.3.</t>
  </si>
  <si>
    <t>4.5.</t>
  </si>
  <si>
    <t>S &lt;= 33%</t>
  </si>
  <si>
    <t>Total Budget Net</t>
  </si>
  <si>
    <t>check Tableau 3A</t>
  </si>
  <si>
    <t>check Tableau 3B</t>
  </si>
  <si>
    <t>Les tarifs à application unique pour le placement ou le changement d'un raccordement sont à insérer dans des feuilles séparées.</t>
  </si>
  <si>
    <t>euro / kWh</t>
  </si>
  <si>
    <t xml:space="preserve">Total </t>
  </si>
  <si>
    <t>Puissance souscrite et puissance complémentaire </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</si>
  <si>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</si>
  <si>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</si>
  <si>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</si>
  <si>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</si>
  <si>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</si>
  <si>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</si>
  <si>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</si>
  <si>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</si>
  <si>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</si>
  <si>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</si>
  <si>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</si>
  <si>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</si>
  <si>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</si>
  <si>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2015-2016</t>
  </si>
  <si>
    <t>POURCENTAGE DE RENDEMENT SECONDAIRE</t>
  </si>
  <si>
    <t xml:space="preserve"> </t>
  </si>
  <si>
    <t>N°4:</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</si>
  <si>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</si>
  <si>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</si>
  <si>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</si>
  <si>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</si>
  <si>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</si>
  <si>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</si>
  <si>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</si>
  <si>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</si>
  <si>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</si>
  <si>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Intercommunale/régie toute activité confondue [1]=[2]+[3]+[4]</t>
  </si>
  <si>
    <t>BUDGET 2016</t>
  </si>
  <si>
    <t>BUDGET 2015</t>
  </si>
  <si>
    <t>MEILLEURE ESTIMATION 2014</t>
  </si>
  <si>
    <t>REALITE 2013</t>
  </si>
  <si>
    <t>N°1:</t>
  </si>
  <si>
    <t xml:space="preserve">N°2: </t>
  </si>
  <si>
    <t>Veuillez annexer 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</si>
  <si>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 xml:space="preserve">N°3: </t>
  </si>
  <si>
    <t>Veuillez annexer 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</si>
  <si>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RÉALITÉ 31/12/2012 APRES AFFECTATION DU RESULTAT</t>
  </si>
  <si>
    <t>Mouvements 2013</t>
  </si>
  <si>
    <t>RÉALITÉ 31/12/2013 APRES AFFECTATION DU RESULTAT</t>
  </si>
  <si>
    <t>Mouvements 2014</t>
  </si>
  <si>
    <t>MEILLEURE ESTIMATION 31/12/2014 APRÈS AFFECTATION DU RESULTAT</t>
  </si>
  <si>
    <t>Mouvements 2015</t>
  </si>
  <si>
    <t>BUDGET 31/12/2015  APRÈS AFFECTATION DU RESULTAT</t>
  </si>
  <si>
    <t>Mouvements 2016</t>
  </si>
  <si>
    <t>BUDGET 31/12/2016  APRÈS AFFECTATION DU RESULTAT</t>
  </si>
  <si>
    <t>Veuillez commenter les évolutions bilantaires significatives des années 2013, 2014, 2015 et 2016 reprises dans le tableau ci-dessus.</t>
  </si>
  <si>
    <t>INTERCOMMUNALE/REGIE</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</si>
  <si>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</si>
  <si>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</si>
  <si>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</si>
  <si>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</si>
  <si>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</si>
  <si>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</si>
  <si>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</si>
  <si>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</si>
  <si>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</si>
  <si>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</si>
  <si>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</si>
  <si>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</si>
  <si>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</si>
  <si>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</si>
  <si>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</si>
  <si>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 xml:space="preserve">Différence absolue ([3]-[2]) </t>
  </si>
  <si>
    <t>ACTIVITES REGULEES DU GRD ELECTRICITE</t>
  </si>
  <si>
    <t>Activité GRD électricité</t>
  </si>
  <si>
    <t>Activité GRD gaz</t>
  </si>
  <si>
    <t xml:space="preserve"> - EUR - </t>
  </si>
  <si>
    <t xml:space="preserve">Produits comptables </t>
  </si>
  <si>
    <t>Coûts comptable</t>
  </si>
  <si>
    <t>Résultat comptable</t>
  </si>
  <si>
    <t>Résultat comptable prévisionnel</t>
  </si>
  <si>
    <t>% Budget 2015/Réalité 2013</t>
  </si>
  <si>
    <t>% Budget 2016/Réalité 2013</t>
  </si>
  <si>
    <t>(*) = marge équitable</t>
  </si>
  <si>
    <t>Veuillez commenter les évolutions significatives des fonds propres reprises dans le tableau ci-dessus.</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</si>
  <si>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</si>
  <si>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</si>
  <si>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</si>
  <si>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Tarif à application unique pour la rémunération des coûts pour un nouveau raccordement ou pour l'adaptation /renforcement d'un raccordement existant</t>
  </si>
  <si>
    <t>Tableau 6A</t>
  </si>
  <si>
    <t>Tableau 7I</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</si>
  <si>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</si>
  <si>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</si>
  <si>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</si>
  <si>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</si>
  <si>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</si>
  <si>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</si>
  <si>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TPS (kWh gratuits)</t>
  </si>
  <si>
    <t>Coûts OSP - Autres</t>
  </si>
  <si>
    <t>5.6. Redevance pour occupation de domaine public</t>
  </si>
  <si>
    <t>5.7.</t>
  </si>
  <si>
    <t>Transit</t>
  </si>
  <si>
    <t>Pertes en réseau</t>
  </si>
  <si>
    <t>Réductions de valeur</t>
  </si>
  <si>
    <t>Redevance occupation domaine public</t>
  </si>
  <si>
    <t>Autres éléments non-gérables</t>
  </si>
  <si>
    <t>Annexe:</t>
  </si>
  <si>
    <t>Réalité 2012</t>
  </si>
  <si>
    <t xml:space="preserve">#60 </t>
  </si>
  <si>
    <t xml:space="preserve">(tous les produits prévus par l'art. 2, §1, 11° de la décision) </t>
  </si>
  <si>
    <t>(6)</t>
  </si>
  <si>
    <t>(7)</t>
  </si>
  <si>
    <t>Paramètres utilisés dans le calcul du plafond des coûts gérables:</t>
  </si>
  <si>
    <t>Réalité 2012 avant activation</t>
  </si>
  <si>
    <t>Budget 2016 avant activation</t>
  </si>
  <si>
    <t>Budget 2015 avant activation</t>
  </si>
  <si>
    <t>Réalité 2012 après activation</t>
  </si>
  <si>
    <t>Plafond coûts gérables</t>
  </si>
  <si>
    <t>Taux inflation réel 2013</t>
  </si>
  <si>
    <t>Taux inflation prévisionnel 2014</t>
  </si>
  <si>
    <t>Taux inflation prévisionnel 2015</t>
  </si>
  <si>
    <t>Taux inflation prévisionnel 2016</t>
  </si>
  <si>
    <t xml:space="preserve">2. Le total des coûts gérables repris au tableau 3 doit être égal au total des coûts gérables repris  au point 1 du tableau ci-dessus. En cas de différence, veuillez justifier.  </t>
  </si>
  <si>
    <t>Adaptation pour coûts IT Atrias</t>
  </si>
  <si>
    <t>Adaptation pour coûts IT réseaux intelligents</t>
  </si>
  <si>
    <t>Total Plafond coûts gérables</t>
  </si>
  <si>
    <t>(5)=(7)-(3)</t>
  </si>
  <si>
    <t>Nombre d'EAN's actifs au 31.12.2013</t>
  </si>
  <si>
    <t>Forfait Atrias 2015 (€/EAN)</t>
  </si>
  <si>
    <t>Forfait Atrias 2016 (€/EAN)</t>
  </si>
  <si>
    <t>Forfait Réseaux intelligents (€/EAN)</t>
  </si>
  <si>
    <t>COMPTABILITE GENERALE</t>
  </si>
  <si>
    <t>COMPTABILITE ANALYTIQUE</t>
  </si>
  <si>
    <t>Check avec T3</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</si>
  <si>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</si>
  <si>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</si>
  <si>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</si>
  <si>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</si>
  <si>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</si>
  <si>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</si>
  <si>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REALITE 2012</t>
  </si>
  <si>
    <t>REALITE 2009</t>
  </si>
  <si>
    <t>REALITE 2010</t>
  </si>
  <si>
    <t>REALITE 2011</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</si>
  <si>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</si>
  <si>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</si>
  <si>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</si>
  <si>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</si>
  <si>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</si>
  <si>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</si>
  <si>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</si>
  <si>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</si>
  <si>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</si>
  <si>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Mutations pendant l'année 2015</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</si>
  <si>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</si>
  <si>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</si>
  <si>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</si>
  <si>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</si>
  <si>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</si>
  <si>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</si>
  <si>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</si>
  <si>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</si>
  <si>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</si>
  <si>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31.12.2009</t>
    </r>
  </si>
  <si>
    <r>
      <t xml:space="preserve">Plus-value sur base de l'indexation historique au </t>
    </r>
    <r>
      <rPr>
        <b/>
        <sz val="10"/>
        <color indexed="8"/>
        <rFont val="Arial"/>
        <family val="2"/>
      </rPr>
      <t>31.12.2010</t>
    </r>
  </si>
  <si>
    <r>
      <t xml:space="preserve">Plus-value sur base de l'indexation historique au </t>
    </r>
    <r>
      <rPr>
        <b/>
        <sz val="10"/>
        <color indexed="8"/>
        <rFont val="Arial"/>
        <family val="2"/>
      </rPr>
      <t>31.12.2011</t>
    </r>
  </si>
  <si>
    <r>
      <t xml:space="preserve">Plus-value sur base de l'indexation historique au </t>
    </r>
    <r>
      <rPr>
        <b/>
        <sz val="10"/>
        <color indexed="8"/>
        <rFont val="Arial"/>
        <family val="2"/>
      </rPr>
      <t>31.12.2012</t>
    </r>
  </si>
  <si>
    <r>
      <t xml:space="preserve">Plus-value sur base de l'indexation historique au </t>
    </r>
    <r>
      <rPr>
        <b/>
        <sz val="10"/>
        <color indexed="8"/>
        <rFont val="Arial"/>
        <family val="2"/>
      </rPr>
      <t>31.12.2013</t>
    </r>
  </si>
  <si>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</si>
  <si>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</si>
  <si>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31.12.2009</t>
    </r>
  </si>
  <si>
    <r>
      <t xml:space="preserve">Plus-value RAB au </t>
    </r>
    <r>
      <rPr>
        <b/>
        <sz val="10"/>
        <color indexed="8"/>
        <rFont val="Arial"/>
        <family val="2"/>
      </rPr>
      <t>31.12.2010</t>
    </r>
  </si>
  <si>
    <r>
      <t xml:space="preserve">Plus-value RAB au </t>
    </r>
    <r>
      <rPr>
        <b/>
        <sz val="10"/>
        <color indexed="8"/>
        <rFont val="Arial"/>
        <family val="2"/>
      </rPr>
      <t>31.12.2011</t>
    </r>
  </si>
  <si>
    <r>
      <t xml:space="preserve">Plus-value RAB au </t>
    </r>
    <r>
      <rPr>
        <b/>
        <sz val="10"/>
        <color indexed="8"/>
        <rFont val="Arial"/>
        <family val="2"/>
      </rPr>
      <t>31.12.2012</t>
    </r>
  </si>
  <si>
    <r>
      <t xml:space="preserve">Plus-value RAB au </t>
    </r>
    <r>
      <rPr>
        <b/>
        <sz val="10"/>
        <color indexed="8"/>
        <rFont val="Arial"/>
        <family val="2"/>
      </rPr>
      <t>31.12.2013</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</si>
  <si>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</si>
  <si>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</si>
  <si>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</si>
  <si>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31.12.2009</t>
    </r>
  </si>
  <si>
    <r>
      <t xml:space="preserve">Actif régulé "primaire" au </t>
    </r>
    <r>
      <rPr>
        <b/>
        <sz val="10"/>
        <color indexed="8"/>
        <rFont val="Arial"/>
        <family val="2"/>
      </rPr>
      <t>31.12.2010</t>
    </r>
  </si>
  <si>
    <r>
      <t xml:space="preserve">Actif régulé "primaire" au </t>
    </r>
    <r>
      <rPr>
        <b/>
        <sz val="10"/>
        <color indexed="8"/>
        <rFont val="Arial"/>
        <family val="2"/>
      </rPr>
      <t>31.12.2011</t>
    </r>
  </si>
  <si>
    <r>
      <t xml:space="preserve">Actif régulé "primaire" au </t>
    </r>
    <r>
      <rPr>
        <b/>
        <sz val="10"/>
        <color indexed="8"/>
        <rFont val="Arial"/>
        <family val="2"/>
      </rPr>
      <t>31.12.2012</t>
    </r>
  </si>
  <si>
    <r>
      <t xml:space="preserve">Actif régulé "primaire" au </t>
    </r>
    <r>
      <rPr>
        <b/>
        <sz val="10"/>
        <color indexed="8"/>
        <rFont val="Arial"/>
        <family val="2"/>
      </rPr>
      <t>31.12.2013</t>
    </r>
  </si>
  <si>
    <r>
      <t xml:space="preserve">Actif régulé "primaire" au </t>
    </r>
    <r>
      <rPr>
        <b/>
        <sz val="10"/>
        <color indexed="8"/>
        <rFont val="Arial"/>
        <family val="2"/>
      </rPr>
      <t>31.12.2014</t>
    </r>
  </si>
  <si>
    <r>
      <t xml:space="preserve">Actif régulé "primaire" au </t>
    </r>
    <r>
      <rPr>
        <b/>
        <sz val="10"/>
        <color indexed="8"/>
        <rFont val="Arial"/>
        <family val="2"/>
      </rPr>
      <t>31.12.2015</t>
    </r>
  </si>
  <si>
    <t>Mutations pendant l'année 2016</t>
  </si>
  <si>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</si>
  <si>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</si>
  <si>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</si>
  <si>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</si>
  <si>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</si>
  <si>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</si>
  <si>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</si>
  <si>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</si>
  <si>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r>
      <t xml:space="preserve">Valeur d'acquisition historique au </t>
    </r>
    <r>
      <rPr>
        <b/>
        <sz val="10"/>
        <color indexed="8"/>
        <rFont val="Arial"/>
        <family val="2"/>
      </rPr>
      <t>31.12.2016</t>
    </r>
  </si>
  <si>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</si>
  <si>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</si>
  <si>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</si>
  <si>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</si>
  <si>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</si>
  <si>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</si>
  <si>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</si>
  <si>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</si>
  <si>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</si>
  <si>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</si>
  <si>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</si>
  <si>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</si>
  <si>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</si>
  <si>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</si>
  <si>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</si>
  <si>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</si>
  <si>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</si>
  <si>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</si>
  <si>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</si>
  <si>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</si>
  <si>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</si>
  <si>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</si>
  <si>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 xml:space="preserve">Mutations pendant l'année 2014 </t>
  </si>
  <si>
    <t>Mutations pendant l'année 2014</t>
  </si>
  <si>
    <r>
      <t xml:space="preserve">Valeur d'acquisition historique au </t>
    </r>
    <r>
      <rPr>
        <b/>
        <sz val="10"/>
        <color indexed="8"/>
        <rFont val="Arial"/>
        <family val="2"/>
      </rPr>
      <t>31.12.2014</t>
    </r>
  </si>
  <si>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</si>
  <si>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</si>
  <si>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</si>
  <si>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</si>
  <si>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</si>
  <si>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</si>
  <si>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</si>
  <si>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</si>
  <si>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</si>
  <si>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</si>
  <si>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</si>
  <si>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</si>
  <si>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</si>
  <si>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</si>
  <si>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</si>
  <si>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</si>
  <si>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</si>
  <si>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</si>
  <si>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</si>
  <si>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</si>
  <si>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</si>
  <si>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</si>
  <si>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</si>
  <si>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</si>
  <si>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</si>
  <si>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t>Marge bénéficiaire équitable à prendre en considération dans la proposition tarifaire</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</si>
  <si>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</si>
  <si>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</si>
  <si>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</si>
  <si>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</si>
  <si>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</si>
  <si>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</si>
  <si>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</si>
  <si>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</si>
  <si>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</si>
  <si>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</si>
  <si>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</si>
  <si>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</si>
  <si>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</si>
  <si>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</si>
  <si>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</si>
  <si>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</si>
  <si>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</si>
  <si>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</si>
  <si>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</si>
  <si>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</si>
  <si>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</si>
  <si>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</si>
  <si>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</si>
  <si>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</si>
  <si>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</si>
  <si>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</si>
  <si>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</si>
  <si>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</si>
  <si>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</si>
  <si>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</si>
  <si>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</si>
  <si>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</si>
  <si>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</si>
  <si>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</si>
  <si>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</si>
  <si>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</si>
  <si>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</si>
  <si>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</si>
  <si>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</si>
  <si>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</si>
  <si>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</si>
  <si>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</si>
  <si>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</si>
  <si>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</si>
  <si>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</si>
  <si>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</si>
  <si>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</si>
  <si>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</si>
  <si>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</si>
  <si>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</si>
  <si>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</si>
  <si>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</si>
  <si>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</si>
  <si>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</si>
  <si>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</si>
  <si>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</si>
  <si>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</si>
  <si>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</si>
  <si>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</si>
  <si>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</si>
  <si>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</si>
  <si>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</si>
  <si>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</si>
  <si>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</si>
  <si>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</si>
  <si>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</si>
  <si>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</si>
  <si>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</si>
  <si>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</si>
  <si>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</si>
  <si>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</si>
  <si>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</si>
  <si>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</si>
  <si>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</si>
  <si>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</si>
  <si>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</si>
  <si>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</si>
  <si>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</si>
  <si>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</si>
  <si>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</si>
  <si>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</si>
  <si>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</si>
  <si>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</si>
  <si>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</si>
  <si>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</si>
  <si>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</si>
  <si>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</si>
  <si>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</si>
  <si>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</si>
  <si>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</si>
  <si>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</si>
  <si>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</si>
  <si>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</si>
  <si>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</si>
  <si>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</si>
  <si>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</si>
  <si>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</si>
  <si>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</si>
  <si>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</si>
  <si>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</si>
  <si>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Variation Budget 2015</t>
  </si>
  <si>
    <t>Variation Budget 2016</t>
  </si>
  <si>
    <t>BUDGET 2012</t>
  </si>
  <si>
    <t>Différence absolue</t>
  </si>
  <si>
    <t>Différence relative</t>
  </si>
  <si>
    <t>Exprimé en kWh</t>
  </si>
  <si>
    <t>[0]</t>
  </si>
  <si>
    <t>[4]</t>
  </si>
  <si>
    <t>=[3]-[2]</t>
  </si>
  <si>
    <t>=([3]-[2])/[2]</t>
  </si>
  <si>
    <t>=[4]-[3]</t>
  </si>
  <si>
    <t>=([4]-[3])/[3]</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</si>
  <si>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</si>
  <si>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</si>
  <si>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</si>
  <si>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</si>
  <si>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</si>
  <si>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</si>
  <si>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</si>
  <si>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</si>
  <si>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</si>
  <si>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</si>
  <si>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</si>
  <si>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</si>
  <si>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</si>
  <si>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</si>
  <si>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</si>
  <si>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</si>
  <si>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</si>
  <si>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</si>
  <si>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</si>
  <si>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</si>
  <si>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Financement des certificats verts (fédéral) - OSP</t>
  </si>
  <si>
    <t>Financement de mesures de promotion d'URE (fédéral) - OSP</t>
  </si>
  <si>
    <t>Financement de raccordement du parc d'éoliennes offshore (fédéral) - OSP</t>
  </si>
  <si>
    <t>Financement des mesures de soutien aux énergies renouvelables (Wallonie) - OSP</t>
  </si>
  <si>
    <t xml:space="preserve">Surcharge pour occupation du domaine public (Wallonie) </t>
  </si>
  <si>
    <t>Montant bonus / malus - Décision régulateur</t>
  </si>
  <si>
    <t>impôts sur les revenus</t>
  </si>
  <si>
    <t>Cotisation fédérale</t>
  </si>
  <si>
    <t>Couverture des frais de fonctionnement de la CREG</t>
  </si>
  <si>
    <t>Clients protégés</t>
  </si>
  <si>
    <t>Dénucléarisation des sites nucléaires BP1 et BP2 à Mol-Dessel</t>
  </si>
  <si>
    <t>Mesures sociales visant à confier aux CPAS la mission de guidance et d'aide sociale financière</t>
  </si>
  <si>
    <t>Octroi de primes (hors Qualiwatt)</t>
  </si>
  <si>
    <t>Qualiwatt</t>
  </si>
  <si>
    <t>ANNEXES A LA PROPOSITION TARIFAIRE</t>
  </si>
  <si>
    <t>Annexe 1</t>
  </si>
  <si>
    <t>Annexe 2</t>
  </si>
  <si>
    <t>Annexe 3</t>
  </si>
  <si>
    <t>Annexe 4</t>
  </si>
  <si>
    <t>Annexe 5</t>
  </si>
  <si>
    <t>Annexe 6</t>
  </si>
  <si>
    <t>Annexe 8</t>
  </si>
  <si>
    <t>Veuillez 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</si>
  <si>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Pour tout investissement excèdant 1.000.000EUR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</si>
  <si>
    <t>Veuillez annexer une note explicative reprenant les hypothèses retenues pour l'élaboration des budgets prévisionnels de chaque catégorie d'obligations de service public.</t>
  </si>
  <si>
    <t>Veuillez annexer les comptes annuels sous format BNB ainsi que la balance des comptes généraux détaillée pour l'année 2013.</t>
  </si>
  <si>
    <t>N°5:</t>
  </si>
  <si>
    <t>Tableaux 3A/3B</t>
  </si>
  <si>
    <t>Tableaux 4A/4B</t>
  </si>
  <si>
    <t>N°6:</t>
  </si>
  <si>
    <t>Annexe 7</t>
  </si>
  <si>
    <t>Annexe 9</t>
  </si>
  <si>
    <t>Annexe 11</t>
  </si>
  <si>
    <t>Annexe 12</t>
  </si>
  <si>
    <t>Annexe 13</t>
  </si>
  <si>
    <t>Annexe 10</t>
  </si>
  <si>
    <t>- expliquer le calcul pour établir la valorisation en euro et en MWh des volumes de réconciliation.</t>
  </si>
  <si>
    <t>Annexe n°12 :</t>
  </si>
  <si>
    <t>Période régulatoire :</t>
  </si>
  <si>
    <t>Tableau 8A</t>
  </si>
  <si>
    <t>Annexe 14</t>
  </si>
  <si>
    <t>Annexe 15</t>
  </si>
  <si>
    <t>Annexe 16</t>
  </si>
  <si>
    <t>Annexe 17</t>
  </si>
  <si>
    <t>Annexes :</t>
  </si>
  <si>
    <t>Annexe 18</t>
  </si>
  <si>
    <t>Annexe 19</t>
  </si>
  <si>
    <t>Annexe n°13 :</t>
  </si>
  <si>
    <t>Annexe 21</t>
  </si>
  <si>
    <t>Annexe 22</t>
  </si>
  <si>
    <t>Tableau 20B</t>
  </si>
  <si>
    <t>Annexe 23</t>
  </si>
  <si>
    <t>Annexe 24</t>
  </si>
  <si>
    <t>Tableau 19</t>
  </si>
  <si>
    <t>Annexe 25</t>
  </si>
  <si>
    <t>Annexe 26</t>
  </si>
  <si>
    <t>Annexe 27</t>
  </si>
  <si>
    <t>Annexe 28</t>
  </si>
  <si>
    <t>Une liste électronique comportant tous les tarifs de raccordement. Cette liste tarifaire doit inclure toutes les prestations/tous les services pouvant être facturés par le GRD.</t>
  </si>
  <si>
    <t>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</si>
  <si>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</si>
  <si>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 xml:space="preserve">Une note explicative reprenant une vue d'ensemble des clés de répartitions utilisées pour compléter les tableaux 3 et leur justification.  </t>
  </si>
  <si>
    <t xml:space="preserve">Une note explicative reprenant une vue d'ensemble des clés de répartitions utilisées pour compléter les tableaux 4 et leur justification.  </t>
  </si>
  <si>
    <t>Un tableau et une note explicative reprenant le détail des coûts IT et notamment les coûts de la clearing house actuelle, les coûts d'Atrias, les coûts des projets relatifs aux réseaux intelligents, les coûts des autres projets informatiques significatifs.</t>
  </si>
  <si>
    <t>Une note explicative concernant les règles en matière d’activation des coûts appliquées par période régulatoire ainsi que les règles prises en compte pour l'élaboration des budgets 2015 &amp; 2016. Veuillez démontrer que les frais généraux activés disparaissent effectivement du budget des coûts et fournir une note sur le processus d'activation en le motivant</t>
  </si>
  <si>
    <t>Une copie de l'appel d'offre public pour les pertes de réseaux 2015 et 2016, une copie du ou des contrat(s) attribué(s) avec l'indication du prix unitaire exprimé en EUR/MWh (HP et HC) pour chaque année de la période régulatoire.</t>
  </si>
  <si>
    <t>Une copie des plans de remboursements des emprunts contractés</t>
  </si>
  <si>
    <t xml:space="preserve">Une explication synthétique des régimes de pension en vigueur au sein du GRD ainsi que les adaptations de régimes qui pourraient avoir lieu au cours de la période régulatoire. </t>
  </si>
  <si>
    <t xml:space="preserve">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t>
  </si>
  <si>
    <t>Une note explicative reprenant les hypothèses retenues pour l'élaboration des budgets prévisionnels de chaque catégorie d'obligations de service public.</t>
  </si>
  <si>
    <t>Une copie du courrier émanant de la DG04 reprenant la notification provisoire relative à la redevance pour occupation du domaine public par le réseau électrique de l'année 2014 (à défaut 2013) ainsi que le détail du calcul des estimations 2015 et 2016.</t>
  </si>
  <si>
    <t>Une copie du courrier émanant du fonds de participation valorisant le montant de l'indemnité due par le GRD pour l'année 2013 ainsi que le détail du calcul des estimations 2015 et 2016.</t>
  </si>
  <si>
    <t>Un tableau de bord reprenant les plus gros clients industriels alimentés par votre réseau en 26-1kV et le pourcentage que représentent ces gros clients sur le volume total distribué sur votre réseau.</t>
  </si>
  <si>
    <t>Un plan détaillé du personnel comprenant un organigramme de l'année 2014 ainsi qu'un organigramme prévisionnel pour chaque année de la période régulatoire 2015-2016.</t>
  </si>
  <si>
    <t>Une explication des centres de coûts repris au tableau 20B</t>
  </si>
  <si>
    <t>Les hypothèses retenues pour estimer l'évolution des postes bilantaires en 2015 et 2016 et la répartition sur les activités.</t>
  </si>
  <si>
    <t>Veuillez expliciter les hypothèses retenues pour estimer l'évolution des postes bilantaires en 2015 et 2016 et la répartition sur les activités.</t>
  </si>
  <si>
    <t>Annexe 29</t>
  </si>
  <si>
    <t xml:space="preserve">Une réconciliation chiffrée permettant d'identifier les coûts comptabilisés par la société d'exploitation et les coûts propres à chaque GRD. Les coûts comptabilisés par la société d'exploitation sont divisés en OPEX et investissements. </t>
  </si>
  <si>
    <t>Une justification de la structure administrative ainsi que de l'utilisation des générateurs de coûts et des clés de répartition de la société d'exloitation au GRD, des traitements des coûts propres au GRD, du GRD aux activités (électricité, gaz, autres)</t>
  </si>
  <si>
    <t>Annexe 30</t>
  </si>
  <si>
    <t>Annexe 31</t>
  </si>
  <si>
    <t>Annexe 32</t>
  </si>
  <si>
    <t>Les contrats entre le GRD et la société d'exploitation. Si des changements contractuels ont eu lieu l'année précédente, le mentionner explicitement.</t>
  </si>
  <si>
    <t>LIGNES DIRECTRICES</t>
  </si>
  <si>
    <t xml:space="preserve">PERIODE REGULATOIRE: </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</si>
  <si>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</si>
  <si>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</si>
  <si>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</si>
  <si>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</si>
  <si>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</si>
  <si>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</si>
  <si>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</si>
  <si>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</si>
  <si>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</si>
  <si>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1B</t>
  </si>
  <si>
    <t>TABLEAUX 2</t>
  </si>
  <si>
    <t>2A</t>
  </si>
  <si>
    <t>2B</t>
  </si>
  <si>
    <t>TABLEAUX 3</t>
  </si>
  <si>
    <t>COMPTE DE RESULTATS ANALYTIQUE</t>
  </si>
  <si>
    <t>TABLEAUX 4</t>
  </si>
  <si>
    <t>TABLEAU 5</t>
  </si>
  <si>
    <t>DETERMINATION DES COEFFICIENTS PM/PS</t>
  </si>
  <si>
    <t>COUTS GERABLES</t>
  </si>
  <si>
    <t>COUTS NON GERABLES</t>
  </si>
  <si>
    <t>7A</t>
  </si>
  <si>
    <t>7B</t>
  </si>
  <si>
    <t>7C</t>
  </si>
  <si>
    <t>7D</t>
  </si>
  <si>
    <t>7E</t>
  </si>
  <si>
    <t>7F</t>
  </si>
  <si>
    <t>7G</t>
  </si>
  <si>
    <t>7H</t>
  </si>
  <si>
    <t>7I</t>
  </si>
  <si>
    <t>7J</t>
  </si>
  <si>
    <t>7K</t>
  </si>
  <si>
    <t>TABLEAUX 8A - 8B:</t>
  </si>
  <si>
    <t>8A</t>
  </si>
  <si>
    <t>8B</t>
  </si>
  <si>
    <t>CAPITAUX INVESTIS ET RAB</t>
  </si>
  <si>
    <t>10A</t>
  </si>
  <si>
    <t>10B</t>
  </si>
  <si>
    <t>EVOLUTION PREVISIONNELLES DES IMMOBILISATIONS CORPORELLES</t>
  </si>
  <si>
    <t>11A</t>
  </si>
  <si>
    <t>11B</t>
  </si>
  <si>
    <t>TABLEAU 12</t>
  </si>
  <si>
    <t>AMORTISSEMENTS</t>
  </si>
  <si>
    <t>TABLEAU 13</t>
  </si>
  <si>
    <t>MARGES BENEFICIAIRES EQUITABLES</t>
  </si>
  <si>
    <t>14A</t>
  </si>
  <si>
    <t>14B</t>
  </si>
  <si>
    <t>TABLEAU 15</t>
  </si>
  <si>
    <t>OBLIGATIONS DE SERVICES PUBLICS</t>
  </si>
  <si>
    <t>16B</t>
  </si>
  <si>
    <t>18A</t>
  </si>
  <si>
    <t>18B</t>
  </si>
  <si>
    <t>VOLUMES PREVISIONNELS - PRELEVEMENT, INJECTION ET TRANSIT</t>
  </si>
  <si>
    <t>20A</t>
  </si>
  <si>
    <t>20B</t>
  </si>
  <si>
    <t>21A</t>
  </si>
  <si>
    <t>21B</t>
  </si>
  <si>
    <t>22A</t>
  </si>
  <si>
    <t>22B</t>
  </si>
  <si>
    <t>Coordonnées de la personne de contact à laquelle la CWaPE peut s'adresser pour poser toutes les questions relatives à la proposition tarifaire :</t>
  </si>
  <si>
    <t>NOM:</t>
  </si>
  <si>
    <t>PRENOM:</t>
  </si>
  <si>
    <t>FONCTION:</t>
  </si>
  <si>
    <t>ADRESSE:</t>
  </si>
  <si>
    <t>E-mail:</t>
  </si>
  <si>
    <t>Tel:</t>
  </si>
  <si>
    <t>Mobile:</t>
  </si>
  <si>
    <t>Date d'envoi de la proposition tarifaire :</t>
  </si>
  <si>
    <t>Description des emprunts</t>
  </si>
  <si>
    <t>BUDGET 2012 APPROUVE</t>
  </si>
  <si>
    <t xml:space="preserve">1. Veuillez commenter les nouveaux emprunts qui devraient être contractés pendant la période régulatoire 2015 et 2016. </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</si>
  <si>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</si>
  <si>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</si>
  <si>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</si>
  <si>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</si>
  <si>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</si>
  <si>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</si>
  <si>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</si>
  <si>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</si>
  <si>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</si>
  <si>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</si>
  <si>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t>Un budget détaillé et une note explicative relative aux investissements hors réseaux (terrains, bâtiment, matériel informatique, logiciels, matériel roulant, etc) -&gt; comptes de classe 20, 21, 22, 24</t>
  </si>
  <si>
    <t>Le détail des calculs prévisionnels réalisés pour établir la valorisation en euro et en MWh des volumes de réconciliation.</t>
  </si>
  <si>
    <t>- indication très détaillée et justification, comme indiqué à l'art. 17, §1 de la décision de méthodologie tarifaire 2015/2016</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</si>
  <si>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</si>
  <si>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</si>
  <si>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</si>
  <si>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</si>
  <si>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</si>
  <si>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</si>
  <si>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</si>
  <si>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</si>
  <si>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</si>
  <si>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</si>
  <si>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</si>
  <si>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</si>
  <si>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</si>
  <si>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</si>
  <si>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</si>
  <si>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</si>
  <si>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</si>
  <si>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</si>
  <si>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</si>
  <si>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</si>
  <si>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</si>
  <si>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</si>
  <si>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</si>
  <si>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</si>
  <si>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</si>
  <si>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</si>
  <si>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</si>
  <si>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</si>
  <si>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1. Veuillez commenter l'évolution des provisions et expliciter les hypothèses retenues pour l'élaboration des budgets 2015 et 2016.</t>
  </si>
  <si>
    <t xml:space="preserve">2. Veuillez argumenter les nouvelles provisions qui devraient être constituées pendant la période régulatoire 2015 et 2016. </t>
  </si>
  <si>
    <t>1. Veuillez commenter l'évolution des produits financiers et expliciter les hypothèses retenues pour l'élaboration des budgets 2015 et 2016.</t>
  </si>
  <si>
    <r>
      <t xml:space="preserve">Valeur nette comptable historique au </t>
    </r>
    <r>
      <rPr>
        <b/>
        <sz val="10"/>
        <color indexed="8"/>
        <rFont val="Arial"/>
        <family val="2"/>
      </rPr>
      <t>31.12.2009</t>
    </r>
  </si>
  <si>
    <r>
      <t xml:space="preserve">Valeur nette comptable historique au </t>
    </r>
    <r>
      <rPr>
        <b/>
        <sz val="10"/>
        <color indexed="8"/>
        <rFont val="Arial"/>
        <family val="2"/>
      </rPr>
      <t>31.12.2010</t>
    </r>
  </si>
  <si>
    <r>
      <t xml:space="preserve">Valeur nette comptable historique au </t>
    </r>
    <r>
      <rPr>
        <b/>
        <sz val="10"/>
        <color indexed="8"/>
        <rFont val="Arial"/>
        <family val="2"/>
      </rPr>
      <t>31.12.2011</t>
    </r>
  </si>
  <si>
    <r>
      <t xml:space="preserve">Valeur nette comptable historique au </t>
    </r>
    <r>
      <rPr>
        <b/>
        <sz val="10"/>
        <color indexed="8"/>
        <rFont val="Arial"/>
        <family val="2"/>
      </rPr>
      <t>31.12.2012</t>
    </r>
  </si>
  <si>
    <r>
      <t xml:space="preserve">Valeur nette comptable historique au </t>
    </r>
    <r>
      <rPr>
        <b/>
        <sz val="10"/>
        <color indexed="8"/>
        <rFont val="Arial"/>
        <family val="2"/>
      </rPr>
      <t>31.12.2013</t>
    </r>
  </si>
  <si>
    <t>C 4</t>
  </si>
  <si>
    <t>Mesures de financement en faveur de l’URE (fédéral) - OSP</t>
  </si>
  <si>
    <t>Financement du raccordement du parc d'éoliennes offshore (fédéral) - OSP</t>
  </si>
  <si>
    <t>Financement de smesures de soutien aux énergies renouvelables (Wallonie) - OSP</t>
  </si>
  <si>
    <t>C 5</t>
  </si>
  <si>
    <t>C 6</t>
  </si>
  <si>
    <t>C 6 1</t>
  </si>
  <si>
    <t>C 6 2</t>
  </si>
  <si>
    <t>C 6 3</t>
  </si>
  <si>
    <t>C 6 4</t>
  </si>
  <si>
    <t>Pourcentage de rendement</t>
  </si>
  <si>
    <t>Audits et reporting</t>
  </si>
  <si>
    <t>Solde régulatoire</t>
  </si>
  <si>
    <t>Tableau 1A : Bilan (comptabilité générale) - Années 2013 - 2014</t>
  </si>
  <si>
    <t>Tableau 1B : Bilans prévisionnels (comptabilité générale) - Années 2015 - 2016</t>
  </si>
  <si>
    <t>Tableau 1C : Evolution bilantaire - Activités régulées du GRD Electricité  - Années 2013 - 2016</t>
  </si>
  <si>
    <t>Tableau 1D : Evolution bilantaire - Activités régulées du GRD Gaz  - Années 2013 - 2016</t>
  </si>
  <si>
    <r>
      <t>Tableau 1E</t>
    </r>
    <r>
      <rPr>
        <b/>
        <sz val="14"/>
        <rFont val="Arial"/>
        <family val="2"/>
      </rPr>
      <t xml:space="preserve"> : Evolution des fonds propres - Années 2013 - 2016</t>
    </r>
  </si>
  <si>
    <r>
      <t>Tableau 2</t>
    </r>
    <r>
      <rPr>
        <b/>
        <sz val="14"/>
        <rFont val="Arial"/>
        <family val="2"/>
      </rPr>
      <t xml:space="preserve"> : Vue d'ensemble du compte de résultat - Années 2013 - 2016</t>
    </r>
  </si>
  <si>
    <t>Tableau 2A : Compte de résultats (comptabilité générale) - Années 2013 - 2014</t>
  </si>
  <si>
    <t>Tableau 2B : Compte de résultats prévisionnel (comptabilité générale) - Années 2015 - 2016</t>
  </si>
  <si>
    <t>Tableau 6 : Plafond des coûts gérables pour la période régulatoire (2015-2016)</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</si>
  <si>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</si>
  <si>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</si>
  <si>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</si>
  <si>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</si>
  <si>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</si>
  <si>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</si>
  <si>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</si>
  <si>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</si>
  <si>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17 : Postes de tarif (impôts, prélèvements, surcharges, contributions et rétributions)</t>
  </si>
  <si>
    <t>Tableau 16A : Fiche budgétaire des obligations de service public</t>
  </si>
  <si>
    <t>Tableau 18B : Vue d'ensemble des obligations de pension</t>
  </si>
  <si>
    <t>Tableau 15 : Vue d'ensemble du cash-flow</t>
  </si>
  <si>
    <r>
      <rPr>
        <b/>
        <u/>
        <sz val="14"/>
        <rFont val="Arial"/>
        <family val="2"/>
      </rPr>
      <t>Tableau 29</t>
    </r>
    <r>
      <rPr>
        <b/>
        <sz val="14"/>
        <rFont val="Arial"/>
        <family val="2"/>
      </rPr>
      <t>: Suivi des dettes et créances tarifaires</t>
    </r>
  </si>
  <si>
    <t xml:space="preserve">Tarification progressive </t>
  </si>
  <si>
    <t>Check T3</t>
  </si>
  <si>
    <t>BUDGET 2012 approuvé</t>
  </si>
  <si>
    <t>Budget 2012 approuvé</t>
  </si>
  <si>
    <t>Budget 2012 Approuvé</t>
  </si>
  <si>
    <t>Budget 2015</t>
  </si>
  <si>
    <t>Budget 2016</t>
  </si>
  <si>
    <t>Réalité 2013</t>
  </si>
  <si>
    <r>
      <t>Transit net (</t>
    </r>
    <r>
      <rPr>
        <sz val="8"/>
        <rFont val="Arial"/>
        <family val="2"/>
      </rPr>
      <t>Sorties - Entrées</t>
    </r>
    <r>
      <rPr>
        <sz val="10"/>
        <rFont val="Arial"/>
        <family val="2"/>
      </rPr>
      <t xml:space="preserve">) (-) </t>
    </r>
  </si>
  <si>
    <r>
      <rPr>
        <b/>
        <sz val="10"/>
        <rFont val="Arial"/>
        <family val="2"/>
      </rPr>
      <t xml:space="preserve">N°8 </t>
    </r>
    <r>
      <rPr>
        <sz val="10"/>
        <rFont val="Arial"/>
        <family val="2"/>
      </rPr>
      <t>: Dans une note séparée, le GRD donne le détail des coûts IT et notamment les coûts de la clearing house actuelle, les coûts d'Atrias, les coûts des projets relatifs aux réseaux intelligents, les coûts des autres principaux projets informatiques avec une explication du projet.</t>
    </r>
  </si>
  <si>
    <t>Annexe n°11 :</t>
  </si>
  <si>
    <t>2. Justification de l'évolution dans le temps</t>
  </si>
  <si>
    <t>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</si>
  <si>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Veuillez joindre une copie des plans de remboursements des emprunts contractés</t>
  </si>
  <si>
    <r>
      <t xml:space="preserve">- </t>
    </r>
    <r>
      <rPr>
        <b/>
        <sz val="10"/>
        <color theme="1"/>
        <rFont val="Arial"/>
        <family val="2"/>
      </rPr>
      <t>N°15 :</t>
    </r>
    <r>
      <rPr>
        <sz val="10"/>
        <color theme="1"/>
        <rFont val="Arial"/>
        <family val="2"/>
      </rPr>
      <t xml:space="preserve">  Veuillez annexer 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Veuillez commenter toutes différences entre la proposition tarifaire et le plan d'adaptation.</t>
    </r>
  </si>
  <si>
    <r>
      <t xml:space="preserve">- </t>
    </r>
    <r>
      <rPr>
        <b/>
        <sz val="10"/>
        <color theme="1"/>
        <rFont val="Arial"/>
        <family val="2"/>
      </rPr>
      <t xml:space="preserve">N°16 </t>
    </r>
    <r>
      <rPr>
        <sz val="10"/>
        <color theme="1"/>
        <rFont val="Arial"/>
        <family val="2"/>
      </rPr>
      <t>: Pour tout investissement excèdant 1.000.000EUR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r>
  </si>
  <si>
    <r>
      <t xml:space="preserve">- </t>
    </r>
    <r>
      <rPr>
        <b/>
        <sz val="10"/>
        <color theme="1"/>
        <rFont val="Arial"/>
        <family val="2"/>
      </rPr>
      <t>N°17 :</t>
    </r>
    <r>
      <rPr>
        <sz val="10"/>
        <color theme="1"/>
        <rFont val="Arial"/>
        <family val="2"/>
      </rPr>
      <t xml:space="preserve">  Veuillez annexer un budget détaillé et une note explicative relative aux investissements hors réseaux (terrains, bâtiment, matériel informatique, logiciels, matériel roulant, etc) -&gt; comptes de classe 20, 21, 22, 24</t>
    </r>
  </si>
  <si>
    <t>Annexe n°18:</t>
  </si>
  <si>
    <t xml:space="preserve">Annexes : </t>
  </si>
  <si>
    <r>
      <rPr>
        <b/>
        <sz val="10"/>
        <color indexed="8"/>
        <rFont val="Arial"/>
        <family val="2"/>
      </rPr>
      <t xml:space="preserve">N° 23 </t>
    </r>
    <r>
      <rPr>
        <sz val="10"/>
        <color indexed="8"/>
        <rFont val="Arial"/>
        <family val="2"/>
      </rPr>
      <t xml:space="preserve">:  Veuillez préciser les hypothèses retenues pour le calcul de l'évolution de l'énergie distribuée par groupe tarifaire et par année régulatoire. </t>
    </r>
  </si>
  <si>
    <t>Veuillez commenter l'évolution des pourcentage des pertes entre les années 2013 et les budgets 2015 et 2016 et spécifier les mesures prévues pour réduire ces pourcentages de pertes.</t>
  </si>
  <si>
    <t>Tableau 1A</t>
  </si>
  <si>
    <t>Tableau  7A</t>
  </si>
  <si>
    <t>Tableau 7A</t>
  </si>
  <si>
    <t>Tableau 18B</t>
  </si>
  <si>
    <t>Tableau 10C</t>
  </si>
  <si>
    <t>Tableau 16B</t>
  </si>
  <si>
    <t>Annexe 20</t>
  </si>
  <si>
    <t>Annexe 33</t>
  </si>
  <si>
    <t>Annexe 34</t>
  </si>
  <si>
    <r>
      <t>Les hypothèses utilisées pour le calcul de l'évolution de l'énergie distribuée</t>
    </r>
    <r>
      <rPr>
        <b/>
        <sz val="10"/>
        <color theme="1"/>
        <rFont val="Arial"/>
        <family val="2"/>
      </rPr>
      <t xml:space="preserve">. </t>
    </r>
    <r>
      <rPr>
        <sz val="10"/>
        <color theme="1"/>
        <rFont val="Arial"/>
        <family val="2"/>
      </rPr>
      <t>Ces hypothèses sont au moins ventilées par groupe de clients.</t>
    </r>
  </si>
  <si>
    <t>POURCENTAGE DE RENDEMENT PRIMAIRE</t>
  </si>
  <si>
    <t>Tableau 4A : Compte de résultat par groupe de clients - années 2013, 2014 et 2015</t>
  </si>
  <si>
    <t>Tableau 4B : Compte de résultat par groupe de clients - année 2016</t>
  </si>
  <si>
    <t>Un fichier excel permettant la comparaison des tarifs de raccordement et des prestations de la période 2009-2012 et de la période 2015-2016</t>
  </si>
  <si>
    <t>Une note descriptive et quantificative des mesures de maîtrise des coûts</t>
  </si>
  <si>
    <r>
      <t>Les tableaux 2, 2A, 2B, 6</t>
    </r>
    <r>
      <rPr>
        <sz val="10"/>
        <rFont val="Arial"/>
        <family val="2"/>
      </rPr>
      <t>, 7, 16A, 16B, 18A, 18B, 20A, 20B</t>
    </r>
    <r>
      <rPr>
        <sz val="10"/>
        <color theme="1"/>
        <rFont val="Arial"/>
        <family val="2"/>
      </rPr>
      <t xml:space="preserve"> et les Annexes 7 et 8 remplis pour la totalité de la société d'exploitation</t>
    </r>
  </si>
  <si>
    <t xml:space="preserve">Prélèvement hors éclairage public </t>
  </si>
  <si>
    <r>
      <t xml:space="preserve">Tableau 19 : Quantités estimées de prélèvements </t>
    </r>
    <r>
      <rPr>
        <b/>
        <sz val="14"/>
        <rFont val="Arial"/>
        <family val="2"/>
      </rPr>
      <t>et injections sur le réseau par niveau de tension</t>
    </r>
  </si>
  <si>
    <t>Prélèvement hors éclairage public</t>
  </si>
  <si>
    <r>
      <t xml:space="preserve">N° 25 :  </t>
    </r>
    <r>
      <rPr>
        <sz val="10"/>
        <color theme="1"/>
        <rFont val="Arial"/>
        <family val="2"/>
      </rPr>
      <t>Veuillez joindre un tableau de bord reprenant les plus gros clients industriels alimentés par votre réseau en 26-1kV et le pourcentage que représentent ces gros clients sur le volume total distribué sur votre réseau</t>
    </r>
  </si>
  <si>
    <r>
      <t xml:space="preserve">N° 24 :  </t>
    </r>
    <r>
      <rPr>
        <sz val="10"/>
        <rFont val="Arial"/>
        <family val="2"/>
      </rPr>
      <t xml:space="preserve">Veuillez joindre le détail du calcul des prélèvements bruts estimés pour les URD bénéficiant de la compensation </t>
    </r>
  </si>
  <si>
    <r>
      <t xml:space="preserve">- </t>
    </r>
    <r>
      <rPr>
        <b/>
        <sz val="10"/>
        <color theme="1"/>
        <rFont val="Arial"/>
        <family val="2"/>
      </rPr>
      <t>N° 26</t>
    </r>
    <r>
      <rPr>
        <sz val="10"/>
        <color theme="1"/>
        <rFont val="Arial"/>
        <family val="2"/>
      </rPr>
      <t>: Veuillez annexer un plan détaillé du personnel comprenant un organigramme de l'année 2014 ainsi qu'un organigramme prévisionnel pour chaque année de la période régulatoire 2015-2016.</t>
    </r>
  </si>
  <si>
    <r>
      <t xml:space="preserve">- </t>
    </r>
    <r>
      <rPr>
        <b/>
        <sz val="10"/>
        <color theme="1"/>
        <rFont val="Arial"/>
        <family val="2"/>
      </rPr>
      <t>N° 27</t>
    </r>
    <r>
      <rPr>
        <sz val="10"/>
        <color theme="1"/>
        <rFont val="Arial"/>
        <family val="2"/>
      </rPr>
      <t>: Veuillez donner une explication des centres de coûts repris au tableau 20B</t>
    </r>
  </si>
  <si>
    <t>Tableau 3A : Compte de résultats prévisionnel (comptabilité générale) - comptabilité analytique - année 2015</t>
  </si>
  <si>
    <t>Tableau 3B : Compte de résultats prévisionnel (comptabilité générale) - comptabilité analytique - année 2016</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</si>
  <si>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</si>
  <si>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</si>
  <si>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</si>
  <si>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</si>
  <si>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</si>
  <si>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</si>
  <si>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</si>
  <si>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</si>
  <si>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</si>
  <si>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</si>
  <si>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</si>
  <si>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Tableau 7A : Fiche budgétaire pour les pertes de réseau</t>
  </si>
  <si>
    <t>Compensation des pertes sur le réseau</t>
  </si>
  <si>
    <t>Reconciliation</t>
  </si>
  <si>
    <t>TOTAL en euro</t>
  </si>
  <si>
    <t>A</t>
  </si>
  <si>
    <t>Volume en MWh perte de réseaux</t>
  </si>
  <si>
    <t>B</t>
  </si>
  <si>
    <t>Volume en MWh réconciliation</t>
  </si>
  <si>
    <t>C</t>
  </si>
  <si>
    <t>Prix unitaire en Euro/MWh</t>
  </si>
  <si>
    <t>D= A/(B+C)</t>
  </si>
  <si>
    <t>1. Veuillez commenter l'évolution des pertes de réseau et expliciter les hypothèses retenues pour l'élaboration des budgets 2015 et 2016.</t>
  </si>
  <si>
    <t xml:space="preserve">2. Veuillez commenter l'évolution du prix unitaire budgété pour les années 2015 et 2016 par rapport aux prix d'achat en vigueur pour les années 2013 et 2014. </t>
  </si>
  <si>
    <t>Annexe n°9 :</t>
  </si>
  <si>
    <t>Annexe n°10 :</t>
  </si>
  <si>
    <t>Meilleures estimations 2014</t>
  </si>
  <si>
    <t>TOTAL DES COUTS DE TRANSIT NETS</t>
  </si>
  <si>
    <t>Les montants facturés entre gestionnaires de réseaux pour l'utilisation des infrastructures tel que le prévoit les protocoles d'accord conclus, ne doivent pas être repris dans cette fiche budgétaire.</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</si>
  <si>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</si>
  <si>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</si>
  <si>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</si>
  <si>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</si>
  <si>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Evolution des entrants (coûts)</t>
  </si>
  <si>
    <t>Evolution Budget 2015/Réalité 2013</t>
  </si>
  <si>
    <t>Evolution Budget 2016/Réalité 2013</t>
  </si>
  <si>
    <t>Evolution des sortants (revenus) - Evolution Budget 2015/Réalité 2013</t>
  </si>
  <si>
    <t>Evolution des sortants (revenus) - Evolution Budget 2016/Réalité 2013</t>
  </si>
  <si>
    <t xml:space="preserve">1. Veuillez commenter les évolutions des volumes de transit pour chacune des périodes régulatoires ainsi que les coûts/produits générés par ces volumes transités. </t>
  </si>
  <si>
    <t>2. Veuillez expliciter les changements techniques intervenus ou qui devraient intervenir sur votre réseau impactant les volumes transités entre GRDs pour la période régulatoire 2015-2016.</t>
  </si>
  <si>
    <t>Tableau 1B</t>
  </si>
  <si>
    <t>Taux Olo 10 ans moyen pour l'année 2013 (%)</t>
  </si>
  <si>
    <t>Taux Olo 10 ans moyen prévisionnel pour l'année 2015 (%)</t>
  </si>
  <si>
    <t>Taux Olo 10 ans moyen prévisionnel pour l'année 2016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</si>
  <si>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</si>
  <si>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</si>
  <si>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</si>
  <si>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</si>
  <si>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</si>
  <si>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</si>
  <si>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</si>
  <si>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</si>
  <si>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</si>
  <si>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</si>
  <si>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</si>
  <si>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</si>
  <si>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</si>
  <si>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Les comptes annuels sous format BNB ainsi que la balance des comptes généraux détaillée pour l' année 2013.</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</si>
  <si>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</si>
  <si>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</si>
  <si>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</si>
  <si>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</si>
  <si>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</si>
  <si>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Annexe n° 14:</t>
  </si>
  <si>
    <t>Valeur de départ actif régulé</t>
  </si>
  <si>
    <t>Valeur finale actif régulé</t>
  </si>
  <si>
    <r>
      <t xml:space="preserve">Valeur d'acquisition historique des immobilisations corporelles au </t>
    </r>
    <r>
      <rPr>
        <b/>
        <sz val="10"/>
        <color indexed="8"/>
        <rFont val="Arial"/>
        <family val="2"/>
      </rPr>
      <t>31.12.2013</t>
    </r>
  </si>
  <si>
    <r>
      <t xml:space="preserve">Valeur d'acquisition historique des immobilisations corporelles au </t>
    </r>
    <r>
      <rPr>
        <b/>
        <sz val="10"/>
        <color indexed="8"/>
        <rFont val="Arial"/>
        <family val="2"/>
      </rPr>
      <t>31.12.2014</t>
    </r>
  </si>
  <si>
    <r>
      <t xml:space="preserve">Valeur d'acquisition historique des immobilisations corporelles au </t>
    </r>
    <r>
      <rPr>
        <b/>
        <sz val="10"/>
        <color indexed="8"/>
        <rFont val="Arial"/>
        <family val="2"/>
      </rPr>
      <t>31.12.2015</t>
    </r>
  </si>
  <si>
    <r>
      <t xml:space="preserve">Valeur d'acquisition historique des immobilisations corporelles au </t>
    </r>
    <r>
      <rPr>
        <b/>
        <sz val="10"/>
        <color indexed="8"/>
        <rFont val="Arial"/>
        <family val="2"/>
      </rPr>
      <t>31.12.2016</t>
    </r>
  </si>
  <si>
    <t>TOTAL 2015</t>
  </si>
  <si>
    <t>TOTAL 2016</t>
  </si>
  <si>
    <t>Amortissements de l'année 2015</t>
  </si>
  <si>
    <t>Amortissements de l'année 2016</t>
  </si>
  <si>
    <t>Budget approuvé 2012</t>
  </si>
  <si>
    <t>Meilleure estimation 2014</t>
  </si>
  <si>
    <t>Justification:</t>
  </si>
  <si>
    <t>Une note explicative concernant les règles en matière d’activation des coûts appliquées par période régulatoire ainsi que les règles prises en compte pour l'élaboration des budgets 2015 &amp; 2016. 
Veuillez démontrer que les frais généraux activés disparaissent effectivement du budget des coûts et fournir une note sur le processus d'activation en le motivant</t>
  </si>
  <si>
    <t>Les chiffres indiqués doivent correspondre aux postes correspondants des bilans prévisionnels (tableau 1B). D'éventuels écarts / corrections doivent être justifiés.</t>
  </si>
  <si>
    <t>Budget 2012</t>
  </si>
  <si>
    <t>Redevance pour occupation du domaine public</t>
  </si>
  <si>
    <t xml:space="preserve">Indiquer la base juridique pour tous les chiffres dans le tableau qui précède.   </t>
  </si>
  <si>
    <r>
      <t>N°19</t>
    </r>
    <r>
      <rPr>
        <sz val="10"/>
        <color theme="1"/>
        <rFont val="Arial"/>
        <family val="2"/>
      </rPr>
      <t xml:space="preserve"> : Copie du courrier émanant de la DG04 reprenant la notification provisoire relative à la redevance pour occupation du domaine public par le réseau électrique de l'année 2014 (à défaut 2013) ainsi que le détail du calcul des estimations 2015 et 2016.</t>
    </r>
  </si>
  <si>
    <r>
      <t>N°20</t>
    </r>
    <r>
      <rPr>
        <sz val="10"/>
        <color theme="1"/>
        <rFont val="Arial"/>
        <family val="2"/>
      </rPr>
      <t xml:space="preserve"> : Copie du courrier émanant du fonds de participation valorisant le montant de l'indemnité due par le GRD pour l'année 2013 ainsi que le détail du calcul des estimations 2015 et 2016.</t>
    </r>
  </si>
  <si>
    <t>4.3.a</t>
  </si>
  <si>
    <t>4.3.b</t>
  </si>
  <si>
    <t>4.4.</t>
  </si>
  <si>
    <t>- compensation des revenus indépendants</t>
  </si>
  <si>
    <t xml:space="preserve">- redevance de voirie </t>
  </si>
  <si>
    <t>Code de globalisation</t>
  </si>
  <si>
    <t>Réglage primaire de la fréquence, réglage de l'équilibre secondaire et service du blackstart</t>
  </si>
  <si>
    <t>E520</t>
  </si>
  <si>
    <t>E540</t>
  </si>
  <si>
    <t>E610</t>
  </si>
  <si>
    <t>E620</t>
  </si>
  <si>
    <t>E630</t>
  </si>
  <si>
    <t>E640</t>
  </si>
  <si>
    <t>E970</t>
  </si>
  <si>
    <t>E980</t>
  </si>
  <si>
    <t>E976</t>
  </si>
  <si>
    <t>E930</t>
  </si>
  <si>
    <t>E950</t>
  </si>
  <si>
    <t>E951</t>
  </si>
  <si>
    <t>E952</t>
  </si>
  <si>
    <t>E954</t>
  </si>
  <si>
    <t>E940</t>
  </si>
  <si>
    <t>E521</t>
  </si>
  <si>
    <t>E210</t>
  </si>
  <si>
    <t>E230</t>
  </si>
  <si>
    <t>E240</t>
  </si>
  <si>
    <t>E215</t>
  </si>
  <si>
    <t>E320</t>
  </si>
  <si>
    <t>E310</t>
  </si>
  <si>
    <t>E840</t>
  </si>
  <si>
    <t>E890</t>
  </si>
  <si>
    <t>E891</t>
  </si>
  <si>
    <t>Pm (%)</t>
  </si>
  <si>
    <t>Ps (%)</t>
  </si>
  <si>
    <t>Justification :</t>
  </si>
  <si>
    <t>Conformément à l'article 21 de la méthodologie tarifaire, le GRD soumet une proposition de coefficients Pm/Ps applicable au cours de la période régulatoire 2015-2016.</t>
  </si>
  <si>
    <t>Tarifs de raccordement</t>
  </si>
  <si>
    <t>Exemple tarifaire pour un raccordement standard</t>
  </si>
  <si>
    <t>Veuillez :
1) effectuer une simulation de la facture client avec une référence claire aux tarifs soumis à l'approbation de la CWaPE</t>
  </si>
  <si>
    <t xml:space="preserve">2) spécifier le coût de ce raccordement avec la mention complète des :
</t>
  </si>
  <si>
    <r>
      <rPr>
        <u/>
        <sz val="10"/>
        <rFont val="Arial"/>
        <family val="2"/>
      </rPr>
      <t>Coûts indirects</t>
    </r>
    <r>
      <rPr>
        <sz val="10"/>
        <rFont val="Arial"/>
        <family val="2"/>
      </rPr>
      <t xml:space="preserve"> :
c. coûts de contrôle
d. coûts du bureau d'études
e. autres frais, à spécifier.</t>
    </r>
  </si>
  <si>
    <t>N° 29</t>
  </si>
  <si>
    <t>N° 30</t>
  </si>
  <si>
    <r>
      <rPr>
        <u/>
        <sz val="10"/>
        <rFont val="Arial"/>
        <family val="2"/>
      </rPr>
      <t>Coûts directs</t>
    </r>
    <r>
      <rPr>
        <sz val="10"/>
        <rFont val="Arial"/>
        <family val="2"/>
      </rPr>
      <t xml:space="preserve"> :
a. le matériel utilisé et son coût à la sortie du magasin (compteur, câbles, placard à compteur, accessoires, protection générale, petit matériel, câblage, mise en service, etc.)
b. frais de transport des ouvriers et du matériel (spécifiez le tarif horaire et le nombre d'heures, le prix forfaitaire par km, etc...)</t>
    </r>
  </si>
  <si>
    <t>Un aperçu de l'utilisation des périodes tarifaires au sein du GRD, avec une distinction entre les groupes de clients.</t>
  </si>
  <si>
    <t>Tarifs de raccordements</t>
  </si>
  <si>
    <t xml:space="preserve">#71 (signe négatif pour un produit positif) </t>
  </si>
  <si>
    <t xml:space="preserve">#70 (signe négatif pour un produit positif) </t>
  </si>
  <si>
    <t>Tableau 28 : N/A</t>
  </si>
  <si>
    <t>Tableau 7J</t>
  </si>
  <si>
    <t>Tableau 7M</t>
  </si>
  <si>
    <t>TABLEAUX 9A - 9C:</t>
  </si>
  <si>
    <t>9A</t>
  </si>
  <si>
    <t>9B</t>
  </si>
  <si>
    <t>9C</t>
  </si>
  <si>
    <t>TABLEAUX 10A - 10C:</t>
  </si>
  <si>
    <t>10C</t>
  </si>
  <si>
    <t>TABLEAUX 11A - 11B</t>
  </si>
  <si>
    <t>VUE D'ENSEMBLE DES COMPTES DE REGULARISATION</t>
  </si>
  <si>
    <t>TABLEAUX 14 - 14C</t>
  </si>
  <si>
    <t>14C</t>
  </si>
  <si>
    <t>VUE D'ENSEMBLE DU CASH-FLOW</t>
  </si>
  <si>
    <t xml:space="preserve">Ce tableau a pour objectif de valoriser le cash-flow du GRD par type d'activité (opérationnelle, investissement et financement). Le GRD remplit le budget approuvé de l'année 2012, la réalité de l'année 2013, la meilleure estimation pour l'année 2014 et les prévisions pour la période 2015-2016.   </t>
  </si>
  <si>
    <t>TABLEAUX 16A - 16B</t>
  </si>
  <si>
    <t>TABLEAU 17</t>
  </si>
  <si>
    <t>IMPOTS, PRELEVEMENTS, SURCHARGES, CONTRIBUTIONS ET RETRIBUTIONS</t>
  </si>
  <si>
    <t>TABLEAUX 18A - 18B</t>
  </si>
  <si>
    <t>OBLIGATIONS DE PENSION</t>
  </si>
  <si>
    <t>TABLEAU 19</t>
  </si>
  <si>
    <t>TABLEAUX 20A - 20C</t>
  </si>
  <si>
    <t>COUTS DU PERSONNEL ET MUTATIONS</t>
  </si>
  <si>
    <t>Ce tableau a pour objectif de donner une vue globale du nombre d'ETP par centre de coût et des mutations de personnel prévues en terme de nouveaux engagements/pension/départs pour les années 2015 et 2016. Le GRD complète ce tableau en distinguant d'une part, le personnel cadre et non-cadre et d'autre part, le personnel statutaire et non-statutaire. Il est demandé au GRD de compléter les annexes 26 et 27.</t>
  </si>
  <si>
    <t>20C</t>
  </si>
  <si>
    <t>TABLEAUX 21A - 21B</t>
  </si>
  <si>
    <t xml:space="preserve">TARIFS PERIODIQUES DE PRELEVEMENT </t>
  </si>
  <si>
    <t>TABLEAUX 22A - 22B</t>
  </si>
  <si>
    <t xml:space="preserve">TARIFS PERIODIQUES D'INJECTION </t>
  </si>
  <si>
    <t>TABLEAUX 23A - 23C</t>
  </si>
  <si>
    <t>TARIFS DE TRANSPORT</t>
  </si>
  <si>
    <t>23A</t>
  </si>
  <si>
    <t>23B</t>
  </si>
  <si>
    <t>23C</t>
  </si>
  <si>
    <t>TABLEAU 24</t>
  </si>
  <si>
    <t>CALCUL CLIENTS TYPE TRHT</t>
  </si>
  <si>
    <t>TABLEAU 25</t>
  </si>
  <si>
    <t>CALCUL CLIENTS TYPE 26_1 kV PRELEVEMENT</t>
  </si>
  <si>
    <t>TABLEAU 26</t>
  </si>
  <si>
    <t>CALCUL CLIENTS TYPE 26_1 kV INJECTION</t>
  </si>
  <si>
    <t>TABLEAU 27</t>
  </si>
  <si>
    <t>CALCUL CLIENTS TYPE BT</t>
  </si>
  <si>
    <t>TABLEAU 29</t>
  </si>
  <si>
    <t>SOLDES REGULATOIRES PERIODES 2008-2014</t>
  </si>
  <si>
    <t>TARIFS RACCORDEMENT</t>
  </si>
  <si>
    <t>COUT POUR UN NOUVEAU RACCORDEMENT</t>
  </si>
  <si>
    <t>BESOIN EN FONDS DE ROULEMENT NET</t>
  </si>
  <si>
    <t>Cette fiche reprend les comptes analytiques relatifs aux obligations de service public. Pour chaque compte analytique, le GRD indique le numéro du compte, son libellé ainsi que le budget approuvé de l'année 2012, la réalité de l'année 2013, la meilleure estimation pour l'année 2014 et les budgets 2015 et 2016. Pour une meilleure lisibilité, le GRD peut, si il le souhaite, dupliquer la fiche 16A afin de présenter distinctement chaque catégorie d'OSP.</t>
  </si>
  <si>
    <t>Cette fiche reprend les comptes analytiques relatifs aux charges de pension. Pour chaque compte analytique, le GRD indique le numéro du compte, son libellé ainsi que le budget approuvé de l'année 2012, la réalité de l'année 2013, la meilleure estimation pour l'année 2014 et les prévisions de coût pour la période 2015-2016. Pour les GRD purs, le montant de la cotisation de responsabilisation ONSSAPL doit être renseigné sur une ligne distincte. Il est demandé au GRD de compléter l'annexe 21.</t>
  </si>
  <si>
    <t xml:space="preserve">Ce tableau vise à donner un aperçu des éléments composant les coûts du personnel ainsi que de l'évolution du coût horaire des prestations par Equivalent Temps Plein (ETP). Ce tableau distingue les coûts relatifs au personnel cadre et non-cadre. Le GRD remplit ce tableau en communiquant le budget approuvé de l'année 2012, la réalité de l'année 2013, la meilleure estimation pour l'année 2014 et les prévisions pour la période 2015-2016.  </t>
  </si>
  <si>
    <t xml:space="preserve">Ce tableau vise à donner un aperçu des éléments composant les coûts du personnel ainsi que de l'évolution du coût horaire des prestations par Equivalent Temps Plein (ETP). Ce tableau distingue les coûts relatifs au personnel statutaire et non-statutaire. Le GRD remplit ce tableau en communiquant le budget approuvé de l'année 2012, la réalité de l'année 2013, la meilleure estimation pour l'année 2014 et les prévisions pour la période 2015-2016.  </t>
  </si>
  <si>
    <t>Tarifs 2014 publiés</t>
  </si>
  <si>
    <t>Proposition tarifaire 2015</t>
  </si>
  <si>
    <t>Proposition tarifaire 2016</t>
  </si>
  <si>
    <t xml:space="preserve">Tarifs 2014 publiés </t>
  </si>
  <si>
    <t xml:space="preserve">Ce tableau a pour objectif de réaliser une simulation du tarif d'un nouveau raccordement au réseau électrique selon des hypothèses prédéfinies. Le GRD communique également les Annexes 29 et 30. </t>
  </si>
  <si>
    <t>Ce tableau a pour objectif d'identifier le montant des dettes/créances tarifaires antérieures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</si>
  <si>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</si>
  <si>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</si>
  <si>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</si>
  <si>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</si>
  <si>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</si>
  <si>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</si>
  <si>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</si>
  <si>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</si>
  <si>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</si>
  <si>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</si>
  <si>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</si>
  <si>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</si>
  <si>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</si>
  <si>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</si>
  <si>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</si>
  <si>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</si>
  <si>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</si>
  <si>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PRODUITS DE TRANSIT</t>
  </si>
  <si>
    <t>Tableau 7H : Fiche budgétaire autres produits d'exploitation (pour tous les comptes de grand livre de la classe 74)</t>
  </si>
  <si>
    <t>Charges d'exploitation</t>
  </si>
  <si>
    <t>Produits d'exploitation</t>
  </si>
  <si>
    <t xml:space="preserve">Tableau 7B : Fiche budgétaire transport </t>
  </si>
  <si>
    <t>CHARGES DE TRANSPORT</t>
  </si>
  <si>
    <t>PRODUITS DE TRANSPORT</t>
  </si>
  <si>
    <t>TOTAL DES COUTS DE TRANSPORT NETS</t>
  </si>
  <si>
    <t xml:space="preserve">L'introduction d'une proposition tarifaire s'effectue sur base du modèle de rapport ci-annexé. Ce rapport a pour objectif de répondre aux besoins d'informations de la CWaPE lors du contrôle de la proposition tarifaire (contrôle ex-ante) déposée par le gestionnaire du réseau de distribution. </t>
  </si>
  <si>
    <r>
      <t>L'identification du gestionnaire de réseau s'effectue via l'onglet "</t>
    </r>
    <r>
      <rPr>
        <i/>
        <sz val="10"/>
        <rFont val="Arial"/>
        <family val="2"/>
      </rPr>
      <t>Page de garde</t>
    </r>
    <r>
      <rPr>
        <sz val="10"/>
        <rFont val="Arial"/>
        <family val="2"/>
      </rPr>
      <t xml:space="preserve">". </t>
    </r>
  </si>
  <si>
    <t xml:space="preserve">Il est demandé au gestionnaire de réseau de compléter le nom du GRD en case C7 ainsi que la version de la proposition tarifaire. Les périodes de régulation ont été préalablement renseignées.
Ces champs sont automatiquement repris au niveau de l'en-tête de chaque tableau du modèle de rapport. </t>
  </si>
  <si>
    <t>BILANS 2013-2016</t>
  </si>
  <si>
    <t>Dans ce tableau, le GRD doit compléter le bilan de l'intercommunale/régie pour les années 2013 (réel) et 2014 (prévisionnel) en distinguant les activités du GRD des autres activités de l'intercommunale et en distinguant les activitées régulées et non-régulées du GRD. Pour l'année 2013, les chiffres repris dans ce tableau doivent correspondre aux comptes annuels publiés à la Banque Nationale de Belgique.</t>
  </si>
  <si>
    <t>Dans ce tableau, le GRD doit compléter le bilan prévisionnel de l'intercommunale/régie pour les années 2015 et 2016 en distinguant les activités du GRD des autres activités de l'intercommunale et en distinguant les activitées régulées et non-régulées du GRD. Le GRD doit indiquer les hypothèses retenues pour estimer l'évolution des postes bilantaires ainsi que les règles appliquées pour la répartition bilantaire entre les différentes activités.</t>
  </si>
  <si>
    <t>1C</t>
  </si>
  <si>
    <t>Ce tableau présente les évolutions bilantaires des activités régulées du GRD Electricité depuis le 31.12.2012 jusqu'au 31.12.2016. Ce tableau est complété automatiquement sur base des tableaux T1A et T1B à l'exception de la colonne F relative à la réalité bilantaire au 31.12.2012.</t>
  </si>
  <si>
    <t>1D</t>
  </si>
  <si>
    <t>Ce tableau présente les évolutions bilantaires des activités régulées du GRD Gaz depuis le 31.12.2012 jusqu'au 31.12.2016. Ce tableau est complété automatiquement sur base des tableaux T1A et T1B à l'exception de la colonne F relative à la réalité bilantaire au 31.12.2012.</t>
  </si>
  <si>
    <t>1E</t>
  </si>
  <si>
    <t>Ce tableau présente l'évolution prévisionnelle des fonds propres entre 2013 et 2016 d'une part de l'intercommunale/régie, d'autre part du GRD pour ses activitées régulées et non régulées et finalement du GRD pour ses activités régulées électricité. Ce tableau est complété automatiquement sur base des tableaux T1A et T1B à l'exception des différentes réserves qui doivent être renseignées par le GRD.</t>
  </si>
  <si>
    <t>COMPTE DE RESULTATS 2013-2016</t>
  </si>
  <si>
    <t>3A 3B</t>
  </si>
  <si>
    <t>Remarques:</t>
  </si>
  <si>
    <t>- La colonne « G/NG » indique dans quelle mesure les objets de coût identifiés sont composés de coûts gérables (G) ou non gérables (NG). Le GRD doit également compléter le tableau synthétique repris au bas de la page.</t>
  </si>
  <si>
    <t>4A 4B</t>
  </si>
  <si>
    <t>TABLEAUX 6 - 6P:</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</si>
  <si>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</si>
  <si>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</si>
  <si>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</si>
  <si>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</si>
  <si>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identifie les coûts supportés par le GRD dans le cadre des achats d'énergie relatifs à la compensation des pertes de réseau et au processus de réconciliation. Il est demandé au GRD de commenter d'une part, l'évolution des pertes de réseau et les hypothèses retenues pour l'élaboration des budgets 2015 et 2016 et d'autre part, l'évolution du prix unitaire budgété 2015-2016 par rapport au prix d'achat en vigueur pour les années 2013-2014. L'annexe 9 reprendra notamment la copie des contrats attribués.</t>
  </si>
  <si>
    <t>Ce tableau reprend les charges et produits supportées par le GRD dans le cadre du transit d'énergie avec les GRD voisins. Le GRD veille à ce que les montants (EUR) renseignés dans cette fiche correspondent à la matrice de transit reprise en Tableau 7D.</t>
  </si>
  <si>
    <t>Ce tableau détaille les provisions constituées et prévues par le GRD. Les provisions devront être individuellement listées. Il est demandé au GRD de préciser les hypothèses retenues pour l'élaboration des budgets 2015-2016, de fournir un justificatif de toutes nouvelles provisions inscrites dans la proposition tarifaire 2015-2016 et de commenter l'évolution des provisions au cours du temps.</t>
  </si>
  <si>
    <t>Ce tableau reprend le montant des autres coûts d'exploitation non gérables comptabilisés dans les comptes 64 du GRD.</t>
  </si>
  <si>
    <t>Ce tableau reprend le montant des autres produits d'exploitation non gérables comptabilisés dans les comptes 74 du GRD.</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</si>
  <si>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spécifier les hypothèses retenues pour l'établissement des budgets 2015 et 2016 et de commenter l'évolution des produits financiers au cours du temps.</t>
  </si>
  <si>
    <t>7L</t>
  </si>
  <si>
    <r>
      <t>Ce tableau détaille les charges exceptionnelles supportées par le GRD. Il est demandé au GRD de commenter et justifier toutes les catégories de charges exceptionnelles reprises dans les budgets 2015 et 2016</t>
    </r>
    <r>
      <rPr>
        <sz val="10"/>
        <color rgb="FFFF0000"/>
        <rFont val="Arial"/>
        <family val="2"/>
      </rPr>
      <t>.</t>
    </r>
  </si>
  <si>
    <t>7M</t>
  </si>
  <si>
    <t>7N</t>
  </si>
  <si>
    <t>-  La colonne "COUTS" présente les coûts bruts. Les produits (qui vont en déduction des coûts) doivent être rapportés dans la colonne “PRODUITS".</t>
  </si>
  <si>
    <t>- Les COUTS ACTIVES devant être identifiés comme une diminution de coûts, les données doivent être remplies de manière brute soit avant déduction des coûts activés. Il est demandé au GRD de fournir des explications complémentaires relatives aux coûts activés dans le tableau 7N et dans la note explicative demandée en annexe 13.</t>
  </si>
  <si>
    <r>
      <t xml:space="preserve">- Il est demandé au GRD d'apporter à chaque objet de coût une indication et une justification détaillée conformément à l'article 17 </t>
    </r>
    <r>
      <rPr>
        <sz val="10"/>
        <rFont val="Calibri"/>
        <family val="2"/>
      </rPr>
      <t>§</t>
    </r>
    <r>
      <rPr>
        <sz val="10"/>
        <rFont val="Arial"/>
        <family val="2"/>
      </rPr>
      <t xml:space="preserve">1er de la méthodologie tarifaire transitoire 2015-2016. </t>
    </r>
  </si>
  <si>
    <t xml:space="preserve">Ce tableau reprend le montant prévisionnel des réductions de valeur. </t>
  </si>
  <si>
    <t>Ce tableau estime les charges de transport supportées par le GRD et les produits de transport qui seront facturés par Elia. Au niveau budgétaire, les charges devront être égales aux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</si>
  <si>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</si>
  <si>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ainsi que les règles prises en compte pour l'élaboration des budgets 2015 et 2016.</t>
    </r>
  </si>
  <si>
    <t>16A</t>
  </si>
  <si>
    <r>
      <rPr>
        <b/>
        <sz val="10"/>
        <color theme="1"/>
        <rFont val="Arial"/>
        <family val="2"/>
      </rPr>
      <t>N°21</t>
    </r>
    <r>
      <rPr>
        <sz val="10"/>
        <color theme="1"/>
        <rFont val="Arial"/>
        <family val="2"/>
      </rPr>
      <t xml:space="preserve"> : - communication des charges annuelles</t>
    </r>
  </si>
  <si>
    <t>- Pour les pensions non capitalisées:  ventilation entre rente, capital et charges financières + justification évolution</t>
  </si>
  <si>
    <t>- Pour les cotisations ONSSAPL: veuillez joindre le détail du calcul et le cas échéant le document reçu de l'ONSS APL</t>
  </si>
  <si>
    <t>Annexe :</t>
  </si>
  <si>
    <r>
      <rPr>
        <b/>
        <sz val="10"/>
        <color theme="1"/>
        <rFont val="Arial"/>
        <family val="2"/>
      </rPr>
      <t>N°22:</t>
    </r>
    <r>
      <rPr>
        <sz val="10"/>
        <color theme="1"/>
        <rFont val="Arial"/>
        <family val="2"/>
      </rPr>
      <t xml:space="preserve"> Veuillez fournir une explication synthétique des régimes de pension en vigueur au sein du GRD ainsi que les adaptations de régimes qui pourraient avoir lieu au cours de la période régulatoire. </t>
    </r>
  </si>
  <si>
    <t>Tableaux 23B - 23C</t>
  </si>
  <si>
    <t>Dans une note séparée, le GRD donne une vue d'ensemble des clés de répartition et / ou générateurs de coûts utilisés pour compléter le tableau et leur justification</t>
  </si>
  <si>
    <t>Un tableau et une note explicative reprenant une vue d'ensemble des coûts gérables de chaque année selon les grandes catégories de coûts et notamment : les coûts de personnel, les coûts de pensions (cotisations ONSS, assurance groupe, cotisations ONSSAPL, cotisations de régularisation), les coûts IT, les coûts de consultance (hors IT).</t>
  </si>
  <si>
    <r>
      <rPr>
        <b/>
        <sz val="10"/>
        <rFont val="Arial"/>
        <family val="2"/>
      </rPr>
      <t>N°7 :</t>
    </r>
    <r>
      <rPr>
        <sz val="10"/>
        <rFont val="Arial"/>
        <family val="2"/>
      </rPr>
      <t xml:space="preserve"> Dans un note séparée, le GRD donne un aperçu des coûts gérables de chaque année selon les grandes catégories de coûts et notamment : les coûts de personnel, les coûts de pensions (cotisations ONSS, assurance groupe, cotisations ONSSAPL, cotisations de régularisation), les coûts IT, les coûts de consultance (hors IT).</t>
    </r>
  </si>
  <si>
    <r>
      <t xml:space="preserve">Les montants repris dans cette fiche budgétaire doivent correspondre aux montants indiqués dans le </t>
    </r>
    <r>
      <rPr>
        <b/>
        <sz val="10"/>
        <color rgb="FFFF0000"/>
        <rFont val="Arial"/>
        <family val="2"/>
      </rPr>
      <t>tableau 7D</t>
    </r>
    <r>
      <rPr>
        <sz val="10"/>
        <rFont val="Arial"/>
        <family val="2"/>
      </rPr>
      <t xml:space="preserve"> reprenant la matrice de transit.</t>
    </r>
  </si>
  <si>
    <t>Ce tableau fournit une vue matricielle des volumes prévisionnels d'énergie qui devraient transiter entre le GRD et les GRD voisins ainsi que les charges et produits correspondant (gridfee+régularisations). Le GRD renseigne les volumes d'énergie prévisionnels transités entre GRD comme suit: Charges = Energie transitée en provenance d'autres GRD / Produits = Energie transitée à partir du GRD vers d'autres GRD voisins. Il est également demandé au GRD d'expliciter les changements techniques intervenus ou qui devraient intervenir sur leur réseau et impactant de manière significative les volumes transités entre GRDs pour la période régulatoire 2015-2016,</t>
  </si>
  <si>
    <t>Un document qui décrit la procédure complète d'utilisation d'un tarif maximum, et en particulier  la façon dont ceci se fait dans un exercice budgétaire. Indiquer dans quelle mesure un tarif maximum est utilisé (quantifié par groupe de clients) et montrer l'impact d'un tel plafonnement par groupe de client.</t>
  </si>
  <si>
    <t>Evolution annuelle</t>
  </si>
  <si>
    <r>
      <t xml:space="preserve">Transit net  </t>
    </r>
    <r>
      <rPr>
        <sz val="8"/>
        <rFont val="Arial"/>
        <family val="2"/>
      </rPr>
      <t xml:space="preserve">(Sorties - Entrées) </t>
    </r>
    <r>
      <rPr>
        <sz val="10"/>
        <rFont val="Arial"/>
        <family val="2"/>
      </rPr>
      <t xml:space="preserve">(-) </t>
    </r>
  </si>
  <si>
    <t>Tarif pour le réglage de la tension et de l'energie réactive</t>
  </si>
  <si>
    <t>TVA 21 %</t>
  </si>
  <si>
    <t>TVA 6 %</t>
  </si>
  <si>
    <t>Applicable aux clients résidentiels à partir du 1er avril 2014</t>
  </si>
  <si>
    <t>TVA 21  %</t>
  </si>
  <si>
    <t>Puissance mise à disposition</t>
  </si>
  <si>
    <t>euro /kVA</t>
  </si>
  <si>
    <t>1. Veuillez expliciter la politique d'affectation des soldes bonus/malus pour les années 2008 à 2013 et détailler les écritures comptables opérées.</t>
  </si>
  <si>
    <r>
      <t xml:space="preserve">La CWaPE demande au GRD d'établir </t>
    </r>
    <r>
      <rPr>
        <b/>
        <u/>
        <sz val="10"/>
        <color theme="1"/>
        <rFont val="Arial"/>
        <family val="2"/>
      </rPr>
      <t>le devis et de calculer le coût d'un nouveau raccordement</t>
    </r>
    <r>
      <rPr>
        <sz val="10"/>
        <color theme="1"/>
        <rFont val="Arial"/>
        <family val="2"/>
      </rPr>
      <t xml:space="preserve"> au réseau électrique selon les hypothèses suivantes : 
- simulation d'un raccordement standard pour une nouvelle habitation sur un terrain privé (sans complications particulières en ce qui concerne le sol, aucun nouveau bétonnage de la chaussée ou nouveau pavage du trottoir) ;
- un raccordement souterrain à partir d'une boîte de dérivation du réseau de distribution (il ne faut pas prévoir de monter en haut d'un poteau);
- raccordement dans la cave (perforation du mur comprise);
- tout le matériel nécessaire inclus, y compris les câbles, les compteurs, le placard à compteur, les accessoires, la protection générale, le petit matériel, le câblage, la mise en service, etc.
- puissance 9,2 kVA, 40 ampères, 230 Volt;
- compteur tarif bi horaire ;
- 15 mètres entre la boîte de dérivation du réseau basse tension et la placard à compteur du client;
- les travaux de terrassement sur le chemin privé doivent être compris, aucun passage à travers la chaussée ;
- pose des câbles comprise;
- l'habitation à raccorder se trouve à 15 km de votre entrepôt le plus proche;
</t>
    </r>
  </si>
  <si>
    <t>PROPOSITION TARIFAIRE</t>
  </si>
  <si>
    <t>PT 2015-2016 V0</t>
  </si>
  <si>
    <t xml:space="preserve">PARTIE GERABLE </t>
  </si>
  <si>
    <t xml:space="preserve">PARTIE NON GERABLE </t>
  </si>
  <si>
    <t>Les valeurs des paramètres permettant d'établir la proposition tarifaire (paramètres du pourcentage de rendement primaire, paramètres du pourcentage de rendement secondaire, taux d'inflation, pourcentages d'amortissement) ont été préalablement complétés dans le tableau intitulé "VUE D'ENSEMBLE DES VARIABLES UTILISEES". Les taux d'inflation prévisionnels des années 2015 et 2016 seront communiqués par la CWaPE dans le courant du mois de mai 2014 après la mise à jour des prévisions du Bureau Fédéral du Plan. Seules les variables PM et PS devont être complétées par le gestionnaire de réseau sur base des résultats du tableau 5 du modèle de rapport.</t>
  </si>
  <si>
    <t>Ce tableau présente de manière synthétique l'évolution du compte de résultats entre 2013 et 2016 d'une part de l'intercommunale/régie, d'autre part, du GRD pour ses activités régulées et non régulées et finalement du GRD pour ses activités régulées. Ce tableau est complété automatiquement sur base des tableaux T2A et T2B. Pour l'année 2013, les chiffres repris dans ce tableau doivent correspondre aux comptes annuels publiés à la Banque Nationale de Belgique.</t>
  </si>
  <si>
    <t>Dans ce tableau, le GRD doit détailler le compte de résultats de l'intercommunale/régie pour les années 2013 et 2014 en distinguant d'une part, les activités du GRD des autres activités de l'intercommunale et d'autre part, en distinguant les activités régulées et les non-régulées du GRD. Pour l'année 2013, les chiffres repris dans ce tableau doivent correspondre aux comptes annuels publiés à la Banque Nationale de Belgique.</t>
  </si>
  <si>
    <t xml:space="preserve">Dans ce tableau, le GRD doit compléter le compte de résultats prévisionnel de l'intercommunale/régie pour les années 2015 et 2016 en distinguant d'une part, les activités du GRD des autres activités de l'intercommunale et d'autre part, en distinguant les activités régulées et les non-régulées du GRD. </t>
  </si>
  <si>
    <t xml:space="preserve">Les tableaux 4 dressent un aperçu du budget 2015 (T4A) et du budget 2016 (T4B), scindé par groupe de clients (Trans HT, 26-1 kV, Trans BT et Basse tension). Par groupe de client, il est demandé au GRD de ventiler les coûts nets liés aux injections et ceux liés aux prélèvements. Le GRD reprend dans une note explicative en annexe 6 la vue d'ensemble des clés de répartitions utilisées pour compléter les tableaux 4. La répartition, exprimée en pourcentage des coûts entre les prélèvements et les injections, est calculée automatiquement par groupe de clients, de même que le poids relatif de chaque groupe de clients au sein du budget total. </t>
  </si>
  <si>
    <t>- Afin de déterminer les plafonds forfaitaires IT ATRIAS et Réseaux intelligents des années 2015 et 2016, le GRD complète en case C55 le nombre d'EAN's actifs sur son réseau de distribution électricité au 31.12.2013.</t>
  </si>
  <si>
    <t>- Cette ventilation par objet de coûts est conforme à celle reprise dans les tableaux 3, 4 et 5, à l’exception des coûts pour projets (informatiques), des coûts pour recherche et développement et des coûts pour les études effectuées par des tiers.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</si>
  <si>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Il est demandé au GRD de commenter tout nouvel emprunt repris dans les budgets 2015 et 2016. L'annexe 11 reprend une copie des plans de remboursements des emprunts contractés.</t>
  </si>
  <si>
    <r>
      <t>Ce tableau détaille les produits exceptionnels supportés par le GRD. Il est demandé au GRD de commenter et justifier toutes les catégories de produits exceptionnels repris dans les budgets 2015 et 2016</t>
    </r>
    <r>
      <rPr>
        <sz val="10"/>
        <color rgb="FFFF0000"/>
        <rFont val="Arial"/>
        <family val="2"/>
      </rPr>
      <t>.</t>
    </r>
  </si>
  <si>
    <t xml:space="preserve">APPLICATION TARIFS PERIODIQUES ET NON-PERIODIQUES - RECONCILIATIONS DES CHARGES ET CHIFFRES D'AFFAIRES </t>
  </si>
  <si>
    <t>Ce tableau donne une vue d'ensemble des obligations de pension du GRD.</t>
  </si>
  <si>
    <t>SPECIFICITES POUR LES GRD BI-REGIONAUX</t>
  </si>
  <si>
    <t>2B bis</t>
  </si>
  <si>
    <t>Dans ce tableau, le GRD doit compléter le compte de résultats prévisionnel pour les années 2015 et 2016 en distinguant les activités régulées et non-régulées du GRD pour la partie Wallonie uniquement.</t>
  </si>
  <si>
    <r>
      <t xml:space="preserve">Tableau 2B </t>
    </r>
    <r>
      <rPr>
        <b/>
        <sz val="14"/>
        <color rgb="FFFF0000"/>
        <rFont val="Arial"/>
        <family val="2"/>
      </rPr>
      <t>bis</t>
    </r>
    <r>
      <rPr>
        <b/>
        <sz val="14"/>
        <rFont val="Arial"/>
        <family val="2"/>
      </rPr>
      <t xml:space="preserve"> : Compte de résultats prévisionnel (comptabilité générale) - Années 2015 - 2016 - </t>
    </r>
    <r>
      <rPr>
        <b/>
        <sz val="14"/>
        <color rgb="FFFF0000"/>
        <rFont val="Arial"/>
        <family val="2"/>
      </rPr>
      <t>WALLONIE</t>
    </r>
  </si>
  <si>
    <r>
      <t xml:space="preserve">Tableau 3A </t>
    </r>
    <r>
      <rPr>
        <b/>
        <sz val="14"/>
        <color rgb="FFFF0000"/>
        <rFont val="Arial"/>
        <family val="2"/>
      </rPr>
      <t>bis</t>
    </r>
    <r>
      <rPr>
        <b/>
        <sz val="14"/>
        <color theme="1"/>
        <rFont val="Arial"/>
        <family val="2"/>
      </rPr>
      <t xml:space="preserve"> : Compte de résultats prévisionnel (comptabilité générale) - comptabilité analytique - année 2015 - </t>
    </r>
    <r>
      <rPr>
        <b/>
        <sz val="14"/>
        <color rgb="FFFF0000"/>
        <rFont val="Arial"/>
        <family val="2"/>
      </rPr>
      <t>WALLONIE</t>
    </r>
  </si>
  <si>
    <t>Valeur</t>
  </si>
  <si>
    <t>Denomination</t>
  </si>
  <si>
    <t>Clé de répartition</t>
  </si>
  <si>
    <t>Dans les tableaux 3A et 3B, le rapprochement est fait entre les coûts identifiés dans la comptabilité générale et les objets de coût (analytiques) tels qu’identifiés dans la méthodologie tarifaire transitoire. Dans cet aperçu, le GRD complète, pour les années 2012-2015 (T3A) et 2016 (T3B), tous les types de "COUTS" (avec référence aux comptes analytiques utilisés), de même que les éléments de coûts identifiés et éléments de produits qui y sont liés. Il est également demandé au GRD de compléter le tableau synthétique repris au bas des tableaux 3A et 3B.</t>
  </si>
  <si>
    <t>3A bis 
3B bis</t>
  </si>
  <si>
    <t>check Tableau 3A bis</t>
  </si>
  <si>
    <t>4A bis
4B bis</t>
  </si>
  <si>
    <r>
      <t xml:space="preserve">Tableau 5 : Determination Pm/Ps - </t>
    </r>
    <r>
      <rPr>
        <b/>
        <sz val="14"/>
        <color theme="3"/>
        <rFont val="Arial"/>
        <family val="2"/>
      </rPr>
      <t>WALLONIE</t>
    </r>
  </si>
  <si>
    <t>check Tableau 3B bis</t>
  </si>
  <si>
    <t>WALLONIE</t>
  </si>
  <si>
    <t>FLANDRE</t>
  </si>
  <si>
    <r>
      <t xml:space="preserve">Tableau 6 </t>
    </r>
    <r>
      <rPr>
        <b/>
        <sz val="14"/>
        <color rgb="FFFF0000"/>
        <rFont val="Arial"/>
        <family val="2"/>
      </rPr>
      <t>bis</t>
    </r>
    <r>
      <rPr>
        <b/>
        <sz val="14"/>
        <color theme="1"/>
        <rFont val="Arial"/>
        <family val="2"/>
      </rPr>
      <t xml:space="preserve"> : Compte de résultats prévisionnel (comptabilité générale) - comptabilité analytique - </t>
    </r>
    <r>
      <rPr>
        <b/>
        <sz val="14"/>
        <color rgb="FFFF0000"/>
        <rFont val="Arial"/>
        <family val="2"/>
      </rPr>
      <t>année 2012 -</t>
    </r>
    <r>
      <rPr>
        <b/>
        <sz val="14"/>
        <color theme="1"/>
        <rFont val="Arial"/>
        <family val="2"/>
      </rPr>
      <t xml:space="preserve"> </t>
    </r>
    <r>
      <rPr>
        <b/>
        <sz val="14"/>
        <color rgb="FFFF0000"/>
        <rFont val="Arial"/>
        <family val="2"/>
      </rPr>
      <t>WALLONIE</t>
    </r>
  </si>
  <si>
    <t>REALITE 2012
GRD total</t>
  </si>
  <si>
    <t>COUTS nets</t>
  </si>
  <si>
    <t xml:space="preserve">Total des coûts gérables réalité 2012 :   </t>
  </si>
  <si>
    <t>6 bis</t>
  </si>
  <si>
    <t>Le tableau 6 bis permet de scinder les coûts gérables réels de l'année 2012 pour la Région wallonne. La colonne "REALITE 2012 GRD total" reprend les coûts nets réels de l'année 2012 pour le GRD global. Ces informations se complètent automatiquement sur base du tableau 3A. Dans la colonne "REALITE 2012 WALLONIE", le GRD indique, uniquement pour les couts gérables, le montant des couts réels de l'année 2012 qui doivent être imputés à la partir Wallonne du GRD. Le GRD indique également la clé de répartition utilisée, sa dénomination (#EAN, Volumes, ...) et sa valeur (pour la partie Wallonie), à coté de chaque cout gérable rapporté pour la Wallonie.</t>
  </si>
  <si>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</si>
  <si>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7 bis</t>
  </si>
  <si>
    <r>
      <t xml:space="preserve">Tableau 8A : Réconciliation des charges totales avec le chiffre d'affaires estimé pour les tarifs périodiques (prélèvement) et non-périodiques - </t>
    </r>
    <r>
      <rPr>
        <b/>
        <sz val="14"/>
        <color theme="3"/>
        <rFont val="Arial"/>
        <family val="2"/>
      </rPr>
      <t>WALLONIE</t>
    </r>
  </si>
  <si>
    <r>
      <t xml:space="preserve">Tableau 8B : Réconciliation des charges totales avec le chiffre d'affaires estimé pour les tarifs d'injection - </t>
    </r>
    <r>
      <rPr>
        <b/>
        <sz val="14"/>
        <color theme="3"/>
        <rFont val="Arial"/>
        <family val="2"/>
      </rPr>
      <t>WALLONIE</t>
    </r>
  </si>
  <si>
    <r>
      <t xml:space="preserve">Tableau 9A : Évolution de l'actif régulé "primaire" - </t>
    </r>
    <r>
      <rPr>
        <b/>
        <sz val="14"/>
        <color theme="3"/>
        <rFont val="Arial"/>
        <family val="2"/>
      </rPr>
      <t>TOTAL &amp; WALLONIE</t>
    </r>
  </si>
  <si>
    <t>REALITE 2013 
WALLONIE</t>
  </si>
  <si>
    <t>MEILLEURE ESTIMATION 2014 WALLONIE</t>
  </si>
  <si>
    <t>BUDGET 2015
WALLONIE</t>
  </si>
  <si>
    <t>BUDGET 2016
WALLONIE</t>
  </si>
  <si>
    <r>
      <t xml:space="preserve">Tableau 9B : Évolution de l'actif régulé "secondaire" - </t>
    </r>
    <r>
      <rPr>
        <b/>
        <sz val="14"/>
        <color theme="3"/>
        <rFont val="Arial"/>
        <family val="2"/>
      </rPr>
      <t>WALLONIE</t>
    </r>
  </si>
  <si>
    <r>
      <t xml:space="preserve">Ce tableau reprend l'évolution historique de l'actif régulé primaire du GRD pour la période 2009-2014 ainsi que les prévisions de son évolution pour la période régulatoire 2015-2016.
</t>
    </r>
    <r>
      <rPr>
        <sz val="10"/>
        <color theme="3"/>
        <rFont val="Arial"/>
        <family val="2"/>
      </rPr>
      <t>Pour les années 2009 à 2012, le GRD indique les valeurs relatives au GRD dans sa globalité. Pour l'année 2013, le GRD indique la valeur relative au GRD dans sa globalité dans la colonne G et la valeur relative à la partie wallonne du GRD dans la colonne H. Pour les années 2014 à 2016, le GRD complète les informations avec les valeurs relatives à la partie wallonne du GRD.</t>
    </r>
  </si>
  <si>
    <r>
      <t xml:space="preserve">Ce tableau reprend l'évolution historique de l'actif régulé secondaire du GRD pour l'année 2014 ainsi que les prévisions de son évolution pour la période régulatoire 2015-2016. 
</t>
    </r>
    <r>
      <rPr>
        <sz val="10"/>
        <color theme="3"/>
        <rFont val="Arial"/>
        <family val="2"/>
      </rPr>
      <t>Le GRD complète les informations avec les valeurs relatives à la partie wallonne du GRD.</t>
    </r>
  </si>
  <si>
    <r>
      <t xml:space="preserve">Tableau 9C : Évolution de l'actif régulé selon l'AR 2008  - </t>
    </r>
    <r>
      <rPr>
        <b/>
        <sz val="14"/>
        <color theme="3"/>
        <rFont val="Arial"/>
        <family val="2"/>
      </rPr>
      <t>TOTAL &amp; WALLONIE</t>
    </r>
  </si>
  <si>
    <t>REALITE 2013
WALLONIE</t>
  </si>
  <si>
    <r>
      <t xml:space="preserve">Ce tableau reprend l'évolution historique de l'actif régulé du GRD pour la période 2009-2014 ainsi que les prévisions de son évolution pour la période régulatoire 2015-2016. Ce tableau doit être complété en respectant les dispositions de l'Arrêté Royal du 2 septembre 2008. Les logiciels informatiques doivent donc être exclus.   
</t>
    </r>
    <r>
      <rPr>
        <sz val="10"/>
        <color theme="3"/>
        <rFont val="Arial"/>
        <family val="2"/>
      </rPr>
      <t>Pour les années 2009 à 2012, le GRD indique les valeurs relatives au GRD dans sa globalité. Pour l'année 2013, le GRD indique la valeur relative au GRD dans sa globalité dans la colonne G et la valeur relative à la partie wallonne du GRD dans la colonne H. Pour les années 2014 à 2016, le GRD complète les informations avec les valeurs relatives à la partie wallonne du GRD.</t>
    </r>
  </si>
  <si>
    <r>
      <t xml:space="preserve">Tableau 10A : Détail des immobilisations corporelles régulées de 2009 à 2013 - </t>
    </r>
    <r>
      <rPr>
        <b/>
        <sz val="14"/>
        <color theme="3"/>
        <rFont val="Arial"/>
        <family val="2"/>
      </rPr>
      <t>TOTAL &amp; WALLONIE</t>
    </r>
  </si>
  <si>
    <r>
      <t xml:space="preserve">Valeur nette comptable historique au </t>
    </r>
    <r>
      <rPr>
        <b/>
        <sz val="10"/>
        <color theme="3"/>
        <rFont val="Arial"/>
        <family val="2"/>
      </rPr>
      <t>31.12.2013</t>
    </r>
    <r>
      <rPr>
        <sz val="10"/>
        <color theme="3"/>
        <rFont val="Arial"/>
        <family val="2"/>
      </rPr>
      <t xml:space="preserve">
</t>
    </r>
    <r>
      <rPr>
        <b/>
        <sz val="10"/>
        <color theme="3"/>
        <rFont val="Arial"/>
        <family val="2"/>
      </rPr>
      <t>WALLONIE</t>
    </r>
  </si>
  <si>
    <r>
      <t xml:space="preserve">Plus-value sur base de l'indexation historique au </t>
    </r>
    <r>
      <rPr>
        <b/>
        <sz val="10"/>
        <color theme="3"/>
        <rFont val="Arial"/>
        <family val="2"/>
      </rPr>
      <t>31.12.2013
WALLONIE</t>
    </r>
  </si>
  <si>
    <r>
      <t xml:space="preserve">Plus-value RAB au </t>
    </r>
    <r>
      <rPr>
        <b/>
        <sz val="10"/>
        <color theme="3"/>
        <rFont val="Arial"/>
        <family val="2"/>
      </rPr>
      <t>31.12.2013
WALLONIE</t>
    </r>
  </si>
  <si>
    <r>
      <t xml:space="preserve">Actif régulé "primaire" au </t>
    </r>
    <r>
      <rPr>
        <b/>
        <sz val="10"/>
        <color theme="3"/>
        <rFont val="Arial"/>
        <family val="2"/>
      </rPr>
      <t>31.12.2013
WALLONIE</t>
    </r>
  </si>
  <si>
    <r>
      <t xml:space="preserve">Cette fiche reprend le détail des immobilisations corporelles régulées du GRD par catégorie d'actifs pour la période 2009-2013. 
</t>
    </r>
    <r>
      <rPr>
        <sz val="10"/>
        <color theme="3"/>
        <rFont val="Arial"/>
        <family val="2"/>
      </rPr>
      <t>Pour les années 2009 à 2012, le GRD indique les valeurs relatives au GRD dans sa globalité. Pour l'année 2013, le GRD indique la valeur relative au GRD dans sa globalité dans la colonne G et la valeur relative à la partie wallonne du GRD dans la colonne H.</t>
    </r>
  </si>
  <si>
    <r>
      <t xml:space="preserve">Tableau 10B : Détail de l'évolution de l'actif régulé primaire de 2014 à 2016 - </t>
    </r>
    <r>
      <rPr>
        <b/>
        <sz val="14"/>
        <color theme="3"/>
        <rFont val="Arial"/>
        <family val="2"/>
      </rPr>
      <t>WALLONIE</t>
    </r>
  </si>
  <si>
    <r>
      <t xml:space="preserve">Tableau 10C : Détail de l'évolution de l'actif régulé secondaire de 2014 à 2016 - </t>
    </r>
    <r>
      <rPr>
        <b/>
        <sz val="14"/>
        <color theme="3"/>
        <rFont val="Arial"/>
        <family val="2"/>
      </rPr>
      <t>WALLONIE</t>
    </r>
  </si>
  <si>
    <r>
      <t xml:space="preserve">Tableau 11A : Amortissements de l'actif régulé primaire à reprendre dans les tarifs - </t>
    </r>
    <r>
      <rPr>
        <b/>
        <sz val="14"/>
        <color theme="3"/>
        <rFont val="Arial"/>
        <family val="2"/>
      </rPr>
      <t>WALLONIE</t>
    </r>
  </si>
  <si>
    <r>
      <t xml:space="preserve">Tableau 11B : Amortissements de l'actif régulé secondaire à reprendre dans les tarifs - </t>
    </r>
    <r>
      <rPr>
        <b/>
        <sz val="14"/>
        <color theme="3"/>
        <rFont val="Arial"/>
        <family val="2"/>
      </rPr>
      <t>WALLONIE</t>
    </r>
  </si>
  <si>
    <r>
      <t xml:space="preserve">Cette fiche reprend le détail de l'actif régulé primaire par catégories d'actifs pour l'année 2014 ainsi que les prévisions de son évolution pour la période 2015-2016.
</t>
    </r>
    <r>
      <rPr>
        <sz val="10"/>
        <color theme="3"/>
        <rFont val="Arial"/>
        <family val="2"/>
      </rPr>
      <t>Le GRD complète les informations avec les valeurs relatives à la partie wallonne du GRD.</t>
    </r>
  </si>
  <si>
    <r>
      <t>Cette fiche reprend le détail de l'actif régulé secondaire par catégories d'actifs pour l'année 2014 ainsi que les prévisions de son évolution pour la période 2015-2016.
L</t>
    </r>
    <r>
      <rPr>
        <sz val="10"/>
        <color theme="3"/>
        <rFont val="Arial"/>
        <family val="2"/>
      </rPr>
      <t>e GRD complète les informations avec les valeurs relatives à la partie wallonne du GRD.</t>
    </r>
  </si>
  <si>
    <r>
      <t xml:space="preserve">Ce tableau indique les amortissements de l'actif régulé primaire à reprendre dans les tarifs pour la période 2015-2016.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</si>
  <si>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 période 2015-2016.
</t>
    </r>
    <r>
      <rPr>
        <sz val="10"/>
        <color theme="3"/>
        <rFont val="Arial"/>
        <family val="2"/>
      </rPr>
      <t>Le GRD complète les informations avec les valeurs relatives à la partie wallonne du GRD.</t>
    </r>
  </si>
  <si>
    <r>
      <t xml:space="preserve">Tableau 12 : Besoin en Fonds de roulement net </t>
    </r>
    <r>
      <rPr>
        <b/>
        <sz val="14"/>
        <color theme="3"/>
        <rFont val="Arial"/>
        <family val="2"/>
      </rPr>
      <t>- 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</si>
  <si>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</si>
  <si>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Ce tableau reprend les différents postes faisant partie des comptes de régularisation (actif et passif) du GRD pour les années 2012 à 2016. 
</t>
    </r>
    <r>
      <rPr>
        <sz val="10"/>
        <color theme="3"/>
        <rFont val="Arial"/>
        <family val="2"/>
      </rPr>
      <t>Le GRD complète les informations avec les valeurs relatives à la partie wallonne du GRD. La colonne relative à l'année 2012 a été supprimée.</t>
    </r>
  </si>
  <si>
    <r>
      <t xml:space="preserve">Cette fiche a pour objectif de valoriser la variation du besoin en fonds de roulement net pour les années 2012 à 2016. Le besoin en fonds de roulement intervient dans le calcul de la marge bénéficiaire équitable selon les dispositions l'AR du 2 septembre 2008. 
</t>
    </r>
    <r>
      <rPr>
        <sz val="10"/>
        <color theme="3"/>
        <rFont val="Arial"/>
        <family val="2"/>
      </rPr>
      <t>Le GRD complète les informations avec les valeurs relatives à la partie wallonne du GRD. Le tableau relatif à l'année 2012 a été supprimé.</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</si>
  <si>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</si>
  <si>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t>
    </r>
    <r>
      <rPr>
        <b/>
        <sz val="14"/>
        <color theme="3"/>
        <rFont val="Arial"/>
        <family val="2"/>
      </rPr>
      <t>- WALLONIE</t>
    </r>
  </si>
  <si>
    <r>
      <t xml:space="preserve">Tableau 14B : Calcul du pourcentage de rendement secondaire et de la marge bénéficiaire équitable secondaire </t>
    </r>
    <r>
      <rPr>
        <b/>
        <sz val="14"/>
        <color theme="3"/>
        <rFont val="Arial"/>
        <family val="2"/>
      </rPr>
      <t>- WALLONIE</t>
    </r>
  </si>
  <si>
    <r>
      <t>Tableau 14C : Calcul du pourcentage de rendement et de la marge bénéficiaire équitable selon l'AR 2008</t>
    </r>
    <r>
      <rPr>
        <b/>
        <sz val="14"/>
        <color theme="3"/>
        <rFont val="Arial"/>
        <family val="2"/>
      </rPr>
      <t xml:space="preserve"> - WALLONIE</t>
    </r>
  </si>
  <si>
    <r>
      <t xml:space="preserve">Ce tableau compare la marge bénéficiaire équitable totale (primaire + secondaire) calculée selon la méthodologie tarifaire transitoire de la CWaPE et la marge bénéficiaire équitable calculée selon l'AR du 2 septembre 2008. La valeur maximale sera retenue pour la proposition tarifaire.
</t>
    </r>
    <r>
      <rPr>
        <sz val="10"/>
        <color theme="3"/>
        <rFont val="Arial"/>
        <family val="2"/>
      </rPr>
      <t>Le GRD complète les informations avec les valeurs relatives à la partie wallonne du GRD.</t>
    </r>
  </si>
  <si>
    <r>
      <t xml:space="preserve">Ce tableau a pour objectif de calculer le pourcentage de rendement primaire et la marge bénéficiaire équitable primaire pour la période 2015-2016.
</t>
    </r>
    <r>
      <rPr>
        <sz val="10"/>
        <color theme="3"/>
        <rFont val="Arial"/>
        <family val="2"/>
      </rPr>
      <t>Le GRD complète les informations avec les valeurs relatives à la partie wallonne du GRD.</t>
    </r>
  </si>
  <si>
    <r>
      <t xml:space="preserve">Ce tableau a pour objectif de calculer le pourcentage de rendement secondaire et la marge bénéficiaire équitable secondaire pour la période 2015-2016.
</t>
    </r>
    <r>
      <rPr>
        <sz val="10"/>
        <color theme="3"/>
        <rFont val="Arial"/>
        <family val="2"/>
      </rPr>
      <t>Le GRD complète les informations avec les valeurs relatives à la partie wallonne du GRD.</t>
    </r>
  </si>
  <si>
    <r>
      <t xml:space="preserve">Ce tableau a pour objectif de calculer le pourcentage de rendement et la marge bénéficiaire équitable pour la période 2015-2016 selon les règles de l'AR du 2 septembre 2008.
</t>
    </r>
    <r>
      <rPr>
        <sz val="10"/>
        <color theme="3"/>
        <rFont val="Arial"/>
        <family val="2"/>
      </rPr>
      <t>Le GRD complète les informations avec les valeurs relatives à la partie wallonne du GRD.</t>
    </r>
  </si>
  <si>
    <r>
      <t xml:space="preserve">Tableau 16A </t>
    </r>
    <r>
      <rPr>
        <b/>
        <sz val="14"/>
        <color rgb="FFFF0000"/>
        <rFont val="Arial"/>
        <family val="2"/>
      </rPr>
      <t>bis</t>
    </r>
    <r>
      <rPr>
        <b/>
        <sz val="14"/>
        <rFont val="Arial"/>
        <family val="2"/>
      </rPr>
      <t xml:space="preserve"> : Fiche budgétaire des obligations de service public - </t>
    </r>
    <r>
      <rPr>
        <b/>
        <sz val="14"/>
        <color rgb="FFFF0000"/>
        <rFont val="Arial"/>
        <family val="2"/>
      </rPr>
      <t>WALLONIE</t>
    </r>
  </si>
  <si>
    <t>16A bis</t>
  </si>
  <si>
    <t>La fiche 16A bis est identique à la fiche 16A mais doit être complétée avec les informations relatives à la partie wallonne du GRD. La colonne relative à l'année 2012 a été supprimée.</t>
  </si>
  <si>
    <r>
      <t xml:space="preserve">Tableau 16B  : Coût des obligations de service public - </t>
    </r>
    <r>
      <rPr>
        <b/>
        <sz val="14"/>
        <color theme="3"/>
        <rFont val="Arial"/>
        <family val="2"/>
      </rPr>
      <t>WALLONIE</t>
    </r>
  </si>
  <si>
    <r>
      <t xml:space="preserve">Ce tableau a pour objectif de fournir une vue synthétique des coûts supportés par le GRD dans le cadre de l'exécution des obligations de service public. Les données de l'année 2013 doivent correspondre aux données renseignées dans le rapport sur les coûts des OSP introduit à la CWaPE le 30 juin 2014. Le GRD fournit également la meilleure estimation des coûts des OSP pour l'année 2014 ainsi que les prévisions des coûts pour la période 2015-2016. Pour ces deux années, il est demandé au GRD de fournir une note explicative des montants budgétés par catégorie d'OSP en Annexe 18. </t>
    </r>
    <r>
      <rPr>
        <sz val="10"/>
        <color theme="3"/>
        <rFont val="Arial"/>
        <family val="2"/>
      </rPr>
      <t xml:space="preserve">Le GRD complète les informations avec les valeurs relatives à la partie wallonne du GRD. </t>
    </r>
  </si>
  <si>
    <t>imputé à la Wallonie</t>
  </si>
  <si>
    <t>Dénomination</t>
  </si>
  <si>
    <r>
      <t xml:space="preserve">Ce tableau reprend les coûts relatifs aux impôts, prélèvements, surcharges, contributions et rétributions (y compris les charges des pensions non-capitalisées et les engagements pour les fonds de pension des GRD). Le GRD remplit le budget approuvé de l'année 2012, la réalité de l'année 2013 et la meilleure estimation pour l'année 2014 avec les informations relatives au GRD dans sa globalité. Le GRD distingue ces coûts en fonction de leur origine régionale ou fédérale. Le GRD indique également la proportion de ces coûts par rapport à son enveloppe budgétaire totale (T3).
</t>
    </r>
    <r>
      <rPr>
        <sz val="10"/>
        <color theme="3"/>
        <rFont val="Arial"/>
        <family val="2"/>
      </rPr>
      <t xml:space="preserve">Pour les années 2015 et 2016, le GRD doit en plus indiquer la partie des coûts d'origine fédérale qui doit être imputée à la partie wallonne du GRD. Le GRD indique également la/les clé(s) de répartition utilisée(s) pour scinder les coûts d'origine fédérale.  </t>
    </r>
    <r>
      <rPr>
        <sz val="10"/>
        <rFont val="Arial"/>
        <family val="2"/>
      </rPr>
      <t xml:space="preserve">
Le GRD doit complèter les annexes 19 et 20.     </t>
    </r>
  </si>
  <si>
    <r>
      <t xml:space="preserve">Tableau 19 </t>
    </r>
    <r>
      <rPr>
        <b/>
        <sz val="14"/>
        <color rgb="FFFF0000"/>
        <rFont val="Arial"/>
        <family val="2"/>
      </rPr>
      <t>bis</t>
    </r>
    <r>
      <rPr>
        <b/>
        <sz val="14"/>
        <rFont val="Arial"/>
        <family val="2"/>
      </rPr>
      <t xml:space="preserve"> : Quantités estimées de prélèvements et injections sur le réseau par niveau de tension - </t>
    </r>
    <r>
      <rPr>
        <b/>
        <sz val="14"/>
        <color rgb="FFFF0000"/>
        <rFont val="Arial"/>
        <family val="2"/>
      </rPr>
      <t>WALLONIE</t>
    </r>
  </si>
  <si>
    <t>19 bis</t>
  </si>
  <si>
    <t>Ce tableau a pour objectif de fournir une vue détaillée des volumes prévisionnels d'énergie qui devraient être distribués par le réseau du GRD. Le GRD renseigne les volumes d'énergie prévisionnels par niveau de tension (70/36/30kV, Trans HT, 26-1kV, Transt BT, BT) et catégorie de fourniture (prélèvement, perte, injection, transit net, éclairage public).
Il est demandé au GRD de compléter les annexes 23, 24 et 25. Le GRD indique les hypothèses utilisées pour le calcul de l’évolution de l’énergie distribuée. Ces suppositions sont au moins établies par groupe de clients.</t>
  </si>
  <si>
    <t>Le tableau 19 bis est identique au tableau 19 mais doit être complété avec les informations relatives à la partie wallonne du GRD. Les colonnes relatives à l'année 2012 ont été supprimées.</t>
  </si>
  <si>
    <r>
      <t xml:space="preserve">Tableau 21A: Tarifs de distribution - prélèvement - année 2015 - </t>
    </r>
    <r>
      <rPr>
        <b/>
        <sz val="14"/>
        <color theme="3"/>
        <rFont val="Arial"/>
        <family val="2"/>
      </rPr>
      <t>WALLONIE</t>
    </r>
  </si>
  <si>
    <r>
      <t xml:space="preserve">Tableau 21B: Tarifs de distribution - prélèvement - année 2016 - </t>
    </r>
    <r>
      <rPr>
        <b/>
        <sz val="14"/>
        <color theme="3"/>
        <rFont val="Arial"/>
        <family val="2"/>
      </rPr>
      <t>WALLONIE</t>
    </r>
  </si>
  <si>
    <r>
      <t>Tableau 22A: Tarifs de distribution - injection - année 2015 -</t>
    </r>
    <r>
      <rPr>
        <b/>
        <sz val="14"/>
        <color theme="3"/>
        <rFont val="Arial"/>
        <family val="2"/>
      </rPr>
      <t xml:space="preserve"> WALLONIE</t>
    </r>
  </si>
  <si>
    <r>
      <t xml:space="preserve">Tableau 22B: Tarifs de distribution - injection - année 2016 - </t>
    </r>
    <r>
      <rPr>
        <b/>
        <sz val="14"/>
        <color theme="3"/>
        <rFont val="Arial"/>
        <family val="2"/>
      </rPr>
      <t>WALLONIE</t>
    </r>
  </si>
  <si>
    <r>
      <t xml:space="preserve">Tableau 23A : Liste des tarifs de transport - pour les années 2015 et 2016 - </t>
    </r>
    <r>
      <rPr>
        <b/>
        <sz val="14"/>
        <color theme="3"/>
        <rFont val="Arial"/>
        <family val="2"/>
      </rPr>
      <t>WALLONIE</t>
    </r>
  </si>
  <si>
    <r>
      <t xml:space="preserve">Tableau 23B : Correspondance entre les tarifs de transport comptés par le GRD et les tarifs de transport imposés par Elia - année 2015 - </t>
    </r>
    <r>
      <rPr>
        <b/>
        <sz val="14"/>
        <color theme="3"/>
        <rFont val="Arial"/>
        <family val="2"/>
      </rPr>
      <t>WALLONIE</t>
    </r>
  </si>
  <si>
    <r>
      <t xml:space="preserve">Tableau 23C : Correspondance entre les tarifs de transport comptés par le GRD et les tarifs de transport imposés par Elia - année 2016 - </t>
    </r>
    <r>
      <rPr>
        <b/>
        <sz val="14"/>
        <color theme="3"/>
        <rFont val="Arial"/>
        <family val="2"/>
      </rPr>
      <t>WALLONIE</t>
    </r>
  </si>
  <si>
    <r>
      <t xml:space="preserve">Tableau 24 : Calcul clients type TRHT - </t>
    </r>
    <r>
      <rPr>
        <b/>
        <sz val="14"/>
        <color theme="3"/>
        <rFont val="Arial"/>
        <family val="2"/>
      </rPr>
      <t>WALLONIE</t>
    </r>
  </si>
  <si>
    <r>
      <t xml:space="preserve">Tableau 25 : Calcul clients type 26_1 kV prélèvement  - </t>
    </r>
    <r>
      <rPr>
        <b/>
        <sz val="14"/>
        <color theme="3"/>
        <rFont val="Arial"/>
        <family val="2"/>
      </rPr>
      <t>WALLONIE</t>
    </r>
  </si>
  <si>
    <r>
      <t xml:space="preserve">Tableau 26 : Calcul clients type 26_1 kV injection - </t>
    </r>
    <r>
      <rPr>
        <b/>
        <sz val="14"/>
        <color theme="3"/>
        <rFont val="Arial"/>
        <family val="2"/>
      </rPr>
      <t>WALLONIE</t>
    </r>
  </si>
  <si>
    <r>
      <t xml:space="preserve">Tableau 27 : Calcul client type BT - </t>
    </r>
    <r>
      <rPr>
        <b/>
        <sz val="14"/>
        <color theme="3"/>
        <rFont val="Arial"/>
        <family val="2"/>
      </rPr>
      <t>WALLONIE</t>
    </r>
  </si>
  <si>
    <r>
      <rPr>
        <b/>
        <u/>
        <sz val="14"/>
        <rFont val="Arial"/>
        <family val="2"/>
      </rPr>
      <t xml:space="preserve">Tableau 29 </t>
    </r>
    <r>
      <rPr>
        <b/>
        <u/>
        <sz val="14"/>
        <color rgb="FFFF0000"/>
        <rFont val="Arial"/>
        <family val="2"/>
      </rPr>
      <t xml:space="preserve">bis </t>
    </r>
    <r>
      <rPr>
        <b/>
        <sz val="14"/>
        <rFont val="Arial"/>
        <family val="2"/>
      </rPr>
      <t xml:space="preserve">: Suivi des dettes et créances tarifaires - </t>
    </r>
    <r>
      <rPr>
        <b/>
        <sz val="14"/>
        <color rgb="FFFF0000"/>
        <rFont val="Arial"/>
        <family val="2"/>
      </rPr>
      <t>WALLONIE</t>
    </r>
  </si>
  <si>
    <t>DETTES / CREANCES TARIFAIRES pour la Wallonie</t>
  </si>
  <si>
    <t>29 bis</t>
  </si>
  <si>
    <r>
      <t xml:space="preserve">Ce tableau détermine les proportions des paramètres d’indexation Pm et Ps tels que visés par l'article 21 de la méthodologie tarifaire transitoire 2015-2016. Les budgets 2015 et 2016 sont ainsi scindés en trois catégories que sont : les "coûts de personnel gérables" qui visent les coûts gérables dépendant de l'indice S lié aux salaires et aux charges sociales, les "coûts gérables autres" qui visent les coûts gérables dépendant de l’indice de prix M relatif au matériel et les "coûts non gérables".  
Sous le tableau 5, la proportion (exprimée en %) Pm/Ps est déterminée par année sur base de la formule suivante : % Pm = budget de l'année Pm/(budget de l'année Pm+Ps) et % Ps = budget de l'année Ps/(budget de l'année Pm+Ps). La répartition entre coûts gérables et non gérables est également établie par année budgétaire selon la formule suivante : % coûts gérables = (budget de l'année Pm+Ps) /budget Total de l'année et % coûts non gérables = budget coûts non gérables de l'année /budget total de l'année. </t>
    </r>
    <r>
      <rPr>
        <sz val="10"/>
        <color theme="3"/>
        <rFont val="Arial"/>
        <family val="2"/>
      </rPr>
      <t xml:space="preserve">Ce tableau doit être complété avec les informations relatives à la partie wallonne du GRD. </t>
    </r>
  </si>
  <si>
    <t xml:space="preserve">Le tableau 7 bis est identique au tableau 7 décrit ci-dessus, mais ne concerne que les années 2015 et 2016 (pas d'historique). Ce tableau doit être complété avec les informations relatives à la partie wallonne du GRD. Le premier tableau relatif aux comptes de la comptabilité générale (comptes 6 et 7) a été supprimé. </t>
  </si>
  <si>
    <r>
      <t xml:space="preserve">Ce tableau réalise une réconciliation entre les coûts et le chiffre d’affaires pour les tarifs périodiques et non-périodiques. Le chiffre d’affaires escompté est calculé par tarif. Le revenu total obtenu via les tarifs de prélèvement doit correspondre intégralement au total des coûts du GRD relatifs au prélèvement (tableau 4 bis).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
Une colonne distincte doit être prévue pour indiquer le ratio kWh/kW.
</t>
    </r>
    <r>
      <rPr>
        <sz val="10"/>
        <color theme="3"/>
        <rFont val="Arial"/>
        <family val="2"/>
      </rPr>
      <t>Ce tableau doit être complété avec les informations relatives à la partie wallonne du GRD.</t>
    </r>
  </si>
  <si>
    <r>
      <t xml:space="preserve">Ce tableau réalise une réconciliation entre les coûts et le chiffre d’affaires pour les tarifs d'injection. Le chiffre d’affaires escompté est calculé par tarif. Le revenu total obtenu via les tarifs d'injection doit correspondre intégralement au total des coûts du GRD relatifs à l'injection (tableau 4 bis).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
</t>
    </r>
    <r>
      <rPr>
        <sz val="10"/>
        <color theme="3"/>
        <rFont val="Arial"/>
        <family val="2"/>
      </rPr>
      <t>Ce tableau doit être complété avec les informations relatives à la partie wallonne du GRD.</t>
    </r>
  </si>
  <si>
    <r>
      <t>Ce modèle de rapport est spécifique aux gestionnaires de réseau bi-régionaux. Les onglets non-colorés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</si>
  <si>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t>TOTAL GRD</t>
  </si>
  <si>
    <t>Wallonie UNIQUEMENT</t>
  </si>
  <si>
    <t xml:space="preserve">Le tableau 3A bis est identique au tableau 3A décrit ci-dessus, mais ne concerne que l'année 2015 (pas d'historique). Ce tableau doit être complété avec les informations relatives à la partie Wallonie du GRD.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relatives à la partie wallonne du GRD se complètent ensuite automatiquement. 
Les mêmes modifications ont été apportées au tableau 3B bis par rapport au tableau 3B. </t>
  </si>
  <si>
    <t>% Total Wallonie / Total du GRD</t>
  </si>
  <si>
    <t>Coût de gestion du réseau de transmission</t>
  </si>
  <si>
    <r>
      <t xml:space="preserve">Tableau 3B </t>
    </r>
    <r>
      <rPr>
        <b/>
        <sz val="14"/>
        <color rgb="FFFF0000"/>
        <rFont val="Arial"/>
        <family val="2"/>
      </rPr>
      <t>bis</t>
    </r>
    <r>
      <rPr>
        <b/>
        <sz val="14"/>
        <color theme="1"/>
        <rFont val="Arial"/>
        <family val="2"/>
      </rPr>
      <t xml:space="preserve"> : Compte de résultats prévisionnel (comptabilité générale) - comptabilité analytique - année 2016 - </t>
    </r>
    <r>
      <rPr>
        <b/>
        <sz val="14"/>
        <color rgb="FFFF0000"/>
        <rFont val="Arial"/>
        <family val="2"/>
      </rPr>
      <t>WALLONIE</t>
    </r>
  </si>
  <si>
    <r>
      <t xml:space="preserve">Tableau 4A </t>
    </r>
    <r>
      <rPr>
        <b/>
        <sz val="14"/>
        <color rgb="FFFF0000"/>
        <rFont val="Arial"/>
        <family val="2"/>
      </rPr>
      <t>bis</t>
    </r>
    <r>
      <rPr>
        <b/>
        <sz val="14"/>
        <color theme="1"/>
        <rFont val="Arial"/>
        <family val="2"/>
      </rPr>
      <t xml:space="preserve"> : Compte de résultat par groupe de clients - Année 2015 </t>
    </r>
    <r>
      <rPr>
        <b/>
        <sz val="14"/>
        <color rgb="FFFF0000"/>
        <rFont val="Arial"/>
        <family val="2"/>
      </rPr>
      <t>- WALLONIE</t>
    </r>
  </si>
  <si>
    <r>
      <t xml:space="preserve">Tableau 4B </t>
    </r>
    <r>
      <rPr>
        <b/>
        <sz val="14"/>
        <color rgb="FFFF0000"/>
        <rFont val="Arial"/>
        <family val="2"/>
      </rPr>
      <t>bis</t>
    </r>
    <r>
      <rPr>
        <b/>
        <sz val="14"/>
        <color theme="1"/>
        <rFont val="Arial"/>
        <family val="2"/>
      </rPr>
      <t xml:space="preserve"> : Compte de résultat par groupe de clients - Année 2016 </t>
    </r>
    <r>
      <rPr>
        <b/>
        <sz val="14"/>
        <color rgb="FFFF0000"/>
        <rFont val="Arial"/>
        <family val="2"/>
      </rPr>
      <t>- WALLONIE</t>
    </r>
  </si>
  <si>
    <t>Pourcentages Pm/Ps utilisés pendant la période tarifaire 2009-2012</t>
  </si>
  <si>
    <r>
      <t xml:space="preserve">REALITE 2012
</t>
    </r>
    <r>
      <rPr>
        <b/>
        <sz val="11"/>
        <color rgb="FFFF0000"/>
        <rFont val="Arial"/>
        <family val="2"/>
      </rPr>
      <t>WALLONIE</t>
    </r>
  </si>
  <si>
    <t>Concordance avec Tableau 16B</t>
  </si>
  <si>
    <r>
      <t xml:space="preserve">Ce tableau reprend, pour l'année 2015, la structure tarifaire complète accompagnée de tous les tarifs de prélèvement par groupe tarifaire et code de globalisation dans des matrices tarifaires standards.
</t>
    </r>
    <r>
      <rPr>
        <sz val="10"/>
        <color theme="3"/>
        <rFont val="Arial"/>
        <family val="2"/>
      </rPr>
      <t>Ces tarifs sont ceux applicables aux URD résidants en Wallonie.</t>
    </r>
  </si>
  <si>
    <r>
      <t xml:space="preserve">Ce tableau reprend, pour l'année 2016, la structure tarifaire complète accompagnée de tous les tarifs de prélèvement par groupe tarifaire et code de globalisation dans des matrices tarifaires standards.
</t>
    </r>
    <r>
      <rPr>
        <sz val="10"/>
        <color theme="3"/>
        <rFont val="Arial"/>
        <family val="2"/>
      </rPr>
      <t>Ces tarifs sont ceux applicables aux URD résidants en Wallonie.</t>
    </r>
  </si>
  <si>
    <r>
      <t xml:space="preserve">Ce tableau reprend, pour l'année 2015, la structure tarifaire complète accompagnée de tous les tarifs d'injection par groupe tarifaire et code de globalisation dans des matrices tarifaires standards.
</t>
    </r>
    <r>
      <rPr>
        <sz val="10"/>
        <color theme="3"/>
        <rFont val="Arial"/>
        <family val="2"/>
      </rPr>
      <t>Ces tarifs sont ceux applicables aux URD résidants en Wallonie.</t>
    </r>
  </si>
  <si>
    <r>
      <t xml:space="preserve">Ce tableau reprend, pour l'année 2016, la structure tarifaire complète accompagnée de tous les tarifs d'injection par groupe tarifaire et code de globalisation dans des matrices tarifaires standards.
</t>
    </r>
    <r>
      <rPr>
        <sz val="10"/>
        <color theme="3"/>
        <rFont val="Arial"/>
        <family val="2"/>
      </rPr>
      <t>Ces tarifs sont ceux applicables aux URD résidants en Wallonie.</t>
    </r>
  </si>
  <si>
    <r>
      <t xml:space="preserve">Ce tableau reprend, pour les années 2015 et 2016, la structure tarifaire complète des tarifs de transport répercutés par le GRD, par groupe tarifaire et code de globalisation.
</t>
    </r>
    <r>
      <rPr>
        <sz val="10"/>
        <color theme="3"/>
        <rFont val="Arial"/>
        <family val="2"/>
      </rPr>
      <t>Ces tarifs sont ceux applicables aux URD résidants en Wallonie.</t>
    </r>
  </si>
  <si>
    <r>
      <t xml:space="preserve">Ce tableau établit, pour l'année 2015, la correspondance entre les tarifs appliqués par le gestionnaire du réseau de transport (ELIA), facturés au GRD, et la facturation de ces tarifs aux utilisateurs du réseau de distribution </t>
    </r>
    <r>
      <rPr>
        <sz val="10"/>
        <color theme="3"/>
        <rFont val="Arial"/>
        <family val="2"/>
      </rPr>
      <t>résidant en Wallonie</t>
    </r>
    <r>
      <rPr>
        <sz val="10"/>
        <rFont val="Arial"/>
        <family val="2"/>
      </rPr>
      <t xml:space="preserve">. Le GRD indique la manière dont il faut tenir compte de la facturation des soldes des années précédentes, des pertes de réseau appliquées et des éventuels coefficients de foisonnement. 
</t>
    </r>
  </si>
  <si>
    <r>
      <t xml:space="preserve">Ce tableau établit, pour l'année 2016, la correspondance entre les tarifs appliqués par le gestionnaire du réseau de transport (ELIA), facturés au GRD, et la facturation de ces tarifs aux utilisateurs du réseau de distribution </t>
    </r>
    <r>
      <rPr>
        <sz val="10"/>
        <color theme="3"/>
        <rFont val="Arial"/>
        <family val="2"/>
      </rPr>
      <t>résidant en Wallonie</t>
    </r>
    <r>
      <rPr>
        <sz val="10"/>
        <rFont val="Arial"/>
        <family val="2"/>
      </rPr>
      <t xml:space="preserve">. Le GRD indique la manière dont il faut tenir compte de la facturation des soldes des années précédentes, des pertes de réseau appliquées et des éventuels coefficients de foisonnement. </t>
    </r>
  </si>
  <si>
    <r>
      <t xml:space="preserve">Le tableau 24 indique le calcul des coûts gridfee pour les clients Trans HT. Ce calcul s’effectue pour les clients type fixés selon Eurostat : Ih1, Ih2, Ii1 et Ii2.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2014, 2015 et 2016.
</t>
    </r>
    <r>
      <rPr>
        <sz val="10"/>
        <color theme="3"/>
        <rFont val="Arial"/>
        <family val="2"/>
      </rPr>
      <t>Les calculs sont basés sur les tarifs applicables aux URD résidant en Wallonie.</t>
    </r>
  </si>
  <si>
    <r>
      <t xml:space="preserve">Le tableau 25 indique le calcul des coûts gridfee pour les clients T26_1 kV (prélèvement). Ce calcul s’effectue pour les clients type déterminés par Eurostat : Ia, Ib, Ic, Id, Ie, If, Ig1 et Ig2.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2014, 2015 et 2016.
</t>
    </r>
    <r>
      <rPr>
        <sz val="10"/>
        <color theme="3"/>
        <rFont val="Arial"/>
        <family val="2"/>
      </rPr>
      <t>Les calculs sont basés sur les tarifs applicables aux URD résidant en Wallonie.</t>
    </r>
  </si>
  <si>
    <r>
      <t xml:space="preserve">Ce tableau indique le calcul des coûts gridfee pour les clients T26-1 kV (injection). Ce calcul s’effectue pour les clients type déterminés par Eurostat : Ia, Ib, Ic, Id, Ie, If, Ig1 et Ig2. Les kWh et kW injectés sont complétés de manière standard par client type. Chaque GRD doit, par la suite, indiquer les prix par élément tarifaire et par client type et, calculer les coûts de transport et de distribution totaux par client type. Ces calculs doivent se faire pour les années 2014, 2015 et 2016.
</t>
    </r>
    <r>
      <rPr>
        <sz val="10"/>
        <color theme="3"/>
        <rFont val="Arial"/>
        <family val="2"/>
      </rPr>
      <t>Les calculs sont basés sur les tarifs applicables aux URD résidant en Wallonie.</t>
    </r>
  </si>
  <si>
    <r>
      <t xml:space="preserve">Le tableau 27 indique le calcul des coûts gridfee pour les clients basse tension. Ce calcul se fait pour les clients type suivants : Da, Db, Dc, Dc1, Dd et De. Ces clients type sont conformes à la définition Eurostat à l’exception de Dc1.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2014, 2015 et 2016.
</t>
    </r>
    <r>
      <rPr>
        <sz val="10"/>
        <color theme="3"/>
        <rFont val="Arial"/>
        <family val="2"/>
      </rPr>
      <t>Les calculs sont basés sur les tarifs applicables aux URD résidant en Wallonie.</t>
    </r>
  </si>
  <si>
    <r>
      <t>Le modèle de rapport fait partit intégrante de la proposition tarifaire. Il est constitué de 94 tableaux dans lesquelles l'entièreté des données chiffrées nécessaires à l'élaboration de la proposition tarifaire devront être introduites. Le modèle est complété par une liste d'annexes dans lesquelles le gestionnaire de réseau reprend toutes les hypothèses retenues pour l'établissement de sa proposition tarifaire ainsi que toutes les explications nécessaires à la compréhension des données chiffrées. La CWaPE se réserve le droit de demander des informations complémentaires en dehors de ce modèle de rapport et ce, conformément à l'article 17, §4 de la méthodologie tarifaire transitoire 2015-2016.
La liste des annexes et leurs références sont reprises dans l'onglet "</t>
    </r>
    <r>
      <rPr>
        <i/>
        <sz val="10"/>
        <rFont val="Arial"/>
        <family val="2"/>
      </rPr>
      <t>ANNEXES</t>
    </r>
    <r>
      <rPr>
        <sz val="10"/>
        <rFont val="Arial"/>
        <family val="2"/>
      </rPr>
      <t>" du présent fichier.</t>
    </r>
  </si>
  <si>
    <t>- Pour les pensions de secteur public : dotations annuelles en capital et charges financières + justification de l'évolution</t>
  </si>
  <si>
    <t>Solde des coûts non-gérables</t>
  </si>
  <si>
    <t>Solde des charges financières</t>
  </si>
  <si>
    <t>Solde des OSP</t>
  </si>
  <si>
    <t>Solde des suppléments et prélèvements</t>
  </si>
  <si>
    <t>Solde de l'écart des volumes</t>
  </si>
  <si>
    <t>Répartition des soldes du passé</t>
  </si>
  <si>
    <t>Année 2008</t>
  </si>
  <si>
    <t>Solde GRD</t>
  </si>
  <si>
    <t>Solde Wal.</t>
  </si>
  <si>
    <t>Solde des autres coûts non-gérables</t>
  </si>
  <si>
    <t>Solde des raccordements</t>
  </si>
  <si>
    <t>Solde des amortissements</t>
  </si>
  <si>
    <t>Solde de la marge bénéficiaire équitable</t>
  </si>
  <si>
    <t>Année 2009</t>
  </si>
  <si>
    <t>Année 2010</t>
  </si>
  <si>
    <t>Année 2011</t>
  </si>
  <si>
    <t>Année 2012</t>
  </si>
  <si>
    <t>Année 2013</t>
  </si>
  <si>
    <t>Année 2014</t>
  </si>
  <si>
    <t xml:space="preserve">Le tableau 29 bis est identique au tableau 29 mais doit être complété avec les informations relatives à la partie wallonne du GRD. Le GRD indique la/les clé(s) de répartition utilisée(s) pour scinder les différents types de soldes. Il complète ensuite les tableaux permettant de scinder les soldes de chaque année entre Flandre et Wallonie (partie droite). Finalement, le GRD indique comment les soldes affectés à la wallonie impactent le résultat.   </t>
  </si>
  <si>
    <t xml:space="preserve">                      Complétez les tableaux ci-dessous </t>
  </si>
  <si>
    <t>PROVISIONS ET IMPOTS DIFFERES</t>
  </si>
  <si>
    <t>Terrain</t>
  </si>
  <si>
    <t>Terrains</t>
  </si>
  <si>
    <r>
      <t>Le paramètre S</t>
    </r>
    <r>
      <rPr>
        <i/>
        <vertAlign val="subscript"/>
        <sz val="10"/>
        <rFont val="Arial"/>
        <family val="2"/>
      </rPr>
      <t>primaire</t>
    </r>
    <r>
      <rPr>
        <i/>
        <sz val="10"/>
        <rFont val="Arial"/>
        <family val="2"/>
      </rPr>
      <t xml:space="preserve"> est calculé sur base de l'actif régulé total (primaire+secondaire) de la partie </t>
    </r>
    <r>
      <rPr>
        <b/>
        <i/>
        <sz val="10"/>
        <rFont val="Arial"/>
        <family val="2"/>
      </rPr>
      <t>wallonne</t>
    </r>
    <r>
      <rPr>
        <i/>
        <sz val="10"/>
        <rFont val="Arial"/>
        <family val="2"/>
      </rPr>
      <t xml:space="preserve"> du GRD  </t>
    </r>
  </si>
  <si>
    <t>TABLEAUX 7 - 7Q:</t>
  </si>
  <si>
    <t>7Q</t>
  </si>
  <si>
    <t xml:space="preserve">Cette fiche reprend le montant des cotisations versées par le GRD à l'ONSSAPL. Il est demandé au GRD de commenter et justifier les montants comptabilisés au cours de l'année N. </t>
  </si>
  <si>
    <t>Tableau 7Q et 18A</t>
  </si>
  <si>
    <t>Annexe n°21 :</t>
  </si>
  <si>
    <t>Veuillez joindre le détail du calcul des cotisations ONSS APL + le dernier document reçu de l'ONSS APL permettant de justifier les montants prévisionnels</t>
  </si>
  <si>
    <t>Tableau 18A : Fiche budgétaire pour les pensions (hors ONSSAPL)</t>
  </si>
  <si>
    <t>1B bis</t>
  </si>
  <si>
    <t>GRD global</t>
  </si>
  <si>
    <r>
      <t>Le paramètre S</t>
    </r>
    <r>
      <rPr>
        <i/>
        <vertAlign val="subscript"/>
        <sz val="10"/>
        <rFont val="Arial"/>
        <family val="2"/>
      </rPr>
      <t>secondaire</t>
    </r>
    <r>
      <rPr>
        <i/>
        <sz val="10"/>
        <rFont val="Arial"/>
        <family val="2"/>
      </rPr>
      <t xml:space="preserve"> est calculé sur base de l'actif régulé total (primaire+secondaire) de la partie </t>
    </r>
    <r>
      <rPr>
        <b/>
        <i/>
        <sz val="10"/>
        <rFont val="Arial"/>
        <family val="2"/>
      </rPr>
      <t>wallonne</t>
    </r>
    <r>
      <rPr>
        <i/>
        <sz val="10"/>
        <rFont val="Arial"/>
        <family val="2"/>
      </rPr>
      <t xml:space="preserve"> du GRD  </t>
    </r>
  </si>
  <si>
    <r>
      <t>Le paramètre S</t>
    </r>
    <r>
      <rPr>
        <i/>
        <sz val="10"/>
        <rFont val="Arial"/>
        <family val="2"/>
      </rPr>
      <t xml:space="preserve"> est calculé sur base de l'actif régulé de la partie </t>
    </r>
    <r>
      <rPr>
        <b/>
        <i/>
        <sz val="10"/>
        <rFont val="Arial"/>
        <family val="2"/>
      </rPr>
      <t>wallonne</t>
    </r>
    <r>
      <rPr>
        <i/>
        <sz val="10"/>
        <rFont val="Arial"/>
        <family val="2"/>
      </rPr>
      <t xml:space="preserve"> du GRD  </t>
    </r>
  </si>
  <si>
    <r>
      <t xml:space="preserve">Le tableau 6 donne un aperçu des coûts gérables totaux tels que visés par l'article 2 §1er, 3°, 4° et 11° de la méthodologie tarifaire transitoire 2015-2016. Ce montant total déduction faite des coûts alloués aux obligations de service public (en vertu de l'article 2 </t>
    </r>
    <r>
      <rPr>
        <sz val="10"/>
        <rFont val="Calibri"/>
        <family val="2"/>
      </rPr>
      <t>§</t>
    </r>
    <r>
      <rPr>
        <sz val="10"/>
        <rFont val="Arial"/>
        <family val="2"/>
      </rPr>
      <t xml:space="preserve">1er, 13°) est comparé au montant plafonné des coûts gérables  conformément à l'article 32 </t>
    </r>
    <r>
      <rPr>
        <sz val="10"/>
        <rFont val="Calibri"/>
        <family val="2"/>
      </rPr>
      <t>§</t>
    </r>
    <r>
      <rPr>
        <sz val="10"/>
        <rFont val="Arial"/>
        <family val="2"/>
      </rPr>
      <t xml:space="preserve">3 de la méthodologie tarifaire transitoire 2015-2016. Il est demandé au GRD de détailler dans des notes séparées les grandes catégories de coûts gérables (annexe 7) et les coûts IT (annexe 8). 
</t>
    </r>
    <r>
      <rPr>
        <sz val="10"/>
        <color theme="3"/>
        <rFont val="Arial"/>
        <family val="2"/>
      </rPr>
      <t>Pour les GRD bi-régionaux, deux colonnes (F et G) ont été insérées. Dans ces colonnes, le GRD indique, respectivement pour la Wallonie et pour la Flandre, le montant total des coûts gérables réels de l'année 2012, déduction faite des coûts alloués aux OSP. Le GRD ne doit pas indiquer le détail des comptes 6 et 7. La colonne relative à l'année 2013 est supprimée.</t>
    </r>
  </si>
  <si>
    <t>Clés de répartition</t>
  </si>
  <si>
    <t>Valeurs</t>
  </si>
  <si>
    <t xml:space="preserve">Dans ce tableau, le GRD doit compléter le bilan prévisionnel pour les années 2013, 2015 et 2016 en distinguant les activitées régulées et non-régulées du GRD. Les clés de répartition utilisées pour scinder le bilan entre Flandre et Wallonie doivent être complétées. Si des clés diférentes sont utilisées pour les différentes années, le GRD doit ajouter des colonnes et indiquer les clés relatives à chaque année. Ce tableau doit être complété avec les informations relatives à la partie Wallonie du GRD. </t>
  </si>
  <si>
    <r>
      <t xml:space="preserve">Tableau 1B </t>
    </r>
    <r>
      <rPr>
        <b/>
        <sz val="14"/>
        <color rgb="FFFF0000"/>
        <rFont val="Arial"/>
        <family val="2"/>
      </rPr>
      <t xml:space="preserve">bis </t>
    </r>
    <r>
      <rPr>
        <b/>
        <sz val="14"/>
        <rFont val="Arial"/>
        <family val="2"/>
      </rPr>
      <t xml:space="preserve">: Bilans prévisionnels (comptabilité générale) - Années 2013 - 2015 - 2016 - </t>
    </r>
    <r>
      <rPr>
        <b/>
        <sz val="14"/>
        <color rgb="FFFF0000"/>
        <rFont val="Arial"/>
        <family val="2"/>
      </rPr>
      <t>WALLONIE</t>
    </r>
  </si>
  <si>
    <t xml:space="preserve">Le tableau 4A bis est identique au tableau 4A décrit ci-dessus, mais ne concerne que l'année 2015 (pas d'historique). Ce tableau doit être complété avec les informations relatives à la partie Wallonie du GRD. 
Le tableau 4B bis est identique au tableau 4B décrit ci-dessus et doit être complété avec les informations relatives à la partie Wallonie du GRD. </t>
  </si>
  <si>
    <r>
      <t>Conformément à l'article 17, §§1er, 2 et 3 de la méthodologie tarifaire transitoire Electricité 2015-2016, la proposition tarifaire et le modèle de rapport (y compris les annexes) doivent être transmis à la CWaPE, au plus tard pour le</t>
    </r>
    <r>
      <rPr>
        <b/>
        <sz val="10"/>
        <rFont val="Arial"/>
        <family val="2"/>
      </rPr>
      <t xml:space="preserve"> </t>
    </r>
    <r>
      <rPr>
        <b/>
        <sz val="10"/>
        <color rgb="FFC00000"/>
        <rFont val="Arial"/>
        <family val="2"/>
      </rPr>
      <t>8 septembre 2014 à 17 heures</t>
    </r>
    <r>
      <rPr>
        <sz val="10"/>
        <rFont val="Arial"/>
        <family val="2"/>
      </rPr>
      <t xml:space="preserve">, en un exemplaire papier par porteur ainsi que sur support électronique (format excel) à l'adresse suivante : </t>
    </r>
    <r>
      <rPr>
        <sz val="10"/>
        <color rgb="FF0000FF"/>
        <rFont val="Arial"/>
        <family val="2"/>
      </rPr>
      <t>tarification@cwape.be</t>
    </r>
    <r>
      <rPr>
        <sz val="10"/>
        <rFont val="Arial"/>
        <family val="2"/>
      </rPr>
      <t xml:space="preserve">. Les deux exemplaires papier supplémentaires de la proposition tarifaire et du modèle de rapport (y compris les annexes) sont attendus pour le </t>
    </r>
    <r>
      <rPr>
        <b/>
        <sz val="10"/>
        <rFont val="Arial"/>
        <family val="2"/>
      </rPr>
      <t>lundi 15 septembre 2014 au plus tard.</t>
    </r>
  </si>
  <si>
    <t>Charges de pension des agents sous statut public</t>
  </si>
  <si>
    <t>Acompte/Report (+ ou -) des soldes régulatoires du passé</t>
  </si>
  <si>
    <t>Pour les années 2015 et 2016, l'acompte correspond à 10% des soldes régulatoires estimés des années 2008 à 2013</t>
  </si>
  <si>
    <r>
      <t xml:space="preserve">Calcul du montant d'acompte                        </t>
    </r>
    <r>
      <rPr>
        <sz val="10"/>
        <rFont val="Arial"/>
        <family val="2"/>
      </rPr>
      <t xml:space="preserve"> (</t>
    </r>
    <r>
      <rPr>
        <sz val="8"/>
        <rFont val="Arial"/>
        <family val="2"/>
      </rPr>
      <t>visé à l'article 34 de la méthodologie tarifaire)</t>
    </r>
  </si>
  <si>
    <t>2008              (approuvé)</t>
  </si>
  <si>
    <t>2009              (approuvé)</t>
  </si>
  <si>
    <t>2010              (rapporté)</t>
  </si>
  <si>
    <t>2011              (rapporté)</t>
  </si>
  <si>
    <t>2012              (rapporté)</t>
  </si>
  <si>
    <t>2013              (rapporté)</t>
  </si>
  <si>
    <t>Montant estimé du solde régulatoire cumulé des années 2008-2013</t>
  </si>
  <si>
    <t>Solde régulatoire non  affecté dans les tarifs</t>
  </si>
  <si>
    <t>ACOMPTE 2015</t>
  </si>
  <si>
    <t>ACOMPTE 2016</t>
  </si>
  <si>
    <t xml:space="preserve">Passif régulatoire =&gt; signe négatif (-)  /  Actif régulatoire =&gt; signe positif (+) </t>
  </si>
  <si>
    <t>ACOMPTE /REPORT DES SOLDES (DETTE/CREANCE) REGULATOIRES DU PASSE DANS LES TARIFS</t>
  </si>
  <si>
    <t>Tableau 7Q : Fiche budgétaire pour les charges de pension des agents sous statut public</t>
  </si>
  <si>
    <t>-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t>
  </si>
  <si>
    <t>Coûts nets du passé</t>
  </si>
</sst>
</file>

<file path=xl/styles.xml><?xml version="1.0" encoding="utf-8"?>
<styleSheet xmlns="http://schemas.openxmlformats.org/spreadsheetml/2006/main">
  <numFmts count="20">
    <numFmt numFmtId="43" formatCode="_ * #,##0.00_ ;_ * \-#,##0.00_ ;_ * &quot;-&quot;??_ ;_ @_ "/>
    <numFmt numFmtId="164" formatCode="_-* #,##0.00\ &quot;€&quot;_-;\-* #,##0.00\ &quot;€&quot;_-;_-* &quot;-&quot;??\ &quot;€&quot;_-;_-@_-"/>
    <numFmt numFmtId="165" formatCode="_-* #,##0.00\ _€_-;\-* #,##0.00\ _€_-;_-* &quot;-&quot;??\ _€_-;_-@_-"/>
    <numFmt numFmtId="166" formatCode="#,##0.0"/>
    <numFmt numFmtId="167" formatCode="0.000"/>
    <numFmt numFmtId="168" formatCode="0.0000%"/>
    <numFmt numFmtId="169" formatCode="#,##0.0000"/>
    <numFmt numFmtId="170" formatCode="0.0%"/>
    <numFmt numFmtId="171" formatCode="0.000000"/>
    <numFmt numFmtId="172" formatCode="#,##0.000000"/>
    <numFmt numFmtId="173" formatCode="#,##0_ ;\-#,##0\ "/>
    <numFmt numFmtId="174" formatCode="#,##0.0000000000"/>
    <numFmt numFmtId="175" formatCode="#,##0.00_ ;\-#,##0.00\ "/>
    <numFmt numFmtId="176" formatCode="#,##0.0000000"/>
    <numFmt numFmtId="177" formatCode="0.0000000"/>
    <numFmt numFmtId="178" formatCode="#,##0.00&quot; €&quot;;\-#,##0.00&quot; €&quot;"/>
    <numFmt numFmtId="179" formatCode="_(* #,##0.00_);_(* \(#,##0.00\);_(* \-??_);_(@_)"/>
    <numFmt numFmtId="180" formatCode="&quot;€&quot;\ #,##0.00"/>
    <numFmt numFmtId="181" formatCode="#,##0\ &quot;€&quot;;[Red]\-#,##0\ &quot;€&quot;"/>
    <numFmt numFmtId="182" formatCode="#,##0.00_ ;[Red]\-#,##0.00\ "/>
  </numFmts>
  <fonts count="1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b/>
      <sz val="8"/>
      <color indexed="12"/>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vertAlign val="subscrip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b/>
      <u/>
      <sz val="8"/>
      <name val="Arial"/>
      <family val="2"/>
    </font>
    <font>
      <i/>
      <sz val="8"/>
      <name val="Arial"/>
      <family val="2"/>
    </font>
    <font>
      <u/>
      <sz val="8"/>
      <name val="Arial"/>
      <family val="2"/>
    </font>
    <font>
      <i/>
      <sz val="8"/>
      <color indexed="12"/>
      <name val="Arial"/>
      <family val="2"/>
    </font>
    <font>
      <b/>
      <u/>
      <sz val="8"/>
      <color indexed="12"/>
      <name val="Arial"/>
      <family val="2"/>
    </font>
    <font>
      <sz val="10"/>
      <name val="Arial"/>
      <family val="2"/>
    </font>
    <font>
      <b/>
      <sz val="10"/>
      <color indexed="9"/>
      <name val="Arial"/>
      <family val="2"/>
    </font>
    <font>
      <u/>
      <sz val="11"/>
      <color indexed="8"/>
      <name val="Arial"/>
      <family val="2"/>
    </font>
    <font>
      <b/>
      <sz val="11"/>
      <color indexed="8"/>
      <name val="Arial"/>
      <family val="2"/>
    </font>
    <font>
      <sz val="11"/>
      <color indexed="10"/>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u/>
      <sz val="12"/>
      <name val="Arial"/>
      <family val="2"/>
    </font>
    <font>
      <sz val="10"/>
      <name val="MS Sans Serif"/>
      <family val="2"/>
    </font>
    <font>
      <sz val="10"/>
      <color indexed="12"/>
      <name val="MS Sans Serif"/>
      <family val="2"/>
    </font>
    <font>
      <i/>
      <sz val="9"/>
      <name val="Arial"/>
      <family val="2"/>
    </font>
    <font>
      <b/>
      <sz val="12"/>
      <color indexed="9"/>
      <name val="Arial"/>
      <family val="2"/>
    </font>
    <font>
      <b/>
      <u/>
      <sz val="10"/>
      <color indexed="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b/>
      <u/>
      <sz val="8"/>
      <color indexed="8"/>
      <name val="Arial"/>
      <family val="2"/>
    </font>
    <font>
      <u/>
      <sz val="8"/>
      <color indexed="8"/>
      <name val="Arial"/>
      <family val="2"/>
    </font>
    <font>
      <b/>
      <u/>
      <sz val="12"/>
      <color indexed="8"/>
      <name val="Arial"/>
      <family val="2"/>
    </font>
    <font>
      <sz val="10"/>
      <color indexed="8"/>
      <name val="MS Sans Serif"/>
      <family val="2"/>
    </font>
    <font>
      <b/>
      <i/>
      <sz val="8"/>
      <color indexed="8"/>
      <name val="Arial"/>
      <family val="2"/>
    </font>
    <font>
      <sz val="11"/>
      <color indexed="8"/>
      <name val="Calibri"/>
      <family val="2"/>
    </font>
    <font>
      <b/>
      <u/>
      <sz val="11"/>
      <color indexed="8"/>
      <name val="Arial"/>
      <family val="2"/>
    </font>
    <font>
      <sz val="9"/>
      <color indexed="12"/>
      <name val="Arial"/>
      <family val="2"/>
    </font>
    <font>
      <sz val="11"/>
      <color indexed="12"/>
      <name val="Arial"/>
      <family val="2"/>
    </font>
    <font>
      <b/>
      <sz val="9"/>
      <color indexed="10"/>
      <name val="Arial"/>
      <family val="2"/>
    </font>
    <font>
      <b/>
      <sz val="8"/>
      <color indexed="10"/>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b/>
      <sz val="10"/>
      <color rgb="FFC00000"/>
      <name val="Arial"/>
      <family val="2"/>
    </font>
    <font>
      <sz val="10"/>
      <name val="Calibri"/>
      <family val="2"/>
    </font>
    <font>
      <i/>
      <sz val="10"/>
      <color theme="1"/>
      <name val="Arial"/>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u/>
      <sz val="11"/>
      <color theme="1"/>
      <name val="Arial"/>
      <family val="2"/>
    </font>
    <font>
      <sz val="10"/>
      <color rgb="FFFFC000"/>
      <name val="Arial"/>
      <family val="2"/>
    </font>
    <font>
      <b/>
      <sz val="8"/>
      <color rgb="FFFF0000"/>
      <name val="Arial"/>
      <family val="2"/>
    </font>
    <font>
      <b/>
      <sz val="14"/>
      <color rgb="FFFF0000"/>
      <name val="Arial"/>
      <family val="2"/>
    </font>
    <font>
      <b/>
      <sz val="14"/>
      <color theme="3"/>
      <name val="Arial"/>
      <family val="2"/>
    </font>
    <font>
      <b/>
      <sz val="10"/>
      <color theme="3"/>
      <name val="Calibri"/>
      <family val="2"/>
    </font>
    <font>
      <sz val="7"/>
      <name val="Calibri"/>
      <family val="2"/>
      <scheme val="minor"/>
    </font>
    <font>
      <b/>
      <sz val="8"/>
      <color theme="3"/>
      <name val="Arial"/>
      <family val="2"/>
    </font>
    <font>
      <b/>
      <u/>
      <sz val="14"/>
      <color rgb="FFFF0000"/>
      <name val="Arial"/>
      <family val="2"/>
    </font>
    <font>
      <b/>
      <sz val="11"/>
      <color rgb="FFFF0000"/>
      <name val="Arial"/>
      <family val="2"/>
    </font>
    <font>
      <i/>
      <vertAlign val="subscript"/>
      <sz val="10"/>
      <name val="Arial"/>
      <family val="2"/>
    </font>
  </fonts>
  <fills count="1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45"/>
        <bgColor indexed="64"/>
      </patternFill>
    </fill>
    <fill>
      <patternFill patternType="solid">
        <fgColor indexed="55"/>
        <bgColor indexed="23"/>
      </patternFill>
    </fill>
    <fill>
      <patternFill patternType="solid">
        <fgColor indexed="11"/>
        <bgColor indexed="49"/>
      </patternFill>
    </fill>
    <fill>
      <patternFill patternType="solid">
        <fgColor indexed="31"/>
        <bgColor indexed="41"/>
      </patternFill>
    </fill>
    <fill>
      <patternFill patternType="solid">
        <fgColor indexed="22"/>
        <bgColor indexed="31"/>
      </patternFill>
    </fill>
    <fill>
      <patternFill patternType="solid">
        <fgColor indexed="13"/>
        <bgColor indexed="34"/>
      </patternFill>
    </fill>
    <fill>
      <patternFill patternType="solid">
        <fgColor indexed="45"/>
        <bgColor indexed="29"/>
      </patternFill>
    </fill>
    <fill>
      <patternFill patternType="solid">
        <fgColor indexed="51"/>
        <bgColor indexed="13"/>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indexed="20"/>
        <bgColor indexed="36"/>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0" tint="-0.249977111117893"/>
        <bgColor indexed="42"/>
      </patternFill>
    </fill>
    <fill>
      <patternFill patternType="solid">
        <fgColor theme="2" tint="-9.9978637043366805E-2"/>
        <bgColor indexed="21"/>
      </patternFill>
    </fill>
    <fill>
      <patternFill patternType="lightUp">
        <fgColor auto="1"/>
        <bgColor theme="2" tint="-9.9978637043366805E-2"/>
      </patternFill>
    </fill>
    <fill>
      <patternFill patternType="lightUp">
        <fgColor auto="1"/>
        <bgColor theme="2" tint="-0.249977111117893"/>
      </patternFill>
    </fill>
    <fill>
      <patternFill patternType="lightUp">
        <fgColor auto="1"/>
        <bgColor theme="0" tint="-0.249977111117893"/>
      </patternFill>
    </fill>
    <fill>
      <patternFill patternType="lightUp">
        <fgColor auto="1"/>
        <bgColor indexed="22"/>
      </patternFill>
    </fill>
    <fill>
      <patternFill patternType="solid">
        <fgColor theme="9"/>
        <bgColor indexed="42"/>
      </patternFill>
    </fill>
    <fill>
      <patternFill patternType="lightUp">
        <fgColor auto="1"/>
        <bgColor theme="9"/>
      </patternFill>
    </fill>
    <fill>
      <patternFill patternType="solid">
        <fgColor theme="4" tint="0.79998168889431442"/>
        <bgColor indexed="64"/>
      </patternFill>
    </fill>
    <fill>
      <patternFill patternType="solid">
        <fgColor theme="2" tint="-9.9978637043366805E-2"/>
        <bgColor indexed="49"/>
      </patternFill>
    </fill>
    <fill>
      <patternFill patternType="solid">
        <fgColor theme="2" tint="-0.499984740745262"/>
        <bgColor indexed="49"/>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2" tint="-9.9948118533890809E-2"/>
        <bgColor indexed="64"/>
      </patternFill>
    </fill>
    <fill>
      <patternFill patternType="solid">
        <fgColor theme="2"/>
        <bgColor indexed="64"/>
      </patternFill>
    </fill>
    <fill>
      <patternFill patternType="solid">
        <fgColor theme="8" tint="0.59999389629810485"/>
        <bgColor indexed="64"/>
      </patternFill>
    </fill>
    <fill>
      <patternFill patternType="solid">
        <fgColor rgb="FFDDD9C3"/>
        <bgColor rgb="FF000000"/>
      </patternFill>
    </fill>
    <fill>
      <patternFill patternType="solid">
        <fgColor rgb="FFEEECE1"/>
        <bgColor rgb="FF000000"/>
      </patternFill>
    </fill>
    <fill>
      <patternFill patternType="solid">
        <fgColor theme="0"/>
        <bgColor rgb="FF000000"/>
      </patternFill>
    </fill>
    <fill>
      <patternFill patternType="lightUp">
        <fgColor theme="0" tint="-0.499984740745262"/>
        <bgColor theme="0" tint="-0.24994659260841701"/>
      </patternFill>
    </fill>
    <fill>
      <patternFill patternType="lightUp">
        <bgColor theme="0"/>
      </patternFill>
    </fill>
    <fill>
      <patternFill patternType="lightUp">
        <fgColor theme="0" tint="-0.14996795556505021"/>
        <bgColor theme="0"/>
      </patternFill>
    </fill>
  </fills>
  <borders count="543">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style="thin">
        <color indexed="64"/>
      </right>
      <top/>
      <bottom style="hair">
        <color indexed="64"/>
      </bottom>
      <diagonal/>
    </border>
    <border>
      <left style="medium">
        <color indexed="64"/>
      </left>
      <right style="double">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double">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double">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hair">
        <color indexed="8"/>
      </bottom>
      <diagonal/>
    </border>
    <border>
      <left/>
      <right/>
      <top/>
      <bottom style="hair">
        <color indexed="8"/>
      </bottom>
      <diagonal/>
    </border>
    <border>
      <left style="medium">
        <color indexed="8"/>
      </left>
      <right/>
      <top style="hair">
        <color indexed="8"/>
      </top>
      <bottom/>
      <diagonal/>
    </border>
    <border>
      <left/>
      <right/>
      <top style="hair">
        <color indexed="8"/>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right style="thin">
        <color indexed="8"/>
      </right>
      <top style="medium">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style="hair">
        <color indexed="8"/>
      </top>
      <bottom style="hair">
        <color indexed="8"/>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thin">
        <color indexed="8"/>
      </left>
      <right/>
      <top style="medium">
        <color indexed="8"/>
      </top>
      <bottom/>
      <diagonal/>
    </border>
    <border>
      <left style="medium">
        <color indexed="8"/>
      </left>
      <right style="thin">
        <color indexed="8"/>
      </right>
      <top style="medium">
        <color indexed="8"/>
      </top>
      <bottom style="thin">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right style="double">
        <color indexed="8"/>
      </right>
      <top/>
      <bottom style="hair">
        <color indexed="8"/>
      </bottom>
      <diagonal/>
    </border>
    <border>
      <left style="medium">
        <color indexed="8"/>
      </left>
      <right style="medium">
        <color indexed="8"/>
      </right>
      <top/>
      <bottom style="hair">
        <color indexed="8"/>
      </bottom>
      <diagonal/>
    </border>
    <border>
      <left style="medium">
        <color indexed="8"/>
      </left>
      <right style="thin">
        <color indexed="8"/>
      </right>
      <top/>
      <bottom style="hair">
        <color indexed="8"/>
      </bottom>
      <diagonal/>
    </border>
    <border>
      <left/>
      <right style="double">
        <color indexed="8"/>
      </right>
      <top style="hair">
        <color indexed="8"/>
      </top>
      <bottom style="hair">
        <color indexed="8"/>
      </bottom>
      <diagonal/>
    </border>
    <border>
      <left/>
      <right style="double">
        <color indexed="8"/>
      </right>
      <top style="hair">
        <color indexed="8"/>
      </top>
      <bottom/>
      <diagonal/>
    </border>
    <border>
      <left style="medium">
        <color indexed="8"/>
      </left>
      <right style="medium">
        <color indexed="8"/>
      </right>
      <top style="hair">
        <color indexed="8"/>
      </top>
      <bottom/>
      <diagonal/>
    </border>
    <border>
      <left style="medium">
        <color indexed="8"/>
      </left>
      <right style="thin">
        <color indexed="8"/>
      </right>
      <top style="hair">
        <color indexed="8"/>
      </top>
      <bottom/>
      <diagonal/>
    </border>
    <border>
      <left style="medium">
        <color indexed="8"/>
      </left>
      <right/>
      <top style="hair">
        <color indexed="8"/>
      </top>
      <bottom style="medium">
        <color indexed="8"/>
      </bottom>
      <diagonal/>
    </border>
    <border>
      <left/>
      <right/>
      <top style="hair">
        <color indexed="8"/>
      </top>
      <bottom style="medium">
        <color indexed="8"/>
      </bottom>
      <diagonal/>
    </border>
    <border>
      <left/>
      <right style="double">
        <color indexed="8"/>
      </right>
      <top style="hair">
        <color indexed="8"/>
      </top>
      <bottom style="medium">
        <color indexed="8"/>
      </bottom>
      <diagonal/>
    </border>
    <border>
      <left style="medium">
        <color indexed="8"/>
      </left>
      <right style="medium">
        <color indexed="8"/>
      </right>
      <top style="hair">
        <color indexed="8"/>
      </top>
      <bottom style="medium">
        <color indexed="8"/>
      </bottom>
      <diagonal/>
    </border>
    <border>
      <left style="medium">
        <color indexed="8"/>
      </left>
      <right style="thin">
        <color indexed="8"/>
      </right>
      <top style="hair">
        <color indexed="8"/>
      </top>
      <bottom style="medium">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8"/>
      </left>
      <right style="medium">
        <color indexed="64"/>
      </right>
      <top style="medium">
        <color indexed="8"/>
      </top>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right style="medium">
        <color indexed="64"/>
      </right>
      <top/>
      <bottom style="medium">
        <color indexed="8"/>
      </bottom>
      <diagonal/>
    </border>
    <border>
      <left style="double">
        <color indexed="64"/>
      </left>
      <right style="double">
        <color indexed="64"/>
      </right>
      <top style="dashed">
        <color indexed="64"/>
      </top>
      <bottom style="dashed">
        <color indexed="64"/>
      </bottom>
      <diagonal/>
    </border>
    <border>
      <left style="double">
        <color indexed="64"/>
      </left>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double">
        <color indexed="64"/>
      </right>
      <top/>
      <bottom style="thin">
        <color indexed="64"/>
      </bottom>
      <diagonal/>
    </border>
    <border>
      <left style="medium">
        <color indexed="64"/>
      </left>
      <right style="medium">
        <color indexed="64"/>
      </right>
      <top style="dashed">
        <color indexed="64"/>
      </top>
      <bottom style="dashed">
        <color indexed="64"/>
      </bottom>
      <diagonal/>
    </border>
    <border>
      <left style="double">
        <color indexed="64"/>
      </left>
      <right/>
      <top style="dashed">
        <color indexed="64"/>
      </top>
      <bottom style="dashed">
        <color indexed="64"/>
      </bottom>
      <diagonal/>
    </border>
    <border>
      <left/>
      <right style="double">
        <color indexed="64"/>
      </right>
      <top style="dashed">
        <color indexed="64"/>
      </top>
      <bottom style="dashed">
        <color indexed="64"/>
      </bottom>
      <diagonal/>
    </border>
    <border>
      <left style="medium">
        <color indexed="64"/>
      </left>
      <right style="double">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double">
        <color indexed="8"/>
      </left>
      <right style="double">
        <color indexed="8"/>
      </right>
      <top style="thin">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style="medium">
        <color indexed="64"/>
      </right>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style="medium">
        <color indexed="64"/>
      </left>
      <right style="medium">
        <color indexed="8"/>
      </right>
      <top style="medium">
        <color indexed="8"/>
      </top>
      <bottom/>
      <diagonal/>
    </border>
    <border>
      <left style="medium">
        <color indexed="64"/>
      </left>
      <right style="medium">
        <color indexed="64"/>
      </right>
      <top/>
      <bottom style="thin">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style="medium">
        <color indexed="8"/>
      </top>
      <bottom style="medium">
        <color indexed="64"/>
      </bottom>
      <diagonal/>
    </border>
    <border>
      <left/>
      <right style="medium">
        <color indexed="64"/>
      </right>
      <top/>
      <bottom style="hair">
        <color indexed="8"/>
      </bottom>
      <diagonal/>
    </border>
    <border>
      <left style="thin">
        <color indexed="64"/>
      </left>
      <right style="thin">
        <color indexed="64"/>
      </right>
      <top/>
      <bottom style="medium">
        <color indexed="8"/>
      </bottom>
      <diagonal/>
    </border>
    <border>
      <left style="thin">
        <color indexed="64"/>
      </left>
      <right style="thin">
        <color indexed="64"/>
      </right>
      <top/>
      <bottom style="thin">
        <color indexed="8"/>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medium">
        <color indexed="8"/>
      </top>
      <bottom style="medium">
        <color indexed="64"/>
      </bottom>
      <diagonal/>
    </border>
    <border>
      <left style="thin">
        <color indexed="64"/>
      </left>
      <right style="thin">
        <color indexed="64"/>
      </right>
      <top/>
      <bottom style="hair">
        <color indexed="8"/>
      </bottom>
      <diagonal/>
    </border>
    <border>
      <left style="medium">
        <color indexed="64"/>
      </left>
      <right style="thin">
        <color indexed="8"/>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8"/>
      </bottom>
      <diagonal/>
    </border>
    <border>
      <left style="thin">
        <color indexed="64"/>
      </left>
      <right style="medium">
        <color indexed="64"/>
      </right>
      <top/>
      <bottom style="medium">
        <color indexed="8"/>
      </bottom>
      <diagonal/>
    </border>
    <border>
      <left style="medium">
        <color indexed="64"/>
      </left>
      <right style="thin">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8"/>
      </top>
      <bottom style="medium">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64"/>
      </right>
      <top/>
      <bottom style="hair">
        <color indexed="8"/>
      </bottom>
      <diagonal/>
    </border>
    <border>
      <left style="thin">
        <color indexed="64"/>
      </left>
      <right style="medium">
        <color indexed="64"/>
      </right>
      <top/>
      <bottom style="hair">
        <color indexed="8"/>
      </bottom>
      <diagonal/>
    </border>
    <border>
      <left style="thin">
        <color indexed="8"/>
      </left>
      <right style="thin">
        <color indexed="8"/>
      </right>
      <top style="thin">
        <color indexed="8"/>
      </top>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bottom/>
      <diagonal/>
    </border>
    <border>
      <left style="thin">
        <color indexed="8"/>
      </left>
      <right style="medium">
        <color indexed="64"/>
      </right>
      <top/>
      <bottom/>
      <diagonal/>
    </border>
    <border>
      <left style="medium">
        <color indexed="8"/>
      </left>
      <right style="thin">
        <color indexed="8"/>
      </right>
      <top style="thin">
        <color indexed="8"/>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right style="thin">
        <color indexed="8"/>
      </right>
      <top style="medium">
        <color indexed="64"/>
      </top>
      <bottom/>
      <diagonal/>
    </border>
    <border>
      <left/>
      <right style="thin">
        <color indexed="8"/>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style="medium">
        <color indexed="64"/>
      </bottom>
      <diagonal/>
    </border>
    <border>
      <left/>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style="medium">
        <color indexed="64"/>
      </right>
      <top style="medium">
        <color indexed="64"/>
      </top>
      <bottom style="medium">
        <color indexed="8"/>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right/>
      <top style="medium">
        <color indexed="64"/>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medium">
        <color indexed="8"/>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right style="thin">
        <color indexed="8"/>
      </right>
      <top/>
      <bottom style="thin">
        <color indexed="64"/>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right style="thin">
        <color indexed="8"/>
      </right>
      <top style="dashed">
        <color indexed="8"/>
      </top>
      <bottom style="dashed">
        <color indexed="8"/>
      </bottom>
      <diagonal/>
    </border>
    <border>
      <left style="medium">
        <color indexed="64"/>
      </left>
      <right style="thin">
        <color indexed="64"/>
      </right>
      <top style="dashed">
        <color indexed="8"/>
      </top>
      <bottom style="dashed">
        <color indexed="8"/>
      </bottom>
      <diagonal/>
    </border>
    <border>
      <left/>
      <right style="thin">
        <color indexed="8"/>
      </right>
      <top style="dashed">
        <color indexed="8"/>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dashed">
        <color indexed="8"/>
      </top>
      <bottom style="thin">
        <color indexed="64"/>
      </bottom>
      <diagonal/>
    </border>
    <border>
      <left style="thin">
        <color indexed="8"/>
      </left>
      <right style="thin">
        <color indexed="64"/>
      </right>
      <top/>
      <bottom style="thin">
        <color indexed="64"/>
      </bottom>
      <diagonal/>
    </border>
    <border>
      <left style="medium">
        <color indexed="8"/>
      </left>
      <right style="thin">
        <color indexed="8"/>
      </right>
      <top style="medium">
        <color indexed="8"/>
      </top>
      <bottom style="dashed">
        <color indexed="8"/>
      </bottom>
      <diagonal/>
    </border>
    <border>
      <left style="medium">
        <color indexed="8"/>
      </left>
      <right style="thin">
        <color indexed="8"/>
      </right>
      <top style="thin">
        <color indexed="64"/>
      </top>
      <bottom style="dashed">
        <color indexed="8"/>
      </bottom>
      <diagonal/>
    </border>
    <border>
      <left/>
      <right style="thin">
        <color indexed="64"/>
      </right>
      <top style="dashed">
        <color indexed="8"/>
      </top>
      <bottom style="dashed">
        <color indexed="8"/>
      </bottom>
      <diagonal/>
    </border>
    <border>
      <left/>
      <right style="thin">
        <color indexed="64"/>
      </right>
      <top style="dashed">
        <color indexed="8"/>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medium">
        <color indexed="64"/>
      </left>
      <right style="medium">
        <color indexed="64"/>
      </right>
      <top/>
      <bottom style="hair">
        <color indexed="8"/>
      </bottom>
      <diagonal/>
    </border>
    <border>
      <left style="medium">
        <color indexed="64"/>
      </left>
      <right style="medium">
        <color indexed="64"/>
      </right>
      <top style="hair">
        <color indexed="8"/>
      </top>
      <bottom style="medium">
        <color indexed="64"/>
      </bottom>
      <diagonal/>
    </border>
    <border>
      <left style="thin">
        <color indexed="8"/>
      </left>
      <right/>
      <top style="medium">
        <color indexed="64"/>
      </top>
      <bottom style="thin">
        <color indexed="8"/>
      </bottom>
      <diagonal/>
    </border>
    <border>
      <left/>
      <right style="thin">
        <color indexed="64"/>
      </right>
      <top/>
      <bottom style="medium">
        <color indexed="64"/>
      </bottom>
      <diagonal/>
    </border>
    <border>
      <left style="medium">
        <color indexed="64"/>
      </left>
      <right/>
      <top style="medium">
        <color indexed="64"/>
      </top>
      <bottom style="thin">
        <color indexed="8"/>
      </bottom>
      <diagonal/>
    </border>
    <border>
      <left/>
      <right style="medium">
        <color indexed="8"/>
      </right>
      <top style="medium">
        <color indexed="8"/>
      </top>
      <bottom style="thin">
        <color indexed="8"/>
      </bottom>
      <diagonal/>
    </border>
    <border>
      <left style="thin">
        <color indexed="8"/>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auto="1"/>
      </left>
      <right style="thin">
        <color auto="1"/>
      </right>
      <top/>
      <bottom style="thin">
        <color auto="1"/>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auto="1"/>
      </right>
      <top style="thin">
        <color auto="1"/>
      </top>
      <bottom/>
      <diagonal/>
    </border>
    <border>
      <left/>
      <right style="medium">
        <color indexed="64"/>
      </right>
      <top style="thin">
        <color indexed="64"/>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diagonal/>
    </border>
    <border>
      <left style="thin">
        <color theme="3"/>
      </left>
      <right style="thin">
        <color theme="3"/>
      </right>
      <top style="thin">
        <color theme="3"/>
      </top>
      <bottom style="thin">
        <color theme="3"/>
      </bottom>
      <diagonal/>
    </border>
    <border>
      <left/>
      <right style="medium">
        <color indexed="64"/>
      </right>
      <top/>
      <bottom style="thin">
        <color indexed="8"/>
      </bottom>
      <diagonal/>
    </border>
    <border>
      <left style="medium">
        <color indexed="64"/>
      </left>
      <right style="thin">
        <color indexed="64"/>
      </right>
      <top/>
      <bottom style="thin">
        <color indexed="8"/>
      </bottom>
      <diagonal/>
    </border>
    <border>
      <left style="medium">
        <color indexed="64"/>
      </left>
      <right style="thin">
        <color indexed="64"/>
      </right>
      <top style="thin">
        <color indexed="64"/>
      </top>
      <bottom/>
      <diagonal/>
    </border>
    <border>
      <left/>
      <right style="thin">
        <color indexed="64"/>
      </right>
      <top style="dashed">
        <color indexed="64"/>
      </top>
      <bottom style="dashed">
        <color indexed="64"/>
      </bottom>
      <diagonal/>
    </border>
    <border>
      <left/>
      <right style="thin">
        <color auto="1"/>
      </right>
      <top/>
      <bottom/>
      <diagonal/>
    </border>
    <border>
      <left/>
      <right style="thin">
        <color theme="3"/>
      </right>
      <top style="thin">
        <color theme="3"/>
      </top>
      <bottom/>
      <diagonal/>
    </border>
    <border>
      <left/>
      <right style="thin">
        <color theme="3"/>
      </right>
      <top/>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auto="1"/>
      </left>
      <right/>
      <top style="thin">
        <color auto="1"/>
      </top>
      <bottom/>
      <diagonal/>
    </border>
    <border>
      <left/>
      <right style="medium">
        <color indexed="64"/>
      </right>
      <top/>
      <bottom style="thin">
        <color indexed="64"/>
      </bottom>
      <diagonal/>
    </border>
    <border>
      <left style="thin">
        <color auto="1"/>
      </left>
      <right/>
      <top/>
      <bottom/>
      <diagonal/>
    </border>
    <border>
      <left/>
      <right/>
      <top/>
      <bottom style="thin">
        <color indexed="8"/>
      </bottom>
      <diagonal/>
    </border>
    <border>
      <left/>
      <right/>
      <top style="thin">
        <color indexed="8"/>
      </top>
      <bottom style="medium">
        <color indexed="8"/>
      </bottom>
      <diagonal/>
    </border>
    <border>
      <left/>
      <right/>
      <top style="thin">
        <color indexed="8"/>
      </top>
      <bottom/>
      <diagonal/>
    </border>
    <border>
      <left/>
      <right/>
      <top style="thin">
        <color indexed="64"/>
      </top>
      <bottom/>
      <diagonal/>
    </border>
    <border>
      <left/>
      <right/>
      <top/>
      <bottom style="thin">
        <color indexed="64"/>
      </bottom>
      <diagonal/>
    </border>
    <border>
      <left style="thin">
        <color indexed="8"/>
      </left>
      <right style="thin">
        <color indexed="64"/>
      </right>
      <top style="medium">
        <color indexed="8"/>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medium">
        <color indexed="8"/>
      </bottom>
      <diagonal/>
    </border>
    <border>
      <left style="thin">
        <color indexed="8"/>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bottom style="medium">
        <color indexed="8"/>
      </bottom>
      <diagonal/>
    </border>
    <border>
      <left style="thin">
        <color indexed="8"/>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8"/>
      </bottom>
      <diagonal/>
    </border>
    <border>
      <left style="thin">
        <color auto="1"/>
      </left>
      <right style="medium">
        <color indexed="64"/>
      </right>
      <top/>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medium">
        <color indexed="64"/>
      </right>
      <top style="thin">
        <color indexed="8"/>
      </top>
      <bottom/>
      <diagonal/>
    </border>
    <border>
      <left style="thin">
        <color indexed="64"/>
      </left>
      <right style="medium">
        <color indexed="64"/>
      </right>
      <top style="thin">
        <color indexed="8"/>
      </top>
      <bottom/>
      <diagonal/>
    </border>
    <border>
      <left style="thin">
        <color indexed="64"/>
      </left>
      <right style="medium">
        <color indexed="64"/>
      </right>
      <top style="thin">
        <color indexed="64"/>
      </top>
      <bottom/>
      <diagonal/>
    </border>
    <border>
      <left style="thin">
        <color theme="3"/>
      </left>
      <right style="thin">
        <color theme="3"/>
      </right>
      <top style="thin">
        <color rgb="FFFF0000"/>
      </top>
      <bottom style="thin">
        <color theme="3"/>
      </bottom>
      <diagonal/>
    </border>
    <border>
      <left/>
      <right style="thin">
        <color auto="1"/>
      </right>
      <top/>
      <bottom style="thin">
        <color auto="1"/>
      </bottom>
      <diagonal/>
    </border>
    <border>
      <left/>
      <right style="thin">
        <color auto="1"/>
      </right>
      <top/>
      <bottom/>
      <diagonal/>
    </border>
    <border>
      <left style="thin">
        <color indexed="64"/>
      </left>
      <right style="thin">
        <color indexed="64"/>
      </right>
      <top style="thin">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right/>
      <top style="thin">
        <color indexed="64"/>
      </top>
      <bottom/>
      <diagonal/>
    </border>
    <border>
      <left style="medium">
        <color indexed="8"/>
      </left>
      <right style="medium">
        <color indexed="64"/>
      </right>
      <top style="medium">
        <color indexed="8"/>
      </top>
      <bottom style="medium">
        <color indexed="8"/>
      </bottom>
      <diagonal/>
    </border>
    <border>
      <left/>
      <right style="thin">
        <color indexed="8"/>
      </right>
      <top style="medium">
        <color indexed="8"/>
      </top>
      <bottom style="medium">
        <color indexed="8"/>
      </bottom>
      <diagonal/>
    </border>
    <border>
      <left/>
      <right style="thin">
        <color indexed="64"/>
      </right>
      <top style="medium">
        <color indexed="64"/>
      </top>
      <bottom/>
      <diagonal/>
    </border>
    <border>
      <left/>
      <right style="thin">
        <color indexed="8"/>
      </right>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thick">
        <color rgb="FFFF0000"/>
      </left>
      <right style="thick">
        <color rgb="FFFF0000"/>
      </right>
      <top style="thick">
        <color rgb="FFFF0000"/>
      </top>
      <bottom style="thick">
        <color rgb="FFFF0000"/>
      </bottom>
      <diagonal/>
    </border>
    <border>
      <left style="medium">
        <color indexed="64"/>
      </left>
      <right style="medium">
        <color indexed="8"/>
      </right>
      <top style="thin">
        <color indexed="8"/>
      </top>
      <bottom/>
      <diagonal/>
    </border>
    <border>
      <left style="thin">
        <color indexed="8"/>
      </left>
      <right style="medium">
        <color indexed="64"/>
      </right>
      <top style="thin">
        <color indexed="8"/>
      </top>
      <bottom/>
      <diagonal/>
    </border>
    <border>
      <left style="thin">
        <color auto="1"/>
      </left>
      <right style="thin">
        <color auto="1"/>
      </right>
      <top style="thin">
        <color auto="1"/>
      </top>
      <bottom style="dashed">
        <color auto="1"/>
      </bottom>
      <diagonal/>
    </border>
    <border>
      <left style="medium">
        <color indexed="64"/>
      </left>
      <right style="thin">
        <color auto="1"/>
      </right>
      <top style="thin">
        <color auto="1"/>
      </top>
      <bottom style="dashed">
        <color auto="1"/>
      </bottom>
      <diagonal/>
    </border>
    <border>
      <left style="thin">
        <color auto="1"/>
      </left>
      <right style="medium">
        <color indexed="64"/>
      </right>
      <top style="thin">
        <color auto="1"/>
      </top>
      <bottom style="dashed">
        <color auto="1"/>
      </bottom>
      <diagonal/>
    </border>
    <border>
      <left style="medium">
        <color indexed="64"/>
      </left>
      <right style="thin">
        <color auto="1"/>
      </right>
      <top style="dashed">
        <color auto="1"/>
      </top>
      <bottom style="medium">
        <color indexed="64"/>
      </bottom>
      <diagonal/>
    </border>
    <border>
      <left style="thin">
        <color auto="1"/>
      </left>
      <right style="thin">
        <color auto="1"/>
      </right>
      <top style="dashed">
        <color auto="1"/>
      </top>
      <bottom style="medium">
        <color indexed="64"/>
      </bottom>
      <diagonal/>
    </border>
    <border>
      <left style="thin">
        <color auto="1"/>
      </left>
      <right style="medium">
        <color indexed="64"/>
      </right>
      <top style="dashed">
        <color auto="1"/>
      </top>
      <bottom style="medium">
        <color indexed="64"/>
      </bottom>
      <diagonal/>
    </border>
    <border>
      <left/>
      <right style="thin">
        <color indexed="64"/>
      </right>
      <top style="medium">
        <color indexed="64"/>
      </top>
      <bottom style="thin">
        <color indexed="64"/>
      </bottom>
      <diagonal/>
    </border>
    <border>
      <left style="medium">
        <color indexed="8"/>
      </left>
      <right style="medium">
        <color indexed="64"/>
      </right>
      <top style="medium">
        <color indexed="64"/>
      </top>
      <bottom style="thin">
        <color indexed="8"/>
      </bottom>
      <diagonal/>
    </border>
    <border>
      <left style="medium">
        <color indexed="8"/>
      </left>
      <right style="medium">
        <color indexed="64"/>
      </right>
      <top style="medium">
        <color indexed="8"/>
      </top>
      <bottom style="medium">
        <color indexed="64"/>
      </bottom>
      <diagonal/>
    </border>
    <border>
      <left style="medium">
        <color indexed="64"/>
      </left>
      <right style="thin">
        <color indexed="64"/>
      </right>
      <top style="hair">
        <color indexed="8"/>
      </top>
      <bottom style="thin">
        <color indexed="64"/>
      </bottom>
      <diagonal/>
    </border>
    <border>
      <left style="thin">
        <color indexed="64"/>
      </left>
      <right style="thin">
        <color indexed="64"/>
      </right>
      <top style="hair">
        <color indexed="8"/>
      </top>
      <bottom style="thin">
        <color indexed="64"/>
      </bottom>
      <diagonal/>
    </border>
    <border>
      <left style="thin">
        <color indexed="64"/>
      </left>
      <right style="thin">
        <color indexed="8"/>
      </right>
      <top style="hair">
        <color indexed="8"/>
      </top>
      <bottom style="thin">
        <color indexed="64"/>
      </bottom>
      <diagonal/>
    </border>
    <border>
      <left style="medium">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8"/>
      </bottom>
      <diagonal/>
    </border>
    <border>
      <left style="thin">
        <color auto="1"/>
      </left>
      <right/>
      <top style="thin">
        <color auto="1"/>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2963">
    <xf numFmtId="0" fontId="0" fillId="0" borderId="0"/>
    <xf numFmtId="164" fontId="6" fillId="0" borderId="0" applyFont="0" applyFill="0" applyBorder="0" applyAlignment="0" applyProtection="0"/>
    <xf numFmtId="165" fontId="44" fillId="0" borderId="0" applyFont="0" applyFill="0" applyBorder="0" applyAlignment="0" applyProtection="0"/>
    <xf numFmtId="0" fontId="16" fillId="0" borderId="0" applyNumberFormat="0" applyFill="0" applyBorder="0" applyAlignment="0" applyProtection="0">
      <alignment vertical="top"/>
      <protection locked="0"/>
    </xf>
    <xf numFmtId="165" fontId="54" fillId="0" borderId="0" applyFont="0" applyFill="0" applyBorder="0" applyAlignment="0" applyProtection="0"/>
    <xf numFmtId="0" fontId="19" fillId="0" borderId="0">
      <alignment vertical="top"/>
    </xf>
    <xf numFmtId="9" fontId="75" fillId="0" borderId="0" applyFont="0" applyFill="0" applyBorder="0" applyAlignment="0" applyProtection="0"/>
    <xf numFmtId="9" fontId="6" fillId="0" borderId="0" applyFont="0" applyFill="0" applyBorder="0" applyAlignment="0" applyProtection="0"/>
    <xf numFmtId="9" fontId="44"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4" fillId="14" borderId="2" applyNumberFormat="0" applyProtection="0">
      <alignment horizontal="left" vertical="center" indent="1"/>
    </xf>
    <xf numFmtId="4" fontId="19" fillId="15" borderId="0"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9"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8"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6" fillId="0" borderId="0">
      <alignment vertical="top"/>
    </xf>
    <xf numFmtId="0" fontId="6" fillId="0" borderId="0"/>
    <xf numFmtId="0" fontId="6" fillId="0" borderId="0">
      <alignment vertical="top"/>
    </xf>
    <xf numFmtId="0" fontId="104" fillId="0" borderId="0"/>
    <xf numFmtId="0" fontId="6" fillId="0" borderId="0">
      <alignment vertical="top"/>
    </xf>
    <xf numFmtId="0" fontId="6" fillId="0" borderId="0">
      <alignment vertical="top"/>
    </xf>
    <xf numFmtId="0" fontId="44" fillId="0" borderId="0">
      <alignment vertical="top"/>
    </xf>
    <xf numFmtId="0" fontId="6" fillId="0" borderId="0"/>
    <xf numFmtId="0" fontId="19"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9" fillId="0" borderId="0">
      <alignment vertical="top"/>
    </xf>
    <xf numFmtId="0" fontId="19" fillId="0" borderId="0">
      <alignment vertical="top"/>
    </xf>
    <xf numFmtId="0" fontId="13" fillId="0" borderId="0"/>
    <xf numFmtId="0" fontId="114" fillId="0" borderId="0"/>
    <xf numFmtId="0" fontId="12" fillId="0" borderId="0"/>
    <xf numFmtId="0" fontId="115" fillId="0" borderId="0"/>
    <xf numFmtId="0" fontId="96" fillId="42" borderId="0" applyNumberFormat="0" applyBorder="0" applyAlignment="0" applyProtection="0"/>
    <xf numFmtId="0" fontId="96" fillId="3" borderId="0" applyNumberFormat="0" applyBorder="0" applyAlignment="0" applyProtection="0"/>
    <xf numFmtId="0" fontId="96" fillId="43"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43" borderId="0" applyNumberFormat="0" applyBorder="0" applyAlignment="0" applyProtection="0"/>
    <xf numFmtId="0" fontId="96" fillId="46" borderId="0" applyNumberFormat="0" applyBorder="0" applyAlignment="0" applyProtection="0"/>
    <xf numFmtId="0" fontId="96" fillId="2" borderId="0" applyNumberFormat="0" applyBorder="0" applyAlignment="0" applyProtection="0"/>
    <xf numFmtId="0" fontId="96" fillId="47" borderId="0" applyNumberFormat="0" applyBorder="0" applyAlignment="0" applyProtection="0"/>
    <xf numFmtId="0" fontId="96" fillId="48" borderId="0" applyNumberFormat="0" applyBorder="0" applyAlignment="0" applyProtection="0"/>
    <xf numFmtId="0" fontId="96" fillId="45" borderId="0" applyNumberFormat="0" applyBorder="0" applyAlignment="0" applyProtection="0"/>
    <xf numFmtId="0" fontId="96" fillId="44" borderId="0" applyNumberFormat="0" applyBorder="0" applyAlignment="0" applyProtection="0"/>
    <xf numFmtId="0" fontId="116" fillId="0" borderId="0"/>
    <xf numFmtId="0" fontId="117" fillId="0" borderId="0"/>
    <xf numFmtId="0" fontId="96" fillId="45"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2" borderId="0" applyNumberFormat="0" applyBorder="0" applyAlignment="0" applyProtection="0"/>
    <xf numFmtId="0" fontId="96" fillId="45" borderId="0" applyNumberFormat="0" applyBorder="0" applyAlignment="0" applyProtection="0"/>
    <xf numFmtId="0" fontId="96" fillId="43" borderId="0" applyNumberFormat="0" applyBorder="0" applyAlignment="0" applyProtection="0"/>
    <xf numFmtId="0" fontId="96" fillId="42" borderId="0" applyNumberFormat="0" applyBorder="0" applyAlignment="0" applyProtection="0"/>
    <xf numFmtId="0" fontId="96" fillId="3" borderId="0" applyNumberFormat="0" applyBorder="0" applyAlignment="0" applyProtection="0"/>
    <xf numFmtId="0" fontId="96" fillId="4" borderId="0" applyNumberFormat="0" applyBorder="0" applyAlignment="0" applyProtection="0"/>
    <xf numFmtId="0" fontId="96" fillId="48" borderId="0" applyNumberFormat="0" applyBorder="0" applyAlignment="0" applyProtection="0"/>
    <xf numFmtId="0" fontId="96" fillId="42" borderId="0" applyNumberFormat="0" applyBorder="0" applyAlignment="0" applyProtection="0"/>
    <xf numFmtId="0" fontId="96" fillId="5" borderId="0" applyNumberFormat="0" applyBorder="0" applyAlignment="0" applyProtection="0"/>
    <xf numFmtId="0" fontId="118" fillId="45" borderId="0" applyNumberFormat="0" applyBorder="0" applyAlignment="0" applyProtection="0"/>
    <xf numFmtId="0" fontId="118" fillId="9" borderId="0" applyNumberFormat="0" applyBorder="0" applyAlignment="0" applyProtection="0"/>
    <xf numFmtId="0" fontId="118" fillId="5" borderId="0" applyNumberFormat="0" applyBorder="0" applyAlignment="0" applyProtection="0"/>
    <xf numFmtId="0" fontId="118" fillId="2" borderId="0" applyNumberFormat="0" applyBorder="0" applyAlignment="0" applyProtection="0"/>
    <xf numFmtId="0" fontId="118" fillId="45" borderId="0" applyNumberFormat="0" applyBorder="0" applyAlignment="0" applyProtection="0"/>
    <xf numFmtId="0" fontId="118" fillId="3" borderId="0" applyNumberFormat="0" applyBorder="0" applyAlignment="0" applyProtection="0"/>
    <xf numFmtId="0" fontId="118" fillId="49" borderId="0" applyNumberFormat="0" applyBorder="0" applyAlignment="0" applyProtection="0"/>
    <xf numFmtId="0" fontId="118" fillId="3" borderId="0" applyNumberFormat="0" applyBorder="0" applyAlignment="0" applyProtection="0"/>
    <xf numFmtId="0" fontId="118" fillId="4" borderId="0" applyNumberFormat="0" applyBorder="0" applyAlignment="0" applyProtection="0"/>
    <xf numFmtId="0" fontId="118" fillId="50" borderId="0" applyNumberFormat="0" applyBorder="0" applyAlignment="0" applyProtection="0"/>
    <xf numFmtId="0" fontId="118" fillId="51" borderId="0" applyNumberFormat="0" applyBorder="0" applyAlignment="0" applyProtection="0"/>
    <xf numFmtId="0" fontId="118" fillId="6" borderId="0" applyNumberFormat="0" applyBorder="0" applyAlignment="0" applyProtection="0"/>
    <xf numFmtId="0" fontId="96" fillId="52" borderId="0" applyNumberFormat="0" applyBorder="0" applyAlignment="0" applyProtection="0"/>
    <xf numFmtId="0" fontId="96" fillId="53" borderId="0" applyNumberFormat="0" applyBorder="0" applyAlignment="0" applyProtection="0"/>
    <xf numFmtId="0" fontId="118" fillId="54" borderId="0" applyNumberFormat="0" applyBorder="0" applyAlignment="0" applyProtection="0"/>
    <xf numFmtId="0" fontId="118" fillId="55" borderId="0" applyNumberFormat="0" applyBorder="0" applyAlignment="0" applyProtection="0"/>
    <xf numFmtId="0" fontId="96" fillId="56" borderId="0" applyNumberFormat="0" applyBorder="0" applyAlignment="0" applyProtection="0"/>
    <xf numFmtId="0" fontId="96" fillId="57" borderId="0" applyNumberFormat="0" applyBorder="0" applyAlignment="0" applyProtection="0"/>
    <xf numFmtId="0" fontId="118" fillId="58" borderId="0" applyNumberFormat="0" applyBorder="0" applyAlignment="0" applyProtection="0"/>
    <xf numFmtId="0" fontId="118" fillId="9" borderId="0" applyNumberFormat="0" applyBorder="0" applyAlignment="0" applyProtection="0"/>
    <xf numFmtId="0" fontId="96" fillId="59" borderId="0" applyNumberFormat="0" applyBorder="0" applyAlignment="0" applyProtection="0"/>
    <xf numFmtId="0" fontId="96" fillId="60" borderId="0" applyNumberFormat="0" applyBorder="0" applyAlignment="0" applyProtection="0"/>
    <xf numFmtId="0" fontId="118" fillId="61" borderId="0" applyNumberFormat="0" applyBorder="0" applyAlignment="0" applyProtection="0"/>
    <xf numFmtId="0" fontId="118" fillId="5" borderId="0" applyNumberFormat="0" applyBorder="0" applyAlignment="0" applyProtection="0"/>
    <xf numFmtId="0" fontId="96" fillId="56" borderId="0" applyNumberFormat="0" applyBorder="0" applyAlignment="0" applyProtection="0"/>
    <xf numFmtId="0" fontId="96" fillId="62" borderId="0" applyNumberFormat="0" applyBorder="0" applyAlignment="0" applyProtection="0"/>
    <xf numFmtId="0" fontId="118" fillId="57" borderId="0" applyNumberFormat="0" applyBorder="0" applyAlignment="0" applyProtection="0"/>
    <xf numFmtId="0" fontId="118" fillId="63" borderId="0" applyNumberFormat="0" applyBorder="0" applyAlignment="0" applyProtection="0"/>
    <xf numFmtId="0" fontId="96" fillId="64" borderId="0" applyNumberFormat="0" applyBorder="0" applyAlignment="0" applyProtection="0"/>
    <xf numFmtId="0" fontId="96" fillId="65" borderId="0" applyNumberFormat="0" applyBorder="0" applyAlignment="0" applyProtection="0"/>
    <xf numFmtId="0" fontId="118" fillId="54" borderId="0" applyNumberFormat="0" applyBorder="0" applyAlignment="0" applyProtection="0"/>
    <xf numFmtId="0" fontId="118" fillId="51" borderId="0" applyNumberFormat="0" applyBorder="0" applyAlignment="0" applyProtection="0"/>
    <xf numFmtId="0" fontId="96" fillId="66" borderId="0" applyNumberFormat="0" applyBorder="0" applyAlignment="0" applyProtection="0"/>
    <xf numFmtId="0" fontId="96" fillId="67" borderId="0" applyNumberFormat="0" applyBorder="0" applyAlignment="0" applyProtection="0"/>
    <xf numFmtId="0" fontId="118" fillId="68" borderId="0" applyNumberFormat="0" applyBorder="0" applyAlignment="0" applyProtection="0"/>
    <xf numFmtId="0" fontId="118" fillId="7" borderId="0" applyNumberFormat="0" applyBorder="0" applyAlignment="0" applyProtection="0"/>
    <xf numFmtId="0" fontId="119" fillId="0" borderId="0" applyNumberFormat="0" applyFill="0" applyBorder="0" applyAlignment="0" applyProtection="0"/>
    <xf numFmtId="0" fontId="120" fillId="0" borderId="0"/>
    <xf numFmtId="0" fontId="121" fillId="0" borderId="0"/>
    <xf numFmtId="0" fontId="122" fillId="0" borderId="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19" fillId="0" borderId="234"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96" fillId="0" borderId="0" applyFont="0" applyFill="0" applyBorder="0" applyAlignment="0" applyProtection="0"/>
    <xf numFmtId="165" fontId="9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41" borderId="228"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125" fillId="71" borderId="236" applyNumberFormat="0" applyAlignment="0" applyProtection="0"/>
    <xf numFmtId="0" fontId="79" fillId="72" borderId="0" applyNumberFormat="0" applyBorder="0" applyAlignment="0" applyProtection="0"/>
    <xf numFmtId="0" fontId="79" fillId="73" borderId="0" applyNumberFormat="0" applyBorder="0" applyAlignment="0" applyProtection="0"/>
    <xf numFmtId="0" fontId="79" fillId="74" borderId="0" applyNumberFormat="0" applyBorder="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28" fillId="0" borderId="237" applyNumberFormat="0" applyFill="0" applyAlignment="0" applyProtection="0"/>
    <xf numFmtId="0" fontId="129" fillId="47" borderId="0" applyNumberFormat="0" applyBorder="0" applyAlignment="0" applyProtection="0"/>
    <xf numFmtId="0" fontId="130" fillId="48" borderId="0" applyNumberFormat="0" applyBorder="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31" fillId="0" borderId="238" applyNumberFormat="0" applyFill="0" applyAlignment="0" applyProtection="0"/>
    <xf numFmtId="0" fontId="132" fillId="0" borderId="239"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34" fillId="10" borderId="0" applyNumberFormat="0" applyBorder="0" applyAlignment="0" applyProtection="0"/>
    <xf numFmtId="0" fontId="135"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27"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alignment vertical="top"/>
    </xf>
    <xf numFmtId="0" fontId="113" fillId="0" borderId="0"/>
    <xf numFmtId="0" fontId="113" fillId="0" borderId="0"/>
    <xf numFmtId="0" fontId="113" fillId="0" borderId="0"/>
    <xf numFmtId="0" fontId="9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alignment vertical="top"/>
    </xf>
    <xf numFmtId="0" fontId="6" fillId="0" borderId="0"/>
    <xf numFmtId="0" fontId="6" fillId="0" borderId="0"/>
    <xf numFmtId="0" fontId="96" fillId="0" borderId="0"/>
    <xf numFmtId="0" fontId="113" fillId="0" borderId="0"/>
    <xf numFmtId="0" fontId="6" fillId="0" borderId="0">
      <alignment vertical="top"/>
    </xf>
    <xf numFmtId="0" fontId="113" fillId="0" borderId="0"/>
    <xf numFmtId="0" fontId="6" fillId="0" borderId="0">
      <alignment vertical="top"/>
    </xf>
    <xf numFmtId="0" fontId="113" fillId="0" borderId="0"/>
    <xf numFmtId="0" fontId="113" fillId="0" borderId="0"/>
    <xf numFmtId="0" fontId="113"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4" fillId="0" borderId="0"/>
    <xf numFmtId="0" fontId="1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3" fillId="0" borderId="0"/>
    <xf numFmtId="0" fontId="4" fillId="0" borderId="0"/>
    <xf numFmtId="0" fontId="113"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1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130"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137" fillId="75" borderId="242"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50" fillId="76" borderId="242"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37" fillId="77" borderId="242"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9" fillId="75" borderId="242"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2" fillId="17" borderId="241" applyNumberFormat="0" applyProtection="0">
      <alignment horizontal="right" vertical="center"/>
    </xf>
    <xf numFmtId="4" fontId="138" fillId="78" borderId="242"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2" fillId="69" borderId="241"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2" fillId="79" borderId="241"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2" fillId="42" borderId="241"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2" fillId="15" borderId="241"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2" fillId="70" borderId="243" applyNumberFormat="0">
      <protection locked="0"/>
    </xf>
    <xf numFmtId="0" fontId="32" fillId="70" borderId="243" applyNumberFormat="0">
      <protection locked="0"/>
    </xf>
    <xf numFmtId="0" fontId="6" fillId="0" borderId="0"/>
    <xf numFmtId="0" fontId="32" fillId="70" borderId="243" applyNumberFormat="0">
      <protection locked="0"/>
    </xf>
    <xf numFmtId="0" fontId="32" fillId="70" borderId="243" applyNumberFormat="0">
      <protection locked="0"/>
    </xf>
    <xf numFmtId="0" fontId="32" fillId="70" borderId="243" applyNumberFormat="0">
      <protection locked="0"/>
    </xf>
    <xf numFmtId="0" fontId="32" fillId="70" borderId="243" applyNumberFormat="0">
      <protection locked="0"/>
    </xf>
    <xf numFmtId="0" fontId="32" fillId="70" borderId="243" applyNumberFormat="0">
      <protection locked="0"/>
    </xf>
    <xf numFmtId="0" fontId="32" fillId="70" borderId="243" applyNumberFormat="0">
      <protection locked="0"/>
    </xf>
    <xf numFmtId="0" fontId="32" fillId="70" borderId="243" applyNumberFormat="0">
      <protection locked="0"/>
    </xf>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2" fillId="0" borderId="24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2" fillId="51" borderId="241"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39" fillId="78" borderId="242" applyNumberFormat="0" applyProtection="0">
      <alignment vertical="center"/>
    </xf>
    <xf numFmtId="4" fontId="140" fillId="78" borderId="242" applyNumberFormat="0" applyProtection="0">
      <alignment vertical="center"/>
    </xf>
    <xf numFmtId="4" fontId="141" fillId="20" borderId="242" applyNumberFormat="0" applyProtection="0">
      <alignment horizontal="left" vertical="center" indent="1"/>
    </xf>
    <xf numFmtId="4" fontId="28" fillId="21" borderId="0" applyNumberFormat="0" applyProtection="0">
      <alignment horizontal="left" vertical="center" indent="1"/>
    </xf>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29" fillId="45" borderId="0" applyNumberFormat="0" applyBorder="0" applyAlignment="0" applyProtection="0"/>
    <xf numFmtId="0" fontId="142" fillId="81" borderId="0"/>
    <xf numFmtId="0" fontId="143" fillId="81" borderId="0"/>
    <xf numFmtId="0" fontId="144" fillId="81" borderId="245"/>
    <xf numFmtId="0" fontId="144" fillId="81" borderId="0"/>
    <xf numFmtId="0" fontId="142" fillId="78" borderId="245">
      <protection locked="0"/>
    </xf>
    <xf numFmtId="0" fontId="142" fillId="81" borderId="0"/>
    <xf numFmtId="0" fontId="145" fillId="31" borderId="0"/>
    <xf numFmtId="0" fontId="145" fillId="32" borderId="0"/>
    <xf numFmtId="0" fontId="145" fillId="33" borderId="0"/>
    <xf numFmtId="0" fontId="146" fillId="0" borderId="0" applyNumberFormat="0" applyFill="0" applyBorder="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9" fillId="0" borderId="0">
      <alignment vertical="top"/>
    </xf>
    <xf numFmtId="0" fontId="19"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6" fillId="0" borderId="0" applyNumberFormat="0" applyFill="0" applyBorder="0" applyAlignment="0" applyProtection="0"/>
    <xf numFmtId="0" fontId="150" fillId="0" borderId="247" applyNumberFormat="0" applyFill="0" applyAlignment="0" applyProtection="0"/>
    <xf numFmtId="0" fontId="151" fillId="0" borderId="248"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0" applyNumberFormat="0" applyFill="0" applyBorder="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25" fillId="71" borderId="236" applyNumberFormat="0" applyAlignment="0" applyProtection="0"/>
    <xf numFmtId="0" fontId="148" fillId="0" borderId="0" applyNumberFormat="0" applyFill="0" applyBorder="0" applyAlignment="0" applyProtection="0"/>
    <xf numFmtId="0" fontId="119"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28"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63" fillId="0" borderId="0"/>
    <xf numFmtId="4" fontId="24" fillId="10" borderId="422" applyNumberFormat="0" applyProtection="0">
      <alignment vertical="center"/>
    </xf>
    <xf numFmtId="4" fontId="25" fillId="11" borderId="422" applyNumberFormat="0" applyProtection="0">
      <alignment vertical="center"/>
    </xf>
    <xf numFmtId="4" fontId="24" fillId="11" borderId="422" applyNumberFormat="0" applyProtection="0">
      <alignment horizontal="left" vertical="center" indent="1"/>
    </xf>
    <xf numFmtId="0" fontId="24" fillId="11" borderId="422" applyNumberFormat="0" applyProtection="0">
      <alignment horizontal="left" vertical="top" indent="1"/>
    </xf>
    <xf numFmtId="4" fontId="19" fillId="2" borderId="422" applyNumberFormat="0" applyProtection="0">
      <alignment horizontal="right" vertical="center"/>
    </xf>
    <xf numFmtId="4" fontId="19" fillId="3" borderId="422" applyNumberFormat="0" applyProtection="0">
      <alignment horizontal="right" vertical="center"/>
    </xf>
    <xf numFmtId="4" fontId="19" fillId="7" borderId="422" applyNumberFormat="0" applyProtection="0">
      <alignment horizontal="right" vertical="center"/>
    </xf>
    <xf numFmtId="4" fontId="19" fillId="5" borderId="422" applyNumberFormat="0" applyProtection="0">
      <alignment horizontal="right" vertical="center"/>
    </xf>
    <xf numFmtId="4" fontId="19" fillId="6" borderId="422" applyNumberFormat="0" applyProtection="0">
      <alignment horizontal="right" vertical="center"/>
    </xf>
    <xf numFmtId="4" fontId="19" fillId="9" borderId="422" applyNumberFormat="0" applyProtection="0">
      <alignment horizontal="right" vertical="center"/>
    </xf>
    <xf numFmtId="4" fontId="19" fillId="8" borderId="422" applyNumberFormat="0" applyProtection="0">
      <alignment horizontal="right" vertical="center"/>
    </xf>
    <xf numFmtId="4" fontId="19" fillId="13" borderId="422" applyNumberFormat="0" applyProtection="0">
      <alignment horizontal="right" vertical="center"/>
    </xf>
    <xf numFmtId="4" fontId="19" fillId="4" borderId="422" applyNumberFormat="0" applyProtection="0">
      <alignment horizontal="right" vertical="center"/>
    </xf>
    <xf numFmtId="4" fontId="19" fillId="17" borderId="422" applyNumberFormat="0" applyProtection="0">
      <alignment horizontal="right" vertical="center"/>
    </xf>
    <xf numFmtId="0" fontId="6" fillId="16" borderId="422" applyNumberFormat="0" applyProtection="0">
      <alignment horizontal="left" vertical="center" indent="1"/>
    </xf>
    <xf numFmtId="0" fontId="6" fillId="16" borderId="422" applyNumberFormat="0" applyProtection="0">
      <alignment horizontal="left" vertical="top" indent="1"/>
    </xf>
    <xf numFmtId="0" fontId="6" fillId="12" borderId="422" applyNumberFormat="0" applyProtection="0">
      <alignment horizontal="left" vertical="center" indent="1"/>
    </xf>
    <xf numFmtId="0" fontId="6" fillId="12" borderId="422" applyNumberFormat="0" applyProtection="0">
      <alignment horizontal="left" vertical="top" indent="1"/>
    </xf>
    <xf numFmtId="0" fontId="6" fillId="18" borderId="422" applyNumberFormat="0" applyProtection="0">
      <alignment horizontal="left" vertical="center" indent="1"/>
    </xf>
    <xf numFmtId="0" fontId="6" fillId="18" borderId="422" applyNumberFormat="0" applyProtection="0">
      <alignment horizontal="left" vertical="top" indent="1"/>
    </xf>
    <xf numFmtId="0" fontId="6" fillId="19" borderId="422" applyNumberFormat="0" applyProtection="0">
      <alignment horizontal="left" vertical="center" indent="1"/>
    </xf>
    <xf numFmtId="0" fontId="6" fillId="19" borderId="422" applyNumberFormat="0" applyProtection="0">
      <alignment horizontal="left" vertical="top" indent="1"/>
    </xf>
    <xf numFmtId="4" fontId="19" fillId="20" borderId="422" applyNumberFormat="0" applyProtection="0">
      <alignment vertical="center"/>
    </xf>
    <xf numFmtId="4" fontId="27" fillId="20" borderId="422" applyNumberFormat="0" applyProtection="0">
      <alignment vertical="center"/>
    </xf>
    <xf numFmtId="4" fontId="19" fillId="20" borderId="422" applyNumberFormat="0" applyProtection="0">
      <alignment horizontal="left" vertical="center" indent="1"/>
    </xf>
    <xf numFmtId="0" fontId="19" fillId="20" borderId="422" applyNumberFormat="0" applyProtection="0">
      <alignment horizontal="left" vertical="top" indent="1"/>
    </xf>
    <xf numFmtId="4" fontId="19" fillId="15" borderId="422" applyNumberFormat="0" applyProtection="0">
      <alignment horizontal="right" vertical="center"/>
    </xf>
    <xf numFmtId="4" fontId="27" fillId="15" borderId="422" applyNumberFormat="0" applyProtection="0">
      <alignment horizontal="right" vertical="center"/>
    </xf>
    <xf numFmtId="4" fontId="19" fillId="17" borderId="422" applyNumberFormat="0" applyProtection="0">
      <alignment horizontal="left" vertical="center" indent="1"/>
    </xf>
    <xf numFmtId="0" fontId="19" fillId="12" borderId="422" applyNumberFormat="0" applyProtection="0">
      <alignment horizontal="left" vertical="top" indent="1"/>
    </xf>
    <xf numFmtId="4" fontId="20" fillId="15" borderId="422" applyNumberFormat="0" applyProtection="0">
      <alignment horizontal="right" vertical="center"/>
    </xf>
    <xf numFmtId="0" fontId="2" fillId="0" borderId="0"/>
    <xf numFmtId="0" fontId="1" fillId="0" borderId="0"/>
  </cellStyleXfs>
  <cellXfs count="4307">
    <xf numFmtId="0" fontId="0" fillId="0" borderId="0" xfId="0"/>
    <xf numFmtId="0" fontId="7" fillId="0" borderId="0" xfId="49" applyFont="1"/>
    <xf numFmtId="0" fontId="6" fillId="0" borderId="0" xfId="49"/>
    <xf numFmtId="0" fontId="6" fillId="0" borderId="0" xfId="49" applyBorder="1"/>
    <xf numFmtId="4" fontId="6" fillId="0" borderId="0" xfId="49" applyNumberFormat="1"/>
    <xf numFmtId="0" fontId="6" fillId="0" borderId="0" xfId="49" applyFill="1"/>
    <xf numFmtId="0" fontId="6" fillId="0" borderId="4" xfId="49" applyBorder="1"/>
    <xf numFmtId="0" fontId="6" fillId="0" borderId="0" xfId="49" applyFont="1"/>
    <xf numFmtId="0" fontId="8" fillId="0" borderId="0" xfId="49" applyFont="1"/>
    <xf numFmtId="0" fontId="6" fillId="0" borderId="0" xfId="49" applyFont="1" applyBorder="1"/>
    <xf numFmtId="168" fontId="6" fillId="0" borderId="0" xfId="49" applyNumberFormat="1"/>
    <xf numFmtId="4" fontId="6" fillId="0" borderId="0" xfId="49" applyNumberFormat="1" applyBorder="1"/>
    <xf numFmtId="0" fontId="6" fillId="0" borderId="0" xfId="49" applyFont="1" applyFill="1"/>
    <xf numFmtId="0" fontId="8" fillId="0" borderId="0" xfId="49" applyFont="1" applyAlignment="1">
      <alignment vertical="center"/>
    </xf>
    <xf numFmtId="0" fontId="6" fillId="0" borderId="0" xfId="49" applyFont="1" applyAlignment="1">
      <alignment vertical="center"/>
    </xf>
    <xf numFmtId="49" fontId="6" fillId="0" borderId="0" xfId="49" applyNumberFormat="1" applyFont="1"/>
    <xf numFmtId="0" fontId="32" fillId="0" borderId="0" xfId="49" applyFont="1" applyAlignment="1">
      <alignment vertical="center"/>
    </xf>
    <xf numFmtId="0" fontId="14" fillId="0" borderId="0" xfId="49" applyFont="1" applyBorder="1" applyAlignment="1">
      <alignment horizontal="center" vertical="center"/>
    </xf>
    <xf numFmtId="0" fontId="14" fillId="0" borderId="0" xfId="49" applyFont="1" applyBorder="1" applyAlignment="1">
      <alignment horizontal="center"/>
    </xf>
    <xf numFmtId="0" fontId="32" fillId="0" borderId="0" xfId="49" applyFont="1"/>
    <xf numFmtId="3" fontId="32" fillId="0" borderId="0" xfId="49" applyNumberFormat="1" applyFont="1" applyBorder="1"/>
    <xf numFmtId="3" fontId="31" fillId="0" borderId="0" xfId="49" applyNumberFormat="1" applyFont="1" applyBorder="1"/>
    <xf numFmtId="171" fontId="32" fillId="0" borderId="0" xfId="49" applyNumberFormat="1" applyFont="1" applyBorder="1"/>
    <xf numFmtId="0" fontId="31" fillId="0" borderId="0" xfId="49" applyFont="1" applyBorder="1"/>
    <xf numFmtId="0" fontId="32" fillId="0" borderId="0" xfId="49" applyFont="1" applyBorder="1"/>
    <xf numFmtId="2" fontId="32" fillId="0" borderId="0" xfId="49" applyNumberFormat="1" applyFont="1" applyBorder="1"/>
    <xf numFmtId="0" fontId="32" fillId="0" borderId="0" xfId="49" applyFont="1" applyFill="1" applyBorder="1"/>
    <xf numFmtId="0" fontId="14" fillId="0" borderId="5" xfId="49" applyFont="1" applyFill="1" applyBorder="1" applyAlignment="1">
      <alignment horizontal="right"/>
    </xf>
    <xf numFmtId="3" fontId="14" fillId="0" borderId="0" xfId="49" applyNumberFormat="1" applyFont="1" applyFill="1" applyBorder="1"/>
    <xf numFmtId="0" fontId="31" fillId="0" borderId="0" xfId="49" applyFont="1" applyFill="1" applyBorder="1"/>
    <xf numFmtId="171" fontId="32" fillId="0" borderId="0" xfId="49" applyNumberFormat="1" applyFont="1" applyFill="1" applyBorder="1"/>
    <xf numFmtId="4" fontId="32" fillId="0" borderId="0" xfId="49" applyNumberFormat="1" applyFont="1" applyBorder="1"/>
    <xf numFmtId="0" fontId="14" fillId="0" borderId="4" xfId="49" applyFont="1" applyFill="1" applyBorder="1"/>
    <xf numFmtId="0" fontId="14" fillId="0" borderId="6" xfId="49" applyFont="1" applyFill="1" applyBorder="1"/>
    <xf numFmtId="172" fontId="14" fillId="0" borderId="0" xfId="49" applyNumberFormat="1" applyFont="1" applyBorder="1"/>
    <xf numFmtId="0" fontId="14" fillId="0" borderId="0" xfId="49" applyFont="1"/>
    <xf numFmtId="3" fontId="14" fillId="0" borderId="0" xfId="49" applyNumberFormat="1" applyFont="1" applyBorder="1"/>
    <xf numFmtId="0" fontId="14" fillId="0" borderId="0" xfId="49" applyFont="1" applyBorder="1"/>
    <xf numFmtId="3" fontId="32" fillId="0" borderId="0" xfId="49" applyNumberFormat="1" applyFont="1" applyFill="1" applyBorder="1"/>
    <xf numFmtId="4" fontId="35" fillId="0" borderId="0" xfId="49" applyNumberFormat="1" applyFont="1" applyBorder="1"/>
    <xf numFmtId="4" fontId="32" fillId="0" borderId="0" xfId="49" applyNumberFormat="1" applyFont="1"/>
    <xf numFmtId="0" fontId="7" fillId="0" borderId="0" xfId="49" applyFont="1" applyAlignment="1">
      <alignment horizontal="right"/>
    </xf>
    <xf numFmtId="171" fontId="14" fillId="0" borderId="0" xfId="49" applyNumberFormat="1" applyFont="1"/>
    <xf numFmtId="171" fontId="14" fillId="11" borderId="0" xfId="49" applyNumberFormat="1" applyFont="1" applyFill="1"/>
    <xf numFmtId="1" fontId="6" fillId="0" borderId="0" xfId="49" applyNumberFormat="1" applyFont="1"/>
    <xf numFmtId="0" fontId="18" fillId="0" borderId="0" xfId="49" applyFont="1" applyFill="1"/>
    <xf numFmtId="0" fontId="13" fillId="0" borderId="0" xfId="49" applyFont="1" applyFill="1"/>
    <xf numFmtId="0" fontId="6" fillId="0" borderId="0" xfId="49" applyFont="1" applyFill="1" applyAlignment="1">
      <alignment horizontal="right"/>
    </xf>
    <xf numFmtId="0" fontId="13" fillId="0" borderId="7" xfId="49" applyFont="1" applyFill="1" applyBorder="1"/>
    <xf numFmtId="0" fontId="13" fillId="0" borderId="8" xfId="49" applyFont="1" applyFill="1" applyBorder="1"/>
    <xf numFmtId="0" fontId="13" fillId="0" borderId="9" xfId="49" applyFont="1" applyFill="1" applyBorder="1"/>
    <xf numFmtId="0" fontId="39" fillId="0" borderId="3" xfId="49" applyFont="1" applyFill="1" applyBorder="1"/>
    <xf numFmtId="0" fontId="14" fillId="0" borderId="0" xfId="49" applyFont="1" applyFill="1" applyBorder="1"/>
    <xf numFmtId="0" fontId="14" fillId="0" borderId="10" xfId="49" applyFont="1" applyFill="1" applyBorder="1"/>
    <xf numFmtId="0" fontId="14" fillId="0" borderId="0" xfId="49" applyFont="1" applyFill="1"/>
    <xf numFmtId="0" fontId="14" fillId="0" borderId="10" xfId="49" applyFont="1" applyFill="1" applyBorder="1" applyAlignment="1">
      <alignment horizontal="center" vertical="center"/>
    </xf>
    <xf numFmtId="0" fontId="14" fillId="0" borderId="11" xfId="49" applyFont="1" applyFill="1" applyBorder="1"/>
    <xf numFmtId="0" fontId="14" fillId="0" borderId="0" xfId="49" applyFont="1" applyFill="1" applyAlignment="1">
      <alignment horizontal="center" vertical="center"/>
    </xf>
    <xf numFmtId="0" fontId="8" fillId="0" borderId="12" xfId="49" applyFont="1" applyFill="1" applyBorder="1"/>
    <xf numFmtId="0" fontId="14" fillId="0" borderId="13" xfId="49" applyFont="1" applyFill="1" applyBorder="1"/>
    <xf numFmtId="0" fontId="14" fillId="0" borderId="15" xfId="49" applyFont="1" applyFill="1" applyBorder="1" applyAlignment="1">
      <alignment horizontal="center"/>
    </xf>
    <xf numFmtId="0" fontId="14" fillId="0" borderId="0" xfId="49" applyFont="1" applyFill="1" applyAlignment="1"/>
    <xf numFmtId="0" fontId="32" fillId="0" borderId="16" xfId="49" applyFont="1" applyFill="1" applyBorder="1" applyAlignment="1">
      <alignment horizontal="right"/>
    </xf>
    <xf numFmtId="0" fontId="14" fillId="0" borderId="0" xfId="49" applyFont="1" applyFill="1" applyAlignment="1">
      <alignment horizontal="center"/>
    </xf>
    <xf numFmtId="0" fontId="39" fillId="0" borderId="17" xfId="49" applyFont="1" applyFill="1" applyBorder="1"/>
    <xf numFmtId="0" fontId="14" fillId="0" borderId="18" xfId="49" applyFont="1" applyFill="1" applyBorder="1" applyAlignment="1">
      <alignment horizontal="center"/>
    </xf>
    <xf numFmtId="0" fontId="8" fillId="0" borderId="17" xfId="49" applyFont="1" applyFill="1" applyBorder="1"/>
    <xf numFmtId="0" fontId="8" fillId="0" borderId="13" xfId="49" applyFont="1" applyFill="1" applyBorder="1"/>
    <xf numFmtId="0" fontId="39" fillId="0" borderId="13" xfId="49" applyFont="1" applyFill="1" applyBorder="1"/>
    <xf numFmtId="0" fontId="32" fillId="0" borderId="18" xfId="49" applyFont="1" applyFill="1" applyBorder="1" applyAlignment="1">
      <alignment horizontal="center"/>
    </xf>
    <xf numFmtId="0" fontId="32" fillId="0" borderId="0" xfId="49" applyFont="1" applyFill="1" applyAlignment="1">
      <alignment horizontal="center" vertical="center"/>
    </xf>
    <xf numFmtId="0" fontId="32" fillId="0" borderId="0" xfId="49" applyFont="1" applyFill="1"/>
    <xf numFmtId="0" fontId="32" fillId="0" borderId="17" xfId="49" applyFont="1" applyFill="1" applyBorder="1"/>
    <xf numFmtId="0" fontId="32" fillId="0" borderId="13" xfId="49" applyFont="1" applyFill="1" applyBorder="1"/>
    <xf numFmtId="172" fontId="14" fillId="0" borderId="13" xfId="49" applyNumberFormat="1" applyFont="1" applyFill="1" applyBorder="1"/>
    <xf numFmtId="172" fontId="14" fillId="0" borderId="13" xfId="49" quotePrefix="1" applyNumberFormat="1" applyFont="1" applyFill="1" applyBorder="1"/>
    <xf numFmtId="172" fontId="41" fillId="0" borderId="13" xfId="49" applyNumberFormat="1" applyFont="1" applyFill="1" applyBorder="1"/>
    <xf numFmtId="172" fontId="32" fillId="0" borderId="20" xfId="49" applyNumberFormat="1" applyFont="1" applyFill="1" applyBorder="1" applyAlignment="1">
      <alignment horizontal="center"/>
    </xf>
    <xf numFmtId="0" fontId="32" fillId="0" borderId="21" xfId="49" applyFont="1" applyFill="1" applyBorder="1" applyAlignment="1">
      <alignment horizontal="center"/>
    </xf>
    <xf numFmtId="172" fontId="32" fillId="0" borderId="13" xfId="49" applyNumberFormat="1" applyFont="1" applyFill="1" applyBorder="1" applyAlignment="1">
      <alignment horizontal="right"/>
    </xf>
    <xf numFmtId="0" fontId="32" fillId="0" borderId="0" xfId="49" applyNumberFormat="1" applyFont="1" applyFill="1" applyAlignment="1">
      <alignment horizontal="right"/>
    </xf>
    <xf numFmtId="172" fontId="32" fillId="0" borderId="20" xfId="49" applyNumberFormat="1" applyFont="1" applyFill="1" applyBorder="1" applyAlignment="1">
      <alignment horizontal="right"/>
    </xf>
    <xf numFmtId="172" fontId="32" fillId="0" borderId="22" xfId="49" applyNumberFormat="1" applyFont="1" applyFill="1" applyBorder="1" applyAlignment="1">
      <alignment horizontal="right"/>
    </xf>
    <xf numFmtId="172" fontId="32" fillId="0" borderId="23" xfId="49" applyNumberFormat="1" applyFont="1" applyFill="1" applyBorder="1" applyAlignment="1">
      <alignment horizontal="right"/>
    </xf>
    <xf numFmtId="166" fontId="32" fillId="0" borderId="0" xfId="49" applyNumberFormat="1" applyFont="1" applyFill="1" applyAlignment="1">
      <alignment horizontal="right"/>
    </xf>
    <xf numFmtId="3" fontId="32" fillId="0" borderId="0" xfId="49" applyNumberFormat="1" applyFont="1" applyFill="1" applyAlignment="1">
      <alignment horizontal="right"/>
    </xf>
    <xf numFmtId="0" fontId="32" fillId="0" borderId="24" xfId="49" applyFont="1" applyFill="1" applyBorder="1" applyAlignment="1">
      <alignment horizontal="center"/>
    </xf>
    <xf numFmtId="0" fontId="32" fillId="0" borderId="0" xfId="49" applyFont="1" applyFill="1" applyAlignment="1">
      <alignment horizontal="right"/>
    </xf>
    <xf numFmtId="0" fontId="32" fillId="0" borderId="23" xfId="49" applyFont="1" applyFill="1" applyBorder="1" applyAlignment="1">
      <alignment horizontal="center"/>
    </xf>
    <xf numFmtId="0" fontId="32" fillId="0" borderId="25" xfId="49" applyFont="1" applyFill="1" applyBorder="1" applyAlignment="1">
      <alignment horizontal="center"/>
    </xf>
    <xf numFmtId="172" fontId="32" fillId="0" borderId="25" xfId="49" applyNumberFormat="1" applyFont="1" applyFill="1" applyBorder="1" applyAlignment="1">
      <alignment horizontal="right"/>
    </xf>
    <xf numFmtId="0" fontId="32" fillId="0" borderId="0" xfId="49" applyFont="1" applyFill="1" applyAlignment="1">
      <alignment horizontal="center"/>
    </xf>
    <xf numFmtId="0" fontId="14" fillId="0" borderId="26" xfId="49" applyFont="1" applyFill="1" applyBorder="1" applyAlignment="1">
      <alignment horizontal="center"/>
    </xf>
    <xf numFmtId="0" fontId="14" fillId="0" borderId="0" xfId="49" applyFont="1" applyFill="1" applyAlignment="1">
      <alignment horizontal="left"/>
    </xf>
    <xf numFmtId="0" fontId="6" fillId="0" borderId="0" xfId="49" applyFill="1" applyAlignment="1">
      <alignment horizontal="right"/>
    </xf>
    <xf numFmtId="0" fontId="14" fillId="0" borderId="0" xfId="49" applyFont="1" applyFill="1" applyAlignment="1">
      <alignment vertical="center"/>
    </xf>
    <xf numFmtId="0" fontId="14" fillId="0" borderId="12" xfId="49" applyFont="1" applyFill="1" applyBorder="1" applyAlignment="1">
      <alignment horizontal="center"/>
    </xf>
    <xf numFmtId="0" fontId="14" fillId="0" borderId="16" xfId="49" applyFont="1" applyFill="1" applyBorder="1" applyAlignment="1">
      <alignment horizontal="center"/>
    </xf>
    <xf numFmtId="0" fontId="14" fillId="0" borderId="27" xfId="49" applyFont="1" applyFill="1" applyBorder="1" applyAlignment="1">
      <alignment horizontal="center"/>
    </xf>
    <xf numFmtId="0" fontId="14" fillId="0" borderId="28" xfId="49" applyFont="1" applyFill="1" applyBorder="1" applyAlignment="1">
      <alignment horizontal="center"/>
    </xf>
    <xf numFmtId="0" fontId="14" fillId="0" borderId="29" xfId="49" applyFont="1" applyFill="1" applyBorder="1" applyAlignment="1">
      <alignment horizontal="center"/>
    </xf>
    <xf numFmtId="0" fontId="14" fillId="0" borderId="30" xfId="49" applyFont="1" applyFill="1" applyBorder="1" applyAlignment="1">
      <alignment horizontal="center"/>
    </xf>
    <xf numFmtId="0" fontId="14" fillId="0" borderId="31" xfId="49" applyFont="1" applyFill="1" applyBorder="1" applyAlignment="1">
      <alignment horizontal="center"/>
    </xf>
    <xf numFmtId="0" fontId="14" fillId="0" borderId="32" xfId="49" applyFont="1" applyFill="1" applyBorder="1" applyAlignment="1">
      <alignment horizontal="center"/>
    </xf>
    <xf numFmtId="0" fontId="14" fillId="0" borderId="33" xfId="49" applyFont="1" applyFill="1" applyBorder="1" applyAlignment="1">
      <alignment horizontal="center"/>
    </xf>
    <xf numFmtId="0" fontId="14" fillId="0" borderId="34" xfId="49" applyFont="1" applyFill="1" applyBorder="1" applyAlignment="1">
      <alignment horizontal="center"/>
    </xf>
    <xf numFmtId="0" fontId="14" fillId="0" borderId="35" xfId="49" applyFont="1" applyFill="1" applyBorder="1" applyAlignment="1">
      <alignment horizontal="center"/>
    </xf>
    <xf numFmtId="0" fontId="14" fillId="0" borderId="36" xfId="49" applyFont="1" applyFill="1" applyBorder="1" applyAlignment="1">
      <alignment horizontal="center"/>
    </xf>
    <xf numFmtId="0" fontId="14" fillId="0" borderId="37" xfId="49" applyFont="1" applyFill="1" applyBorder="1" applyAlignment="1">
      <alignment horizontal="center"/>
    </xf>
    <xf numFmtId="0" fontId="14" fillId="0" borderId="38" xfId="49" applyFont="1" applyFill="1" applyBorder="1" applyAlignment="1">
      <alignment horizontal="center"/>
    </xf>
    <xf numFmtId="0" fontId="31" fillId="0" borderId="12" xfId="49" applyFont="1" applyFill="1" applyBorder="1" applyAlignment="1">
      <alignment horizontal="right"/>
    </xf>
    <xf numFmtId="0" fontId="31" fillId="0" borderId="16" xfId="49" applyFont="1" applyFill="1" applyBorder="1" applyAlignment="1">
      <alignment horizontal="right"/>
    </xf>
    <xf numFmtId="0" fontId="32" fillId="0" borderId="34" xfId="49" applyFont="1" applyFill="1" applyBorder="1" applyAlignment="1">
      <alignment horizontal="right"/>
    </xf>
    <xf numFmtId="0" fontId="32" fillId="0" borderId="35" xfId="49" applyFont="1" applyFill="1" applyBorder="1" applyAlignment="1">
      <alignment horizontal="right"/>
    </xf>
    <xf numFmtId="0" fontId="32" fillId="0" borderId="36" xfId="49" applyFont="1" applyFill="1" applyBorder="1" applyAlignment="1">
      <alignment horizontal="right"/>
    </xf>
    <xf numFmtId="0" fontId="32" fillId="0" borderId="37" xfId="49" applyFont="1" applyFill="1" applyBorder="1" applyAlignment="1">
      <alignment horizontal="right"/>
    </xf>
    <xf numFmtId="0" fontId="32" fillId="0" borderId="15" xfId="49" applyFont="1" applyFill="1" applyBorder="1" applyAlignment="1">
      <alignment horizontal="right"/>
    </xf>
    <xf numFmtId="0" fontId="31" fillId="0" borderId="34" xfId="49" applyFont="1" applyFill="1" applyBorder="1" applyAlignment="1">
      <alignment horizontal="right"/>
    </xf>
    <xf numFmtId="0" fontId="32" fillId="0" borderId="38" xfId="49" applyFont="1" applyFill="1" applyBorder="1" applyAlignment="1">
      <alignment horizontal="right"/>
    </xf>
    <xf numFmtId="0" fontId="32" fillId="0" borderId="12" xfId="49" applyFont="1" applyFill="1" applyBorder="1" applyAlignment="1">
      <alignment horizontal="right"/>
    </xf>
    <xf numFmtId="0" fontId="14" fillId="0" borderId="17" xfId="49" applyFont="1" applyFill="1" applyBorder="1" applyAlignment="1">
      <alignment horizontal="center"/>
    </xf>
    <xf numFmtId="0" fontId="14" fillId="0" borderId="23" xfId="49" applyFont="1" applyFill="1" applyBorder="1" applyAlignment="1">
      <alignment horizontal="center"/>
    </xf>
    <xf numFmtId="0" fontId="14" fillId="0" borderId="24" xfId="49" applyFont="1" applyFill="1" applyBorder="1" applyAlignment="1">
      <alignment horizontal="center"/>
    </xf>
    <xf numFmtId="0" fontId="14" fillId="0" borderId="25" xfId="49" applyFont="1" applyFill="1" applyBorder="1" applyAlignment="1">
      <alignment horizontal="center"/>
    </xf>
    <xf numFmtId="0" fontId="14" fillId="0" borderId="20" xfId="49" applyFont="1" applyFill="1" applyBorder="1" applyAlignment="1">
      <alignment horizontal="center"/>
    </xf>
    <xf numFmtId="0" fontId="14" fillId="0" borderId="21" xfId="49" applyFont="1" applyFill="1" applyBorder="1" applyAlignment="1">
      <alignment horizontal="center"/>
    </xf>
    <xf numFmtId="0" fontId="14" fillId="0" borderId="22" xfId="49" applyFont="1" applyFill="1" applyBorder="1" applyAlignment="1">
      <alignment horizontal="center"/>
    </xf>
    <xf numFmtId="0" fontId="32" fillId="0" borderId="17" xfId="49" applyFont="1" applyFill="1" applyBorder="1" applyAlignment="1">
      <alignment horizontal="center"/>
    </xf>
    <xf numFmtId="0" fontId="32" fillId="0" borderId="20" xfId="49" applyFont="1" applyFill="1" applyBorder="1" applyAlignment="1">
      <alignment horizontal="center"/>
    </xf>
    <xf numFmtId="0" fontId="32" fillId="0" borderId="22" xfId="49" applyFont="1" applyFill="1" applyBorder="1" applyAlignment="1">
      <alignment horizontal="center"/>
    </xf>
    <xf numFmtId="4" fontId="32" fillId="0" borderId="0" xfId="49" applyNumberFormat="1" applyFont="1" applyFill="1" applyAlignment="1"/>
    <xf numFmtId="4" fontId="32" fillId="0" borderId="23" xfId="49" applyNumberFormat="1" applyFont="1" applyFill="1" applyBorder="1" applyAlignment="1"/>
    <xf numFmtId="4" fontId="32" fillId="0" borderId="24" xfId="49" applyNumberFormat="1" applyFont="1" applyFill="1" applyBorder="1" applyAlignment="1"/>
    <xf numFmtId="4" fontId="32" fillId="0" borderId="25" xfId="49" applyNumberFormat="1" applyFont="1" applyFill="1" applyBorder="1" applyAlignment="1"/>
    <xf numFmtId="4" fontId="32" fillId="0" borderId="20" xfId="49" applyNumberFormat="1" applyFont="1" applyFill="1" applyBorder="1" applyAlignment="1"/>
    <xf numFmtId="4" fontId="32" fillId="0" borderId="21" xfId="49" applyNumberFormat="1" applyFont="1" applyFill="1" applyBorder="1" applyAlignment="1"/>
    <xf numFmtId="4" fontId="32" fillId="0" borderId="18" xfId="49" applyNumberFormat="1" applyFont="1" applyFill="1" applyBorder="1" applyAlignment="1"/>
    <xf numFmtId="4" fontId="32" fillId="0" borderId="22" xfId="49" applyNumberFormat="1" applyFont="1" applyFill="1" applyBorder="1" applyAlignment="1"/>
    <xf numFmtId="0" fontId="32" fillId="0" borderId="0" xfId="49" applyFont="1" applyFill="1" applyAlignment="1"/>
    <xf numFmtId="0" fontId="32" fillId="0" borderId="17" xfId="49" applyFont="1" applyFill="1" applyBorder="1" applyAlignment="1"/>
    <xf numFmtId="0" fontId="32" fillId="0" borderId="23" xfId="49" applyFont="1" applyFill="1" applyBorder="1" applyAlignment="1"/>
    <xf numFmtId="0" fontId="32" fillId="0" borderId="24" xfId="49" applyFont="1" applyFill="1" applyBorder="1" applyAlignment="1"/>
    <xf numFmtId="0" fontId="32" fillId="0" borderId="25" xfId="49" applyFont="1" applyFill="1" applyBorder="1" applyAlignment="1"/>
    <xf numFmtId="0" fontId="32" fillId="0" borderId="20" xfId="49" applyFont="1" applyFill="1" applyBorder="1" applyAlignment="1"/>
    <xf numFmtId="0" fontId="32" fillId="0" borderId="21" xfId="49" applyFont="1" applyFill="1" applyBorder="1" applyAlignment="1"/>
    <xf numFmtId="0" fontId="32" fillId="0" borderId="18" xfId="49" applyFont="1" applyFill="1" applyBorder="1" applyAlignment="1"/>
    <xf numFmtId="0" fontId="32" fillId="0" borderId="22" xfId="49" applyFont="1" applyFill="1" applyBorder="1" applyAlignment="1"/>
    <xf numFmtId="0" fontId="32" fillId="0" borderId="0" xfId="49" applyNumberFormat="1" applyFont="1" applyFill="1" applyAlignment="1">
      <alignment horizontal="left"/>
    </xf>
    <xf numFmtId="0" fontId="32" fillId="0" borderId="17" xfId="49" applyNumberFormat="1" applyFont="1" applyFill="1" applyBorder="1" applyAlignment="1">
      <alignment horizontal="right"/>
    </xf>
    <xf numFmtId="172" fontId="32" fillId="0" borderId="24" xfId="49" applyNumberFormat="1" applyFont="1" applyFill="1" applyBorder="1" applyAlignment="1">
      <alignment horizontal="right"/>
    </xf>
    <xf numFmtId="172" fontId="32" fillId="0" borderId="20" xfId="49" applyNumberFormat="1" applyFont="1" applyFill="1" applyBorder="1" applyAlignment="1"/>
    <xf numFmtId="172" fontId="32" fillId="0" borderId="21" xfId="49" applyNumberFormat="1" applyFont="1" applyFill="1" applyBorder="1" applyAlignment="1">
      <alignment horizontal="right"/>
    </xf>
    <xf numFmtId="172" fontId="32" fillId="0" borderId="18" xfId="49" applyNumberFormat="1" applyFont="1" applyFill="1" applyBorder="1" applyAlignment="1">
      <alignment horizontal="right"/>
    </xf>
    <xf numFmtId="172" fontId="31" fillId="0" borderId="24" xfId="49" applyNumberFormat="1" applyFont="1" applyFill="1" applyBorder="1" applyAlignment="1">
      <alignment horizontal="right"/>
    </xf>
    <xf numFmtId="172" fontId="32" fillId="0" borderId="17" xfId="49" applyNumberFormat="1" applyFont="1" applyFill="1" applyBorder="1" applyAlignment="1">
      <alignment horizontal="right"/>
    </xf>
    <xf numFmtId="166" fontId="32" fillId="0" borderId="0" xfId="49" applyNumberFormat="1" applyFont="1" applyFill="1" applyAlignment="1"/>
    <xf numFmtId="0" fontId="31" fillId="0" borderId="17" xfId="49" applyNumberFormat="1" applyFont="1" applyFill="1" applyBorder="1" applyAlignment="1">
      <alignment horizontal="right"/>
    </xf>
    <xf numFmtId="166" fontId="32" fillId="0" borderId="23" xfId="49" applyNumberFormat="1" applyFont="1" applyFill="1" applyBorder="1" applyAlignment="1"/>
    <xf numFmtId="166" fontId="32" fillId="0" borderId="24" xfId="49" applyNumberFormat="1" applyFont="1" applyFill="1" applyBorder="1" applyAlignment="1"/>
    <xf numFmtId="166" fontId="32" fillId="0" borderId="25" xfId="49" applyNumberFormat="1" applyFont="1" applyFill="1" applyBorder="1" applyAlignment="1"/>
    <xf numFmtId="166" fontId="32" fillId="0" borderId="20" xfId="49" applyNumberFormat="1" applyFont="1" applyFill="1" applyBorder="1" applyAlignment="1"/>
    <xf numFmtId="166" fontId="32" fillId="0" borderId="21" xfId="49" applyNumberFormat="1" applyFont="1" applyFill="1" applyBorder="1" applyAlignment="1"/>
    <xf numFmtId="166" fontId="32" fillId="0" borderId="18" xfId="49" applyNumberFormat="1" applyFont="1" applyFill="1" applyBorder="1" applyAlignment="1"/>
    <xf numFmtId="0" fontId="32" fillId="0" borderId="25" xfId="49" applyNumberFormat="1" applyFont="1" applyFill="1" applyBorder="1" applyAlignment="1">
      <alignment horizontal="left"/>
    </xf>
    <xf numFmtId="0" fontId="32" fillId="0" borderId="23" xfId="49" applyNumberFormat="1" applyFont="1" applyFill="1" applyBorder="1" applyAlignment="1">
      <alignment horizontal="left"/>
    </xf>
    <xf numFmtId="3" fontId="32" fillId="0" borderId="0" xfId="49" applyNumberFormat="1" applyFont="1" applyFill="1" applyAlignment="1"/>
    <xf numFmtId="3" fontId="32" fillId="0" borderId="23" xfId="49" applyNumberFormat="1" applyFont="1" applyFill="1" applyBorder="1" applyAlignment="1"/>
    <xf numFmtId="3" fontId="32" fillId="0" borderId="24" xfId="49" applyNumberFormat="1" applyFont="1" applyFill="1" applyBorder="1" applyAlignment="1"/>
    <xf numFmtId="3" fontId="32" fillId="0" borderId="25" xfId="49" applyNumberFormat="1" applyFont="1" applyFill="1" applyBorder="1" applyAlignment="1"/>
    <xf numFmtId="3" fontId="32" fillId="0" borderId="20" xfId="49" applyNumberFormat="1" applyFont="1" applyFill="1" applyBorder="1" applyAlignment="1"/>
    <xf numFmtId="3" fontId="32" fillId="0" borderId="21" xfId="49" applyNumberFormat="1" applyFont="1" applyFill="1" applyBorder="1" applyAlignment="1"/>
    <xf numFmtId="3" fontId="32" fillId="0" borderId="18" xfId="49" applyNumberFormat="1" applyFont="1" applyFill="1" applyBorder="1" applyAlignment="1"/>
    <xf numFmtId="0" fontId="32" fillId="0" borderId="17" xfId="49" applyNumberFormat="1" applyFont="1" applyFill="1" applyBorder="1" applyAlignment="1">
      <alignment horizontal="left"/>
    </xf>
    <xf numFmtId="0" fontId="31" fillId="0" borderId="17" xfId="49" applyFont="1" applyFill="1" applyBorder="1" applyAlignment="1"/>
    <xf numFmtId="172" fontId="31" fillId="0" borderId="25" xfId="49" applyNumberFormat="1" applyFont="1" applyFill="1" applyBorder="1" applyAlignment="1">
      <alignment horizontal="right"/>
    </xf>
    <xf numFmtId="169" fontId="32" fillId="0" borderId="0" xfId="49" applyNumberFormat="1" applyFont="1" applyFill="1" applyAlignment="1"/>
    <xf numFmtId="169" fontId="32" fillId="0" borderId="17" xfId="49" applyNumberFormat="1" applyFont="1" applyFill="1" applyBorder="1" applyAlignment="1"/>
    <xf numFmtId="172" fontId="32" fillId="0" borderId="23" xfId="49" applyNumberFormat="1" applyFont="1" applyFill="1" applyBorder="1" applyAlignment="1"/>
    <xf numFmtId="0" fontId="31" fillId="0" borderId="24" xfId="49" applyFont="1" applyFill="1" applyBorder="1" applyAlignment="1">
      <alignment horizontal="right"/>
    </xf>
    <xf numFmtId="0" fontId="31" fillId="0" borderId="17" xfId="49" applyFont="1" applyFill="1" applyBorder="1" applyAlignment="1">
      <alignment horizontal="right"/>
    </xf>
    <xf numFmtId="169" fontId="32" fillId="0" borderId="25" xfId="49" applyNumberFormat="1" applyFont="1" applyFill="1" applyBorder="1" applyAlignment="1"/>
    <xf numFmtId="0" fontId="31" fillId="0" borderId="20" xfId="49" applyFont="1" applyFill="1" applyBorder="1" applyAlignment="1">
      <alignment horizontal="right"/>
    </xf>
    <xf numFmtId="0" fontId="31" fillId="0" borderId="22" xfId="49" applyFont="1" applyFill="1" applyBorder="1" applyAlignment="1">
      <alignment horizontal="right"/>
    </xf>
    <xf numFmtId="169" fontId="32" fillId="0" borderId="23" xfId="49" applyNumberFormat="1" applyFont="1" applyFill="1" applyBorder="1" applyAlignment="1"/>
    <xf numFmtId="172" fontId="14" fillId="0" borderId="22" xfId="49" quotePrefix="1" applyNumberFormat="1" applyFont="1" applyFill="1" applyBorder="1" applyAlignment="1">
      <alignment horizontal="center"/>
    </xf>
    <xf numFmtId="172" fontId="14" fillId="0" borderId="23" xfId="49" quotePrefix="1" applyNumberFormat="1" applyFont="1" applyFill="1" applyBorder="1" applyAlignment="1">
      <alignment horizontal="center"/>
    </xf>
    <xf numFmtId="171" fontId="32" fillId="0" borderId="24" xfId="49" applyNumberFormat="1" applyFont="1" applyFill="1" applyBorder="1" applyAlignment="1"/>
    <xf numFmtId="0" fontId="32" fillId="0" borderId="13" xfId="49" applyFont="1" applyFill="1" applyBorder="1" applyAlignment="1">
      <alignment horizontal="left"/>
    </xf>
    <xf numFmtId="2" fontId="32" fillId="0" borderId="17" xfId="49" applyNumberFormat="1" applyFont="1" applyFill="1" applyBorder="1" applyAlignment="1">
      <alignment horizontal="right"/>
    </xf>
    <xf numFmtId="0" fontId="31" fillId="0" borderId="17" xfId="49" applyFont="1" applyFill="1" applyBorder="1"/>
    <xf numFmtId="0" fontId="31" fillId="0" borderId="13" xfId="49" applyFont="1" applyFill="1" applyBorder="1"/>
    <xf numFmtId="172" fontId="31" fillId="0" borderId="20" xfId="49" applyNumberFormat="1" applyFont="1" applyFill="1" applyBorder="1" applyAlignment="1"/>
    <xf numFmtId="172" fontId="32" fillId="0" borderId="22" xfId="49" applyNumberFormat="1" applyFont="1" applyFill="1" applyBorder="1" applyAlignment="1"/>
    <xf numFmtId="0" fontId="31" fillId="0" borderId="0" xfId="49" applyFont="1" applyFill="1"/>
    <xf numFmtId="171" fontId="32" fillId="0" borderId="17" xfId="49" applyNumberFormat="1" applyFont="1" applyFill="1" applyBorder="1" applyAlignment="1">
      <alignment horizontal="right"/>
    </xf>
    <xf numFmtId="167" fontId="32" fillId="0" borderId="23" xfId="49" applyNumberFormat="1" applyFont="1" applyFill="1" applyBorder="1" applyAlignment="1"/>
    <xf numFmtId="167" fontId="31" fillId="0" borderId="24" xfId="49" applyNumberFormat="1" applyFont="1" applyFill="1" applyBorder="1" applyAlignment="1"/>
    <xf numFmtId="167" fontId="32" fillId="0" borderId="25" xfId="49" applyNumberFormat="1" applyFont="1" applyFill="1" applyBorder="1" applyAlignment="1"/>
    <xf numFmtId="167" fontId="32" fillId="0" borderId="20" xfId="49" applyNumberFormat="1" applyFont="1" applyFill="1" applyBorder="1" applyAlignment="1"/>
    <xf numFmtId="167" fontId="32" fillId="0" borderId="0" xfId="49" applyNumberFormat="1" applyFont="1" applyFill="1" applyAlignment="1"/>
    <xf numFmtId="167" fontId="32" fillId="0" borderId="21" xfId="49" applyNumberFormat="1" applyFont="1" applyFill="1" applyBorder="1" applyAlignment="1"/>
    <xf numFmtId="167" fontId="32" fillId="0" borderId="18" xfId="49" applyNumberFormat="1" applyFont="1" applyFill="1" applyBorder="1" applyAlignment="1"/>
    <xf numFmtId="0" fontId="32" fillId="0" borderId="13" xfId="49" applyFont="1" applyFill="1" applyBorder="1" applyAlignment="1">
      <alignment horizontal="center"/>
    </xf>
    <xf numFmtId="172" fontId="32" fillId="0" borderId="17" xfId="49" applyNumberFormat="1" applyFont="1" applyFill="1" applyBorder="1" applyAlignment="1"/>
    <xf numFmtId="172" fontId="32" fillId="0" borderId="24" xfId="49" applyNumberFormat="1" applyFont="1" applyFill="1" applyBorder="1" applyAlignment="1"/>
    <xf numFmtId="172" fontId="32" fillId="0" borderId="25" xfId="49" applyNumberFormat="1" applyFont="1" applyFill="1" applyBorder="1" applyAlignment="1"/>
    <xf numFmtId="172" fontId="32" fillId="0" borderId="21" xfId="49" applyNumberFormat="1" applyFont="1" applyFill="1" applyBorder="1" applyAlignment="1"/>
    <xf numFmtId="172" fontId="32" fillId="0" borderId="18" xfId="49" applyNumberFormat="1" applyFont="1" applyFill="1" applyBorder="1" applyAlignment="1"/>
    <xf numFmtId="3" fontId="32" fillId="0" borderId="22" xfId="49" applyNumberFormat="1" applyFont="1" applyFill="1" applyBorder="1" applyAlignment="1"/>
    <xf numFmtId="171" fontId="31" fillId="0" borderId="17" xfId="49" applyNumberFormat="1" applyFont="1" applyFill="1" applyBorder="1" applyAlignment="1">
      <alignment horizontal="right"/>
    </xf>
    <xf numFmtId="171" fontId="31" fillId="0" borderId="24" xfId="49" applyNumberFormat="1" applyFont="1" applyFill="1" applyBorder="1" applyAlignment="1"/>
    <xf numFmtId="171" fontId="32" fillId="0" borderId="25" xfId="49" applyNumberFormat="1" applyFont="1" applyFill="1" applyBorder="1" applyAlignment="1"/>
    <xf numFmtId="171" fontId="32" fillId="0" borderId="20" xfId="49" applyNumberFormat="1" applyFont="1" applyFill="1" applyBorder="1" applyAlignment="1"/>
    <xf numFmtId="171" fontId="32" fillId="0" borderId="23" xfId="49" applyNumberFormat="1" applyFont="1" applyFill="1" applyBorder="1" applyAlignment="1"/>
    <xf numFmtId="171" fontId="32" fillId="0" borderId="0" xfId="49" applyNumberFormat="1" applyFont="1" applyFill="1" applyAlignment="1"/>
    <xf numFmtId="171" fontId="31" fillId="0" borderId="21" xfId="49" applyNumberFormat="1" applyFont="1" applyFill="1" applyBorder="1" applyAlignment="1"/>
    <xf numFmtId="171" fontId="32" fillId="0" borderId="18" xfId="49" applyNumberFormat="1" applyFont="1" applyFill="1" applyBorder="1" applyAlignment="1"/>
    <xf numFmtId="171" fontId="32" fillId="0" borderId="21" xfId="49" applyNumberFormat="1" applyFont="1" applyFill="1" applyBorder="1" applyAlignment="1"/>
    <xf numFmtId="0" fontId="32" fillId="0" borderId="13" xfId="49" quotePrefix="1" applyFont="1" applyFill="1" applyBorder="1"/>
    <xf numFmtId="0" fontId="39" fillId="0" borderId="39" xfId="49" applyFont="1" applyFill="1" applyBorder="1"/>
    <xf numFmtId="0" fontId="14" fillId="0" borderId="40" xfId="49" applyFont="1" applyFill="1" applyBorder="1"/>
    <xf numFmtId="0" fontId="14" fillId="0" borderId="39" xfId="49" applyFont="1" applyFill="1" applyBorder="1" applyAlignment="1">
      <alignment horizontal="center"/>
    </xf>
    <xf numFmtId="0" fontId="14" fillId="0" borderId="42" xfId="49" applyFont="1" applyFill="1" applyBorder="1" applyAlignment="1">
      <alignment horizontal="center"/>
    </xf>
    <xf numFmtId="0" fontId="14" fillId="0" borderId="43" xfId="49" applyFont="1" applyFill="1" applyBorder="1" applyAlignment="1">
      <alignment horizontal="center"/>
    </xf>
    <xf numFmtId="0" fontId="14" fillId="0" borderId="44" xfId="49" applyFont="1" applyFill="1" applyBorder="1" applyAlignment="1">
      <alignment horizontal="center"/>
    </xf>
    <xf numFmtId="0" fontId="14" fillId="0" borderId="45" xfId="49" applyFont="1" applyFill="1" applyBorder="1" applyAlignment="1">
      <alignment horizontal="center"/>
    </xf>
    <xf numFmtId="0" fontId="14" fillId="0" borderId="46" xfId="49" applyFont="1" applyFill="1" applyBorder="1" applyAlignment="1">
      <alignment horizontal="center"/>
    </xf>
    <xf numFmtId="0" fontId="14" fillId="0" borderId="47" xfId="49" applyFont="1" applyFill="1" applyBorder="1" applyAlignment="1">
      <alignment horizontal="center"/>
    </xf>
    <xf numFmtId="0" fontId="14" fillId="0" borderId="0" xfId="49" applyFont="1" applyFill="1" applyAlignment="1">
      <alignment horizontal="right"/>
    </xf>
    <xf numFmtId="49" fontId="106" fillId="0" borderId="0" xfId="49" applyNumberFormat="1" applyFont="1" applyBorder="1" applyAlignment="1">
      <alignment horizontal="right" vertical="center"/>
    </xf>
    <xf numFmtId="0" fontId="6" fillId="0" borderId="0" xfId="49" applyFont="1" applyBorder="1" applyAlignment="1">
      <alignment vertical="center"/>
    </xf>
    <xf numFmtId="0" fontId="8" fillId="0" borderId="0" xfId="49" applyFont="1" applyBorder="1" applyAlignment="1">
      <alignment vertical="center"/>
    </xf>
    <xf numFmtId="0" fontId="7" fillId="0" borderId="0" xfId="0" applyFont="1"/>
    <xf numFmtId="0" fontId="107" fillId="0" borderId="0" xfId="3" applyFont="1" applyAlignment="1" applyProtection="1"/>
    <xf numFmtId="0" fontId="108" fillId="0" borderId="0" xfId="0" applyFont="1" applyAlignment="1">
      <alignment horizontal="right"/>
    </xf>
    <xf numFmtId="0" fontId="6" fillId="0" borderId="0" xfId="49" applyBorder="1" applyAlignment="1">
      <alignment horizontal="right"/>
    </xf>
    <xf numFmtId="0" fontId="23" fillId="0" borderId="0" xfId="0" applyFont="1" applyAlignment="1">
      <alignment horizontal="center"/>
    </xf>
    <xf numFmtId="0" fontId="36"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6" fillId="0" borderId="6" xfId="49" applyBorder="1"/>
    <xf numFmtId="0" fontId="7" fillId="0" borderId="0" xfId="55" applyFont="1" applyProtection="1">
      <protection hidden="1"/>
    </xf>
    <xf numFmtId="0" fontId="7" fillId="0" borderId="0" xfId="55" applyFont="1" applyAlignment="1" applyProtection="1">
      <alignment horizontal="center"/>
      <protection hidden="1"/>
    </xf>
    <xf numFmtId="4" fontId="7" fillId="0" borderId="0" xfId="55" applyNumberFormat="1" applyFont="1" applyProtection="1">
      <protection hidden="1"/>
    </xf>
    <xf numFmtId="0" fontId="6" fillId="0" borderId="0" xfId="55" applyFont="1" applyProtection="1">
      <protection hidden="1"/>
    </xf>
    <xf numFmtId="4" fontId="6" fillId="0" borderId="0" xfId="55" applyNumberFormat="1" applyFont="1" applyProtection="1">
      <protection hidden="1"/>
    </xf>
    <xf numFmtId="0" fontId="6" fillId="0" borderId="0" xfId="0" applyFont="1"/>
    <xf numFmtId="0" fontId="7" fillId="0" borderId="0" xfId="0" applyFont="1" applyBorder="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5" applyNumberFormat="1" applyFont="1" applyAlignment="1" applyProtection="1">
      <alignment vertical="center"/>
      <protection hidden="1"/>
    </xf>
    <xf numFmtId="0" fontId="6" fillId="0" borderId="0" xfId="0" applyFont="1" applyFill="1" applyBorder="1"/>
    <xf numFmtId="4" fontId="7" fillId="0" borderId="0" xfId="0" applyNumberFormat="1" applyFont="1" applyBorder="1"/>
    <xf numFmtId="0" fontId="0" fillId="0" borderId="0" xfId="0" applyFill="1"/>
    <xf numFmtId="4" fontId="6" fillId="0" borderId="0" xfId="0" applyNumberFormat="1" applyFont="1" applyBorder="1"/>
    <xf numFmtId="4" fontId="7" fillId="0" borderId="0" xfId="0" applyNumberFormat="1" applyFont="1" applyFill="1" applyBorder="1"/>
    <xf numFmtId="0" fontId="37" fillId="0" borderId="0" xfId="55" applyFont="1" applyBorder="1" applyProtection="1">
      <protection hidden="1"/>
    </xf>
    <xf numFmtId="0" fontId="6" fillId="0" borderId="0" xfId="55" applyFont="1" applyAlignment="1" applyProtection="1">
      <alignment horizontal="center"/>
      <protection hidden="1"/>
    </xf>
    <xf numFmtId="4" fontId="37" fillId="0" borderId="0" xfId="55" applyNumberFormat="1" applyFont="1" applyBorder="1" applyProtection="1">
      <protection hidden="1"/>
    </xf>
    <xf numFmtId="4" fontId="37" fillId="0" borderId="0" xfId="55" applyNumberFormat="1" applyFont="1" applyBorder="1" applyAlignment="1" applyProtection="1">
      <alignment vertical="center"/>
      <protection hidden="1"/>
    </xf>
    <xf numFmtId="4" fontId="7" fillId="0" borderId="0" xfId="55" applyNumberFormat="1" applyFont="1" applyBorder="1" applyAlignment="1" applyProtection="1">
      <protection hidden="1"/>
    </xf>
    <xf numFmtId="0" fontId="6" fillId="0" borderId="0" xfId="55" applyNumberFormat="1" applyFont="1" applyAlignment="1" applyProtection="1">
      <alignment horizontal="center"/>
      <protection hidden="1"/>
    </xf>
    <xf numFmtId="4" fontId="53" fillId="0" borderId="0" xfId="55" applyNumberFormat="1" applyFont="1" applyBorder="1" applyAlignment="1" applyProtection="1">
      <alignment vertical="center"/>
      <protection hidden="1"/>
    </xf>
    <xf numFmtId="4" fontId="8" fillId="0" borderId="0" xfId="55" applyNumberFormat="1" applyFont="1" applyAlignment="1" applyProtection="1">
      <alignment vertical="center"/>
      <protection hidden="1"/>
    </xf>
    <xf numFmtId="4" fontId="5"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37" fillId="0" borderId="0" xfId="55" applyNumberFormat="1" applyFont="1" applyFill="1" applyBorder="1" applyAlignment="1" applyProtection="1">
      <alignment vertical="center"/>
      <protection hidden="1"/>
    </xf>
    <xf numFmtId="4" fontId="6" fillId="0" borderId="0" xfId="55" applyNumberFormat="1" applyFont="1" applyFill="1" applyAlignment="1" applyProtection="1">
      <alignment vertical="center"/>
      <protection hidden="1"/>
    </xf>
    <xf numFmtId="4" fontId="6" fillId="0" borderId="0" xfId="55" applyNumberFormat="1" applyFont="1" applyAlignment="1" applyProtection="1">
      <alignment horizontal="center" vertical="center"/>
      <protection hidden="1"/>
    </xf>
    <xf numFmtId="4" fontId="6" fillId="0" borderId="0" xfId="55" applyNumberFormat="1" applyFont="1" applyAlignment="1" applyProtection="1">
      <alignment horizontal="center"/>
      <protection hidden="1"/>
    </xf>
    <xf numFmtId="0" fontId="0" fillId="0" borderId="0" xfId="0" applyBorder="1"/>
    <xf numFmtId="4" fontId="0" fillId="0" borderId="0" xfId="0" applyNumberFormat="1" applyFill="1"/>
    <xf numFmtId="0" fontId="32" fillId="0" borderId="0" xfId="0" applyFont="1" applyFill="1"/>
    <xf numFmtId="0" fontId="10" fillId="0" borderId="0" xfId="0" applyFont="1"/>
    <xf numFmtId="0" fontId="14" fillId="0" borderId="0" xfId="0" applyFont="1" applyBorder="1" applyAlignment="1">
      <alignment horizontal="center"/>
    </xf>
    <xf numFmtId="0" fontId="50" fillId="0" borderId="0" xfId="0" applyFont="1" applyBorder="1"/>
    <xf numFmtId="0" fontId="32" fillId="0" borderId="0" xfId="0" applyFont="1" applyBorder="1"/>
    <xf numFmtId="0" fontId="50" fillId="0" borderId="0" xfId="0" applyFont="1"/>
    <xf numFmtId="0" fontId="55" fillId="0" borderId="0" xfId="0" applyFont="1" applyBorder="1"/>
    <xf numFmtId="0" fontId="39" fillId="0" borderId="0" xfId="0" applyFont="1" applyBorder="1"/>
    <xf numFmtId="0" fontId="8" fillId="0" borderId="0" xfId="0" applyFont="1" applyBorder="1" applyAlignment="1">
      <alignment horizontal="right"/>
    </xf>
    <xf numFmtId="0" fontId="8" fillId="0" borderId="0" xfId="0" applyFont="1" applyBorder="1" applyAlignment="1">
      <alignment horizontal="center"/>
    </xf>
    <xf numFmtId="3" fontId="0" fillId="0" borderId="0" xfId="0" applyNumberFormat="1" applyBorder="1"/>
    <xf numFmtId="3" fontId="32" fillId="0" borderId="0" xfId="0" applyNumberFormat="1" applyFont="1" applyBorder="1"/>
    <xf numFmtId="3" fontId="8" fillId="0" borderId="0" xfId="0" applyNumberFormat="1" applyFont="1" applyBorder="1"/>
    <xf numFmtId="3" fontId="20" fillId="0" borderId="0" xfId="0" applyNumberFormat="1" applyFont="1" applyBorder="1"/>
    <xf numFmtId="4" fontId="22" fillId="0" borderId="0" xfId="0" applyNumberFormat="1" applyFont="1" applyBorder="1"/>
    <xf numFmtId="172" fontId="22" fillId="0" borderId="0" xfId="0" applyNumberFormat="1" applyFont="1" applyBorder="1" applyAlignment="1">
      <alignment horizontal="right"/>
    </xf>
    <xf numFmtId="0" fontId="32" fillId="0" borderId="0" xfId="0" applyNumberFormat="1" applyFont="1" applyBorder="1" applyAlignment="1">
      <alignment horizontal="left" vertical="top"/>
    </xf>
    <xf numFmtId="172" fontId="39" fillId="0" borderId="0" xfId="0" applyNumberFormat="1" applyFont="1" applyFill="1" applyBorder="1" applyAlignment="1">
      <alignment horizontal="left"/>
    </xf>
    <xf numFmtId="172" fontId="32" fillId="0" borderId="0" xfId="0" applyNumberFormat="1" applyFont="1" applyFill="1" applyBorder="1" applyAlignment="1">
      <alignment horizontal="right"/>
    </xf>
    <xf numFmtId="172" fontId="0" fillId="0" borderId="0" xfId="0" applyNumberFormat="1" applyBorder="1"/>
    <xf numFmtId="4" fontId="0" fillId="0" borderId="0" xfId="0" applyNumberFormat="1" applyBorder="1"/>
    <xf numFmtId="0" fontId="7" fillId="0" borderId="0" xfId="0" applyFont="1" applyBorder="1" applyAlignment="1">
      <alignment horizontal="right"/>
    </xf>
    <xf numFmtId="0" fontId="22" fillId="0" borderId="0" xfId="0" applyFont="1" applyBorder="1"/>
    <xf numFmtId="0" fontId="31" fillId="0" borderId="0" xfId="0" applyFont="1" applyBorder="1"/>
    <xf numFmtId="172" fontId="22" fillId="0" borderId="0" xfId="0" applyNumberFormat="1" applyFont="1" applyBorder="1"/>
    <xf numFmtId="0" fontId="22" fillId="0" borderId="0" xfId="0" applyFont="1"/>
    <xf numFmtId="0" fontId="13" fillId="0" borderId="0" xfId="0" applyFont="1" applyBorder="1"/>
    <xf numFmtId="0" fontId="14" fillId="0" borderId="0" xfId="0" applyFont="1" applyBorder="1"/>
    <xf numFmtId="4" fontId="13" fillId="0" borderId="0" xfId="0" applyNumberFormat="1" applyFont="1" applyBorder="1"/>
    <xf numFmtId="0" fontId="0" fillId="0" borderId="0" xfId="0" applyBorder="1" applyAlignment="1">
      <alignment horizontal="center"/>
    </xf>
    <xf numFmtId="0" fontId="32" fillId="0" borderId="0" xfId="0" applyFont="1" applyFill="1" applyBorder="1"/>
    <xf numFmtId="0" fontId="7" fillId="0" borderId="0" xfId="0" applyFont="1" applyFill="1" applyBorder="1" applyAlignment="1">
      <alignment horizontal="right"/>
    </xf>
    <xf numFmtId="0" fontId="21" fillId="0" borderId="0" xfId="0" applyFont="1" applyBorder="1"/>
    <xf numFmtId="0" fontId="32" fillId="0" borderId="0" xfId="0" applyFont="1"/>
    <xf numFmtId="0" fontId="0" fillId="0" borderId="0" xfId="0" applyFill="1" applyBorder="1"/>
    <xf numFmtId="0" fontId="0" fillId="0" borderId="0" xfId="0" applyBorder="1" applyAlignment="1">
      <alignment horizontal="right"/>
    </xf>
    <xf numFmtId="3" fontId="0" fillId="0" borderId="0" xfId="0" applyNumberFormat="1" applyFill="1" applyBorder="1"/>
    <xf numFmtId="172" fontId="57" fillId="0" borderId="0" xfId="0" applyNumberFormat="1" applyFont="1" applyFill="1" applyBorder="1"/>
    <xf numFmtId="172" fontId="56" fillId="0" borderId="0" xfId="0" applyNumberFormat="1" applyFont="1" applyFill="1" applyBorder="1"/>
    <xf numFmtId="4" fontId="0" fillId="0" borderId="0" xfId="0" applyNumberFormat="1" applyFill="1" applyBorder="1"/>
    <xf numFmtId="172" fontId="0" fillId="0" borderId="0" xfId="0" applyNumberFormat="1" applyFill="1" applyBorder="1"/>
    <xf numFmtId="171" fontId="0" fillId="0" borderId="0" xfId="0" applyNumberFormat="1" applyBorder="1"/>
    <xf numFmtId="171" fontId="22" fillId="0" borderId="0" xfId="0" applyNumberFormat="1" applyFont="1" applyBorder="1"/>
    <xf numFmtId="0" fontId="55" fillId="0" borderId="0" xfId="0" applyFont="1" applyBorder="1" applyAlignment="1">
      <alignment horizontal="right"/>
    </xf>
    <xf numFmtId="3" fontId="0" fillId="0" borderId="0" xfId="0" applyNumberFormat="1" applyBorder="1" applyAlignment="1">
      <alignment horizontal="right"/>
    </xf>
    <xf numFmtId="3" fontId="7" fillId="0" borderId="0" xfId="0" applyNumberFormat="1" applyFont="1" applyFill="1" applyBorder="1"/>
    <xf numFmtId="3" fontId="0" fillId="0" borderId="0" xfId="0" applyNumberFormat="1"/>
    <xf numFmtId="166" fontId="20" fillId="0" borderId="0" xfId="0" applyNumberFormat="1" applyFont="1" applyBorder="1"/>
    <xf numFmtId="172" fontId="8" fillId="0" borderId="0" xfId="0" applyNumberFormat="1" applyFont="1" applyFill="1" applyBorder="1" applyAlignment="1">
      <alignment horizontal="left"/>
    </xf>
    <xf numFmtId="172" fontId="0" fillId="0" borderId="0" xfId="0" applyNumberFormat="1" applyBorder="1" applyAlignment="1">
      <alignment horizontal="right"/>
    </xf>
    <xf numFmtId="172" fontId="0" fillId="0" borderId="0" xfId="0" applyNumberFormat="1" applyFill="1" applyBorder="1" applyAlignment="1">
      <alignment horizontal="right"/>
    </xf>
    <xf numFmtId="0" fontId="5" fillId="0" borderId="0" xfId="0" applyFont="1" applyBorder="1"/>
    <xf numFmtId="4" fontId="10" fillId="0" borderId="0" xfId="0" applyNumberFormat="1" applyFont="1" applyBorder="1"/>
    <xf numFmtId="169" fontId="58" fillId="0" borderId="0" xfId="0" applyNumberFormat="1" applyFont="1" applyBorder="1"/>
    <xf numFmtId="0" fontId="13" fillId="0" borderId="0" xfId="0" applyFont="1" applyBorder="1" applyAlignment="1">
      <alignment horizontal="right"/>
    </xf>
    <xf numFmtId="0" fontId="13" fillId="0" borderId="0" xfId="0" applyFont="1"/>
    <xf numFmtId="0" fontId="0" fillId="0" borderId="0" xfId="0" applyAlignment="1">
      <alignment horizontal="right"/>
    </xf>
    <xf numFmtId="0" fontId="13" fillId="0" borderId="0" xfId="0" applyFont="1" applyAlignment="1">
      <alignment horizontal="center"/>
    </xf>
    <xf numFmtId="0" fontId="13" fillId="0" borderId="0" xfId="0" applyFont="1" applyFill="1" applyBorder="1" applyAlignment="1">
      <alignment horizontal="center"/>
    </xf>
    <xf numFmtId="0" fontId="32" fillId="0" borderId="0" xfId="0" applyFont="1" applyAlignment="1">
      <alignment horizontal="right"/>
    </xf>
    <xf numFmtId="0" fontId="12" fillId="0" borderId="0" xfId="0" applyFont="1" applyFill="1" applyBorder="1" applyAlignment="1">
      <alignment horizontal="center"/>
    </xf>
    <xf numFmtId="0" fontId="59" fillId="0" borderId="0" xfId="0" applyFont="1" applyFill="1" applyAlignment="1">
      <alignment horizontal="center"/>
    </xf>
    <xf numFmtId="0" fontId="8" fillId="0" borderId="0" xfId="0" applyFont="1" applyFill="1" applyAlignment="1">
      <alignment horizontal="center"/>
    </xf>
    <xf numFmtId="3" fontId="20" fillId="0" borderId="0" xfId="0" applyNumberFormat="1" applyFont="1" applyFill="1"/>
    <xf numFmtId="4" fontId="20" fillId="0" borderId="0" xfId="0" applyNumberFormat="1" applyFont="1" applyFill="1"/>
    <xf numFmtId="3" fontId="60" fillId="0" borderId="0" xfId="0" applyNumberFormat="1" applyFont="1" applyFill="1"/>
    <xf numFmtId="0" fontId="0" fillId="0" borderId="0" xfId="0" applyFill="1" applyAlignment="1">
      <alignment horizontal="center"/>
    </xf>
    <xf numFmtId="4" fontId="23" fillId="0" borderId="0" xfId="0" applyNumberFormat="1" applyFont="1" applyBorder="1"/>
    <xf numFmtId="172" fontId="7" fillId="0" borderId="0" xfId="0" applyNumberFormat="1" applyFont="1" applyBorder="1"/>
    <xf numFmtId="0" fontId="32" fillId="0" borderId="0" xfId="0" applyNumberFormat="1" applyFont="1" applyFill="1" applyAlignment="1">
      <alignment horizontal="left" vertical="top"/>
    </xf>
    <xf numFmtId="169" fontId="0" fillId="0" borderId="0" xfId="0" applyNumberFormat="1" applyBorder="1"/>
    <xf numFmtId="169" fontId="0" fillId="0" borderId="0" xfId="0" applyNumberFormat="1" applyFill="1"/>
    <xf numFmtId="3" fontId="0" fillId="0" borderId="0" xfId="0" applyNumberFormat="1" applyFill="1"/>
    <xf numFmtId="172" fontId="0" fillId="0" borderId="0" xfId="0" applyNumberFormat="1" applyFill="1"/>
    <xf numFmtId="4" fontId="10" fillId="0" borderId="0" xfId="0" applyNumberFormat="1" applyFont="1" applyFill="1"/>
    <xf numFmtId="174" fontId="0" fillId="0" borderId="0" xfId="0" applyNumberFormat="1" applyBorder="1"/>
    <xf numFmtId="174" fontId="0" fillId="0" borderId="0" xfId="0" applyNumberFormat="1" applyFill="1"/>
    <xf numFmtId="169" fontId="58" fillId="0" borderId="0" xfId="0" applyNumberFormat="1" applyFont="1" applyFill="1"/>
    <xf numFmtId="0" fontId="22" fillId="0" borderId="0" xfId="0" applyFont="1" applyBorder="1" applyAlignment="1">
      <alignment horizontal="right"/>
    </xf>
    <xf numFmtId="0" fontId="35" fillId="0" borderId="0" xfId="55" applyFont="1" applyBorder="1" applyProtection="1">
      <protection hidden="1"/>
    </xf>
    <xf numFmtId="0" fontId="34" fillId="0" borderId="0" xfId="55" applyFont="1" applyProtection="1">
      <protection hidden="1"/>
    </xf>
    <xf numFmtId="0" fontId="34" fillId="0" borderId="0" xfId="55" applyFont="1" applyAlignment="1" applyProtection="1">
      <alignment horizontal="center"/>
      <protection hidden="1"/>
    </xf>
    <xf numFmtId="4" fontId="34" fillId="0" borderId="0" xfId="55" applyNumberFormat="1" applyFont="1" applyProtection="1">
      <protection hidden="1"/>
    </xf>
    <xf numFmtId="0" fontId="14" fillId="37" borderId="0" xfId="55" applyFont="1" applyFill="1" applyProtection="1">
      <protection hidden="1"/>
    </xf>
    <xf numFmtId="0" fontId="14" fillId="37" borderId="0" xfId="55" applyFont="1" applyFill="1" applyAlignment="1" applyProtection="1">
      <alignment horizontal="center"/>
      <protection hidden="1"/>
    </xf>
    <xf numFmtId="0" fontId="34" fillId="0" borderId="0" xfId="55" applyFont="1" applyBorder="1" applyProtection="1">
      <protection hidden="1"/>
    </xf>
    <xf numFmtId="0" fontId="51" fillId="37" borderId="0" xfId="55" applyFont="1" applyFill="1" applyProtection="1">
      <protection hidden="1"/>
    </xf>
    <xf numFmtId="0" fontId="62" fillId="0" borderId="0" xfId="55" applyFont="1" applyAlignment="1" applyProtection="1">
      <alignment horizontal="center"/>
      <protection hidden="1"/>
    </xf>
    <xf numFmtId="0" fontId="62" fillId="0" borderId="0" xfId="55" applyFont="1" applyProtection="1">
      <protection hidden="1"/>
    </xf>
    <xf numFmtId="0" fontId="62" fillId="0" borderId="0" xfId="55" applyFont="1" applyBorder="1" applyProtection="1">
      <protection hidden="1"/>
    </xf>
    <xf numFmtId="4" fontId="62" fillId="0" borderId="0" xfId="55" applyNumberFormat="1" applyFont="1" applyProtection="1">
      <protection hidden="1"/>
    </xf>
    <xf numFmtId="0" fontId="48" fillId="0" borderId="0" xfId="55" applyFont="1" applyBorder="1" applyProtection="1">
      <protection hidden="1"/>
    </xf>
    <xf numFmtId="0" fontId="32" fillId="37" borderId="0" xfId="0" applyFont="1" applyFill="1"/>
    <xf numFmtId="0" fontId="14" fillId="37" borderId="0" xfId="0" applyFont="1" applyFill="1"/>
    <xf numFmtId="0" fontId="14" fillId="0" borderId="0" xfId="55" applyFont="1" applyFill="1" applyProtection="1">
      <protection hidden="1"/>
    </xf>
    <xf numFmtId="0" fontId="32" fillId="37" borderId="0" xfId="49" applyFont="1" applyFill="1"/>
    <xf numFmtId="0" fontId="32" fillId="37" borderId="0" xfId="49" applyFont="1" applyFill="1" applyAlignment="1">
      <alignment horizontal="right"/>
    </xf>
    <xf numFmtId="0" fontId="32" fillId="37" borderId="0" xfId="0" applyFont="1" applyFill="1" applyAlignment="1">
      <alignment horizontal="right"/>
    </xf>
    <xf numFmtId="0" fontId="65" fillId="0" borderId="0" xfId="0" applyFont="1" applyAlignment="1">
      <alignment horizontal="left"/>
    </xf>
    <xf numFmtId="0" fontId="9" fillId="0" borderId="0" xfId="3" applyFont="1" applyBorder="1" applyAlignment="1" applyProtection="1"/>
    <xf numFmtId="0" fontId="12" fillId="37" borderId="0" xfId="55" applyFont="1" applyFill="1" applyProtection="1">
      <protection hidden="1"/>
    </xf>
    <xf numFmtId="0" fontId="12" fillId="37" borderId="0" xfId="55" applyFont="1" applyFill="1" applyAlignment="1" applyProtection="1">
      <alignment horizontal="center"/>
      <protection hidden="1"/>
    </xf>
    <xf numFmtId="0" fontId="69" fillId="0" borderId="0" xfId="55" applyFont="1" applyProtection="1">
      <protection hidden="1"/>
    </xf>
    <xf numFmtId="0" fontId="70" fillId="37" borderId="0" xfId="0" applyFont="1" applyFill="1"/>
    <xf numFmtId="0" fontId="70" fillId="0" borderId="0" xfId="0" applyFont="1"/>
    <xf numFmtId="0" fontId="12" fillId="37" borderId="0" xfId="0" applyFont="1" applyFill="1"/>
    <xf numFmtId="0" fontId="70" fillId="0" borderId="0" xfId="49" applyFont="1"/>
    <xf numFmtId="0" fontId="70" fillId="37" borderId="0" xfId="49" applyFont="1" applyFill="1"/>
    <xf numFmtId="0" fontId="70" fillId="0" borderId="0" xfId="49" applyFont="1" applyFill="1"/>
    <xf numFmtId="0" fontId="70" fillId="37" borderId="0" xfId="49" applyFont="1" applyFill="1" applyAlignment="1">
      <alignment horizontal="right"/>
    </xf>
    <xf numFmtId="0" fontId="70" fillId="37" borderId="0" xfId="0" applyFont="1" applyFill="1" applyAlignment="1">
      <alignment horizontal="right"/>
    </xf>
    <xf numFmtId="0" fontId="6" fillId="0" borderId="0" xfId="49" applyBorder="1" applyAlignment="1">
      <alignment vertical="top" wrapText="1"/>
    </xf>
    <xf numFmtId="0" fontId="0" fillId="37" borderId="0" xfId="0" applyFill="1"/>
    <xf numFmtId="0" fontId="0" fillId="0" borderId="71" xfId="0" applyBorder="1"/>
    <xf numFmtId="0" fontId="73" fillId="37" borderId="0" xfId="55" applyFont="1" applyFill="1" applyProtection="1">
      <protection hidden="1"/>
    </xf>
    <xf numFmtId="0" fontId="73" fillId="37" borderId="0" xfId="0" applyFont="1" applyFill="1"/>
    <xf numFmtId="0" fontId="74" fillId="37" borderId="0" xfId="0" applyFont="1"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7" borderId="0" xfId="55" applyFont="1" applyFill="1" applyBorder="1" applyProtection="1">
      <protection hidden="1"/>
    </xf>
    <xf numFmtId="0" fontId="14" fillId="37" borderId="0" xfId="55" applyFont="1" applyFill="1" applyBorder="1" applyProtection="1">
      <protection hidden="1"/>
    </xf>
    <xf numFmtId="0" fontId="8" fillId="0" borderId="0" xfId="49" applyFont="1" applyFill="1" applyBorder="1" applyAlignment="1">
      <alignment horizontal="left" vertical="center"/>
    </xf>
    <xf numFmtId="0" fontId="7" fillId="0" borderId="0" xfId="0" applyFont="1" applyBorder="1" applyAlignment="1">
      <alignment horizontal="center"/>
    </xf>
    <xf numFmtId="0" fontId="0" fillId="0" borderId="0" xfId="0" applyFont="1" applyFill="1" applyBorder="1"/>
    <xf numFmtId="0" fontId="14" fillId="0" borderId="0" xfId="0" applyFont="1" applyFill="1"/>
    <xf numFmtId="0" fontId="6" fillId="0" borderId="0" xfId="49" applyFill="1" applyBorder="1"/>
    <xf numFmtId="0" fontId="32" fillId="0" borderId="75" xfId="0" applyFont="1" applyBorder="1"/>
    <xf numFmtId="0" fontId="69" fillId="37" borderId="0" xfId="55" applyFont="1" applyFill="1" applyProtection="1">
      <protection hidden="1"/>
    </xf>
    <xf numFmtId="0" fontId="34" fillId="37" borderId="0" xfId="55" applyFont="1" applyFill="1" applyProtection="1">
      <protection hidden="1"/>
    </xf>
    <xf numFmtId="0" fontId="12" fillId="0" borderId="0" xfId="49" applyFont="1"/>
    <xf numFmtId="0" fontId="16" fillId="0" borderId="0" xfId="3" quotePrefix="1" applyBorder="1" applyAlignment="1" applyProtection="1"/>
    <xf numFmtId="0" fontId="7" fillId="0" borderId="0" xfId="55" applyFont="1" applyFill="1" applyProtection="1">
      <protection hidden="1"/>
    </xf>
    <xf numFmtId="0" fontId="14" fillId="0" borderId="71" xfId="49" applyFont="1" applyFill="1" applyBorder="1" applyAlignment="1">
      <alignment horizontal="center" vertical="center"/>
    </xf>
    <xf numFmtId="0" fontId="14" fillId="0" borderId="70" xfId="49" applyFont="1" applyFill="1" applyBorder="1" applyAlignment="1">
      <alignment horizontal="center" vertical="center"/>
    </xf>
    <xf numFmtId="0" fontId="14" fillId="0" borderId="3" xfId="49" quotePrefix="1" applyFont="1" applyFill="1" applyBorder="1" applyAlignment="1">
      <alignment horizontal="center"/>
    </xf>
    <xf numFmtId="0" fontId="14" fillId="0" borderId="5" xfId="49" applyFont="1" applyFill="1" applyBorder="1" applyAlignment="1">
      <alignment horizontal="center"/>
    </xf>
    <xf numFmtId="0" fontId="14" fillId="0" borderId="81" xfId="49" applyFont="1" applyFill="1" applyBorder="1" applyAlignment="1">
      <alignment horizontal="center" vertical="center"/>
    </xf>
    <xf numFmtId="0" fontId="14" fillId="0" borderId="82" xfId="49" applyFont="1" applyFill="1" applyBorder="1" applyAlignment="1">
      <alignment horizontal="center" vertical="center" wrapText="1"/>
    </xf>
    <xf numFmtId="0" fontId="14" fillId="0" borderId="83" xfId="49" applyFont="1" applyFill="1" applyBorder="1" applyAlignment="1">
      <alignment horizontal="center" vertical="center" wrapText="1"/>
    </xf>
    <xf numFmtId="0" fontId="14" fillId="0" borderId="84" xfId="49" applyFont="1" applyFill="1" applyBorder="1" applyAlignment="1">
      <alignment horizontal="center" vertical="center" wrapText="1"/>
    </xf>
    <xf numFmtId="0" fontId="14" fillId="0" borderId="70" xfId="49" applyFont="1" applyFill="1" applyBorder="1" applyAlignment="1">
      <alignment horizontal="center" vertical="center" wrapText="1"/>
    </xf>
    <xf numFmtId="0" fontId="14" fillId="0" borderId="85" xfId="49" applyFont="1" applyFill="1" applyBorder="1" applyAlignment="1">
      <alignment horizontal="center" vertical="center"/>
    </xf>
    <xf numFmtId="0" fontId="14" fillId="0" borderId="86" xfId="49" applyFont="1" applyFill="1" applyBorder="1" applyAlignment="1">
      <alignment horizontal="center" vertical="center" wrapText="1"/>
    </xf>
    <xf numFmtId="0" fontId="14" fillId="0" borderId="82" xfId="49" applyFont="1" applyFill="1" applyBorder="1" applyAlignment="1">
      <alignment horizontal="center" vertical="center"/>
    </xf>
    <xf numFmtId="0" fontId="14" fillId="0" borderId="87" xfId="49" quotePrefix="1" applyFont="1" applyFill="1" applyBorder="1" applyAlignment="1">
      <alignment horizontal="center" vertical="center"/>
    </xf>
    <xf numFmtId="0" fontId="14" fillId="0" borderId="85" xfId="49" quotePrefix="1" applyFont="1" applyFill="1" applyBorder="1" applyAlignment="1">
      <alignment horizontal="center" vertical="center"/>
    </xf>
    <xf numFmtId="0" fontId="14" fillId="0" borderId="51" xfId="49" applyFont="1" applyFill="1" applyBorder="1" applyAlignment="1">
      <alignment horizontal="center" vertical="center"/>
    </xf>
    <xf numFmtId="0" fontId="14" fillId="0" borderId="0" xfId="49" applyFont="1" applyFill="1" applyAlignment="1">
      <alignment horizontal="right" vertical="center"/>
    </xf>
    <xf numFmtId="0" fontId="7" fillId="0" borderId="48" xfId="49" applyFont="1" applyFill="1" applyBorder="1" applyAlignment="1">
      <alignment horizontal="center"/>
    </xf>
    <xf numFmtId="0" fontId="14" fillId="0" borderId="6" xfId="49" applyFont="1" applyFill="1" applyBorder="1" applyAlignment="1">
      <alignment horizontal="center" vertical="center" wrapText="1"/>
    </xf>
    <xf numFmtId="0" fontId="13" fillId="0" borderId="48" xfId="49" applyFont="1" applyFill="1" applyBorder="1" applyAlignment="1">
      <alignment horizontal="right"/>
    </xf>
    <xf numFmtId="0" fontId="12" fillId="0" borderId="0" xfId="49" applyFont="1" applyFill="1" applyBorder="1"/>
    <xf numFmtId="0" fontId="14" fillId="0" borderId="5" xfId="49" applyFont="1" applyFill="1" applyBorder="1" applyAlignment="1">
      <alignment horizontal="center" vertical="center" wrapText="1"/>
    </xf>
    <xf numFmtId="0" fontId="40" fillId="0" borderId="15" xfId="49" applyFont="1" applyFill="1" applyBorder="1" applyAlignment="1">
      <alignment horizontal="center"/>
    </xf>
    <xf numFmtId="0" fontId="31" fillId="0" borderId="18" xfId="49" applyFont="1" applyFill="1" applyBorder="1" applyAlignment="1">
      <alignment horizontal="center"/>
    </xf>
    <xf numFmtId="170" fontId="31" fillId="0" borderId="18" xfId="7" applyNumberFormat="1" applyFont="1" applyFill="1" applyBorder="1" applyAlignment="1">
      <alignment horizontal="center"/>
    </xf>
    <xf numFmtId="0" fontId="21" fillId="0" borderId="18" xfId="49" applyFont="1" applyFill="1" applyBorder="1" applyAlignment="1">
      <alignment horizontal="center"/>
    </xf>
    <xf numFmtId="172" fontId="42" fillId="0" borderId="18" xfId="49" applyNumberFormat="1" applyFont="1" applyFill="1" applyBorder="1" applyAlignment="1">
      <alignment horizontal="center"/>
    </xf>
    <xf numFmtId="0" fontId="43" fillId="0" borderId="18" xfId="49" applyFont="1" applyFill="1" applyBorder="1" applyAlignment="1">
      <alignment horizontal="center"/>
    </xf>
    <xf numFmtId="0" fontId="42" fillId="0" borderId="18" xfId="49" applyFont="1" applyFill="1" applyBorder="1" applyAlignment="1">
      <alignment horizontal="center"/>
    </xf>
    <xf numFmtId="0" fontId="21" fillId="0" borderId="26" xfId="49" applyFont="1" applyFill="1" applyBorder="1" applyAlignment="1">
      <alignment horizontal="center"/>
    </xf>
    <xf numFmtId="0" fontId="14" fillId="0" borderId="15" xfId="49" applyFont="1" applyFill="1" applyBorder="1" applyAlignment="1">
      <alignment horizontal="right"/>
    </xf>
    <xf numFmtId="0" fontId="32" fillId="0" borderId="18" xfId="49" applyFont="1" applyFill="1" applyBorder="1" applyAlignment="1">
      <alignment horizontal="right"/>
    </xf>
    <xf numFmtId="0" fontId="39" fillId="0" borderId="18" xfId="49" applyFont="1" applyFill="1" applyBorder="1" applyAlignment="1">
      <alignment horizontal="right"/>
    </xf>
    <xf numFmtId="0" fontId="31" fillId="0" borderId="18" xfId="49" applyFont="1" applyFill="1" applyBorder="1" applyAlignment="1">
      <alignment horizontal="right"/>
    </xf>
    <xf numFmtId="0" fontId="14" fillId="0" borderId="26" xfId="49" applyFont="1" applyFill="1" applyBorder="1" applyAlignment="1">
      <alignment horizontal="right"/>
    </xf>
    <xf numFmtId="0" fontId="16" fillId="0" borderId="0" xfId="3" applyBorder="1" applyAlignment="1" applyProtection="1"/>
    <xf numFmtId="0" fontId="77" fillId="0" borderId="0" xfId="0" applyFont="1"/>
    <xf numFmtId="0" fontId="24" fillId="0" borderId="0" xfId="0" applyFont="1"/>
    <xf numFmtId="0" fontId="78" fillId="0" borderId="0" xfId="49" applyFont="1" applyBorder="1" applyAlignment="1">
      <alignment horizontal="center"/>
    </xf>
    <xf numFmtId="0" fontId="19" fillId="0" borderId="91" xfId="49" applyFont="1" applyBorder="1"/>
    <xf numFmtId="0" fontId="0" fillId="0" borderId="90" xfId="49" applyFont="1" applyBorder="1"/>
    <xf numFmtId="49" fontId="30" fillId="0" borderId="94" xfId="49" applyNumberFormat="1" applyFont="1" applyBorder="1" applyAlignment="1">
      <alignment horizontal="right"/>
    </xf>
    <xf numFmtId="0" fontId="0" fillId="0" borderId="96" xfId="49" applyFont="1" applyBorder="1"/>
    <xf numFmtId="0" fontId="0" fillId="0" borderId="0" xfId="49" applyFont="1"/>
    <xf numFmtId="0" fontId="0" fillId="0" borderId="92" xfId="49" applyFont="1" applyBorder="1"/>
    <xf numFmtId="49" fontId="30" fillId="0" borderId="93" xfId="49" applyNumberFormat="1" applyFont="1" applyBorder="1" applyAlignment="1">
      <alignment horizontal="right"/>
    </xf>
    <xf numFmtId="0" fontId="0" fillId="0" borderId="91" xfId="49" applyFont="1" applyBorder="1"/>
    <xf numFmtId="49" fontId="30" fillId="0" borderId="0" xfId="49" applyNumberFormat="1" applyFont="1" applyBorder="1" applyAlignment="1">
      <alignment horizontal="right"/>
    </xf>
    <xf numFmtId="0" fontId="0" fillId="0" borderId="0" xfId="49" applyFont="1" applyBorder="1"/>
    <xf numFmtId="0" fontId="19" fillId="0" borderId="106" xfId="49" applyFont="1" applyBorder="1"/>
    <xf numFmtId="49" fontId="30" fillId="0" borderId="107" xfId="49" applyNumberFormat="1" applyFont="1" applyBorder="1" applyAlignment="1">
      <alignment horizontal="right"/>
    </xf>
    <xf numFmtId="0" fontId="0" fillId="0" borderId="107" xfId="49" applyFont="1" applyBorder="1"/>
    <xf numFmtId="0" fontId="0" fillId="0" borderId="122" xfId="49" applyFont="1" applyBorder="1"/>
    <xf numFmtId="49" fontId="30" fillId="0" borderId="123" xfId="49" applyNumberFormat="1" applyFont="1" applyBorder="1" applyAlignment="1">
      <alignment horizontal="right"/>
    </xf>
    <xf numFmtId="0" fontId="19" fillId="27" borderId="91" xfId="49" applyFont="1" applyFill="1" applyBorder="1"/>
    <xf numFmtId="49" fontId="30" fillId="27" borderId="0" xfId="49" applyNumberFormat="1" applyFont="1" applyFill="1" applyBorder="1" applyAlignment="1">
      <alignment horizontal="right"/>
    </xf>
    <xf numFmtId="0" fontId="0" fillId="0" borderId="120" xfId="49" applyFont="1" applyFill="1" applyBorder="1"/>
    <xf numFmtId="49" fontId="30" fillId="0" borderId="0" xfId="49" applyNumberFormat="1" applyFont="1" applyAlignment="1">
      <alignment horizontal="right"/>
    </xf>
    <xf numFmtId="0" fontId="19" fillId="0" borderId="0" xfId="49" applyFont="1"/>
    <xf numFmtId="0" fontId="0" fillId="0" borderId="94" xfId="0" applyBorder="1"/>
    <xf numFmtId="0" fontId="0" fillId="0" borderId="96" xfId="0" applyBorder="1"/>
    <xf numFmtId="0" fontId="0" fillId="0" borderId="109" xfId="0" applyBorder="1"/>
    <xf numFmtId="0" fontId="20" fillId="0" borderId="0" xfId="49" applyFont="1" applyBorder="1" applyAlignment="1">
      <alignment vertical="top" wrapText="1"/>
    </xf>
    <xf numFmtId="0" fontId="0" fillId="0" borderId="93" xfId="0" applyBorder="1"/>
    <xf numFmtId="0" fontId="0" fillId="0" borderId="104" xfId="0" applyBorder="1"/>
    <xf numFmtId="0" fontId="0" fillId="0" borderId="90" xfId="0" applyBorder="1"/>
    <xf numFmtId="0" fontId="0" fillId="0" borderId="91" xfId="0" applyBorder="1"/>
    <xf numFmtId="0" fontId="19" fillId="0" borderId="0" xfId="0" applyFont="1" applyBorder="1" applyAlignment="1">
      <alignment horizontal="right"/>
    </xf>
    <xf numFmtId="0" fontId="0" fillId="0" borderId="92" xfId="0" applyBorder="1"/>
    <xf numFmtId="0" fontId="19" fillId="0" borderId="0" xfId="0" applyFont="1" applyFill="1" applyBorder="1" applyAlignment="1">
      <alignment horizontal="right"/>
    </xf>
    <xf numFmtId="0" fontId="0" fillId="0" borderId="116" xfId="0" applyBorder="1"/>
    <xf numFmtId="0" fontId="0" fillId="0" borderId="0" xfId="0" applyFont="1" applyFill="1"/>
    <xf numFmtId="0" fontId="24" fillId="0" borderId="0" xfId="55" applyFont="1" applyFill="1" applyProtection="1">
      <protection hidden="1"/>
    </xf>
    <xf numFmtId="0" fontId="14" fillId="0" borderId="71" xfId="49" applyFont="1" applyBorder="1"/>
    <xf numFmtId="3" fontId="31" fillId="0" borderId="136" xfId="49" applyNumberFormat="1" applyFont="1" applyBorder="1"/>
    <xf numFmtId="3" fontId="31" fillId="0" borderId="70" xfId="49" applyNumberFormat="1" applyFont="1" applyBorder="1"/>
    <xf numFmtId="4" fontId="14" fillId="0" borderId="52" xfId="49" applyNumberFormat="1" applyFont="1" applyBorder="1"/>
    <xf numFmtId="4" fontId="14" fillId="0" borderId="0" xfId="49" applyNumberFormat="1" applyFont="1" applyBorder="1"/>
    <xf numFmtId="4" fontId="14" fillId="0" borderId="0" xfId="49" applyNumberFormat="1" applyFont="1" applyFill="1" applyBorder="1"/>
    <xf numFmtId="0" fontId="14" fillId="0" borderId="0" xfId="56" applyFont="1" applyFill="1" applyBorder="1" applyAlignment="1">
      <alignment horizontal="left" vertical="center"/>
    </xf>
    <xf numFmtId="0" fontId="32" fillId="0" borderId="95" xfId="49" applyFont="1" applyBorder="1"/>
    <xf numFmtId="0" fontId="85" fillId="0" borderId="90" xfId="49" applyFont="1" applyBorder="1" applyAlignment="1">
      <alignment horizontal="center"/>
    </xf>
    <xf numFmtId="0" fontId="85" fillId="0" borderId="96" xfId="49" applyFont="1" applyBorder="1" applyAlignment="1">
      <alignment horizontal="center"/>
    </xf>
    <xf numFmtId="0" fontId="85" fillId="0" borderId="94" xfId="49" applyFont="1" applyBorder="1" applyAlignment="1">
      <alignment horizontal="center"/>
    </xf>
    <xf numFmtId="0" fontId="32" fillId="0" borderId="134" xfId="49" applyFont="1" applyBorder="1"/>
    <xf numFmtId="0" fontId="32" fillId="0" borderId="92" xfId="49" applyFont="1" applyBorder="1"/>
    <xf numFmtId="0" fontId="32" fillId="0" borderId="104" xfId="49" applyFont="1" applyBorder="1"/>
    <xf numFmtId="0" fontId="32" fillId="0" borderId="93" xfId="49" applyFont="1" applyBorder="1"/>
    <xf numFmtId="0" fontId="85" fillId="0" borderId="93" xfId="49" applyFont="1" applyBorder="1" applyAlignment="1">
      <alignment horizontal="center"/>
    </xf>
    <xf numFmtId="0" fontId="85" fillId="0" borderId="92" xfId="49" applyFont="1" applyBorder="1" applyAlignment="1">
      <alignment horizontal="center"/>
    </xf>
    <xf numFmtId="0" fontId="85" fillId="0" borderId="104" xfId="49" applyFont="1" applyBorder="1" applyAlignment="1">
      <alignment horizontal="center"/>
    </xf>
    <xf numFmtId="0" fontId="85" fillId="0" borderId="92" xfId="49" applyFont="1" applyFill="1" applyBorder="1" applyAlignment="1">
      <alignment horizontal="center"/>
    </xf>
    <xf numFmtId="0" fontId="85" fillId="0" borderId="93" xfId="49" applyFont="1" applyFill="1" applyBorder="1" applyAlignment="1">
      <alignment horizontal="center"/>
    </xf>
    <xf numFmtId="0" fontId="85" fillId="0" borderId="104" xfId="49" applyFont="1" applyFill="1" applyBorder="1" applyAlignment="1">
      <alignment horizontal="center"/>
    </xf>
    <xf numFmtId="0" fontId="85" fillId="0" borderId="134" xfId="49" applyFont="1" applyBorder="1"/>
    <xf numFmtId="3" fontId="32" fillId="0" borderId="91" xfId="49" applyNumberFormat="1" applyFont="1" applyBorder="1"/>
    <xf numFmtId="3" fontId="32" fillId="0" borderId="109" xfId="49" applyNumberFormat="1" applyFont="1" applyBorder="1"/>
    <xf numFmtId="4" fontId="32" fillId="0" borderId="134" xfId="49" applyNumberFormat="1" applyFont="1" applyBorder="1"/>
    <xf numFmtId="0" fontId="14" fillId="0" borderId="134" xfId="49" applyFont="1" applyFill="1" applyBorder="1" applyAlignment="1">
      <alignment horizontal="right"/>
    </xf>
    <xf numFmtId="3" fontId="14" fillId="0" borderId="91" xfId="49" applyNumberFormat="1" applyFont="1" applyFill="1" applyBorder="1"/>
    <xf numFmtId="3" fontId="14" fillId="0" borderId="109" xfId="49" applyNumberFormat="1" applyFont="1" applyFill="1" applyBorder="1"/>
    <xf numFmtId="4" fontId="32" fillId="0" borderId="134" xfId="49" applyNumberFormat="1" applyFont="1" applyFill="1" applyBorder="1"/>
    <xf numFmtId="0" fontId="85" fillId="0" borderId="135" xfId="49" applyFont="1" applyBorder="1" applyAlignment="1">
      <alignment horizontal="right"/>
    </xf>
    <xf numFmtId="3" fontId="14" fillId="0" borderId="92" xfId="49" applyNumberFormat="1" applyFont="1" applyBorder="1"/>
    <xf numFmtId="3" fontId="14" fillId="0" borderId="104" xfId="49" applyNumberFormat="1" applyFont="1" applyBorder="1"/>
    <xf numFmtId="0" fontId="14" fillId="0" borderId="93" xfId="49" applyFont="1" applyFill="1" applyBorder="1"/>
    <xf numFmtId="4" fontId="14" fillId="0" borderId="135" xfId="49" applyNumberFormat="1" applyFont="1" applyBorder="1"/>
    <xf numFmtId="0" fontId="85" fillId="0" borderId="95" xfId="49" applyFont="1" applyBorder="1" applyAlignment="1">
      <alignment wrapText="1"/>
    </xf>
    <xf numFmtId="3" fontId="32" fillId="0" borderId="90" xfId="49" applyNumberFormat="1" applyFont="1" applyBorder="1"/>
    <xf numFmtId="3" fontId="32" fillId="0" borderId="96" xfId="49" applyNumberFormat="1" applyFont="1" applyBorder="1"/>
    <xf numFmtId="0" fontId="85" fillId="0" borderId="134" xfId="49" applyFont="1" applyFill="1" applyBorder="1" applyAlignment="1">
      <alignment horizontal="right"/>
    </xf>
    <xf numFmtId="3" fontId="14" fillId="0" borderId="91" xfId="49" applyNumberFormat="1" applyFont="1" applyBorder="1"/>
    <xf numFmtId="3" fontId="14" fillId="0" borderId="109" xfId="49" applyNumberFormat="1" applyFont="1" applyBorder="1"/>
    <xf numFmtId="4" fontId="14" fillId="0" borderId="134" xfId="49" applyNumberFormat="1" applyFont="1" applyBorder="1"/>
    <xf numFmtId="0" fontId="32" fillId="0" borderId="135" xfId="49" applyFont="1" applyBorder="1"/>
    <xf numFmtId="0" fontId="32" fillId="0" borderId="91" xfId="49" applyFont="1" applyBorder="1"/>
    <xf numFmtId="0" fontId="32" fillId="0" borderId="109" xfId="49" applyFont="1" applyBorder="1"/>
    <xf numFmtId="0" fontId="85" fillId="0" borderId="134" xfId="49" applyFont="1" applyBorder="1" applyAlignment="1">
      <alignment horizontal="right"/>
    </xf>
    <xf numFmtId="3" fontId="31" fillId="0" borderId="91" xfId="49" applyNumberFormat="1" applyFont="1" applyBorder="1"/>
    <xf numFmtId="3" fontId="31" fillId="0" borderId="109" xfId="49" applyNumberFormat="1" applyFont="1" applyBorder="1"/>
    <xf numFmtId="0" fontId="32" fillId="0" borderId="134" xfId="49" applyFont="1" applyBorder="1" applyAlignment="1">
      <alignment horizontal="right"/>
    </xf>
    <xf numFmtId="0" fontId="85" fillId="0" borderId="137" xfId="49" applyFont="1" applyBorder="1" applyAlignment="1">
      <alignment horizontal="left"/>
    </xf>
    <xf numFmtId="3" fontId="31" fillId="0" borderId="106" xfId="49" applyNumberFormat="1" applyFont="1" applyBorder="1"/>
    <xf numFmtId="3" fontId="31" fillId="0" borderId="138" xfId="49" applyNumberFormat="1" applyFont="1" applyBorder="1"/>
    <xf numFmtId="4" fontId="14" fillId="0" borderId="137" xfId="49" applyNumberFormat="1" applyFont="1" applyFill="1" applyBorder="1"/>
    <xf numFmtId="0" fontId="85" fillId="0" borderId="139" xfId="49" applyFont="1" applyBorder="1"/>
    <xf numFmtId="0" fontId="32" fillId="0" borderId="98" xfId="49" applyFont="1" applyBorder="1"/>
    <xf numFmtId="0" fontId="32" fillId="0" borderId="101" xfId="49" applyFont="1" applyBorder="1"/>
    <xf numFmtId="4" fontId="14" fillId="0" borderId="139" xfId="49" applyNumberFormat="1" applyFont="1" applyFill="1" applyBorder="1"/>
    <xf numFmtId="0" fontId="38" fillId="0" borderId="134" xfId="49" applyFont="1" applyBorder="1" applyAlignment="1">
      <alignment horizontal="right"/>
    </xf>
    <xf numFmtId="0" fontId="32" fillId="0" borderId="135" xfId="49" applyFont="1" applyBorder="1" applyAlignment="1">
      <alignment horizontal="right"/>
    </xf>
    <xf numFmtId="3" fontId="31" fillId="0" borderId="92" xfId="49" applyNumberFormat="1" applyFont="1" applyBorder="1"/>
    <xf numFmtId="3" fontId="31" fillId="0" borderId="104" xfId="49" applyNumberFormat="1" applyFont="1" applyBorder="1"/>
    <xf numFmtId="4" fontId="32" fillId="0" borderId="135" xfId="49" applyNumberFormat="1" applyFont="1" applyFill="1" applyBorder="1"/>
    <xf numFmtId="0" fontId="85" fillId="0" borderId="0" xfId="49" applyFont="1" applyAlignment="1">
      <alignment horizontal="right"/>
    </xf>
    <xf numFmtId="0" fontId="85" fillId="0" borderId="0" xfId="49" applyFont="1"/>
    <xf numFmtId="0" fontId="24" fillId="0" borderId="0" xfId="49" applyFont="1" applyAlignment="1">
      <alignment horizontal="right"/>
    </xf>
    <xf numFmtId="0" fontId="38" fillId="0" borderId="0" xfId="49" applyFont="1"/>
    <xf numFmtId="0" fontId="0" fillId="0" borderId="133" xfId="0" applyBorder="1"/>
    <xf numFmtId="0" fontId="0" fillId="0" borderId="106" xfId="49" applyFont="1" applyBorder="1"/>
    <xf numFmtId="0" fontId="0" fillId="0" borderId="98" xfId="49" applyFont="1" applyBorder="1"/>
    <xf numFmtId="0" fontId="0" fillId="0" borderId="134" xfId="0" applyFont="1" applyFill="1" applyBorder="1"/>
    <xf numFmtId="0" fontId="0" fillId="0" borderId="139" xfId="0" applyFont="1" applyFill="1" applyBorder="1"/>
    <xf numFmtId="0" fontId="0" fillId="0" borderId="137" xfId="0" applyFont="1" applyFill="1" applyBorder="1"/>
    <xf numFmtId="0" fontId="0" fillId="0" borderId="0" xfId="49" applyFont="1" applyAlignment="1"/>
    <xf numFmtId="0" fontId="24" fillId="0" borderId="91" xfId="0" applyFont="1" applyFill="1" applyBorder="1"/>
    <xf numFmtId="4" fontId="7" fillId="0" borderId="109" xfId="0" applyNumberFormat="1" applyFont="1" applyFill="1" applyBorder="1"/>
    <xf numFmtId="0" fontId="0" fillId="0" borderId="135" xfId="0" applyFont="1" applyFill="1" applyBorder="1"/>
    <xf numFmtId="0" fontId="7" fillId="0" borderId="91" xfId="49" applyFont="1" applyBorder="1"/>
    <xf numFmtId="0" fontId="0" fillId="0" borderId="121" xfId="0" applyFont="1" applyFill="1" applyBorder="1"/>
    <xf numFmtId="0" fontId="0" fillId="0" borderId="95" xfId="0" applyFont="1" applyFill="1" applyBorder="1"/>
    <xf numFmtId="3" fontId="0" fillId="0" borderId="110" xfId="0" applyNumberFormat="1" applyFont="1" applyFill="1" applyBorder="1"/>
    <xf numFmtId="3" fontId="0" fillId="0" borderId="111" xfId="0" applyNumberFormat="1" applyFont="1" applyFill="1" applyBorder="1"/>
    <xf numFmtId="3" fontId="0" fillId="0" borderId="112" xfId="0" applyNumberFormat="1" applyFont="1" applyFill="1" applyBorder="1"/>
    <xf numFmtId="3" fontId="0" fillId="0" borderId="0" xfId="0" applyNumberFormat="1" applyFont="1" applyFill="1" applyBorder="1"/>
    <xf numFmtId="0" fontId="19" fillId="0" borderId="134" xfId="0" applyFont="1" applyFill="1" applyBorder="1" applyAlignment="1">
      <alignment horizontal="center"/>
    </xf>
    <xf numFmtId="3" fontId="19" fillId="0" borderId="113" xfId="0" applyNumberFormat="1" applyFont="1" applyFill="1" applyBorder="1" applyAlignment="1">
      <alignment horizontal="center"/>
    </xf>
    <xf numFmtId="3" fontId="19" fillId="0" borderId="105" xfId="0" applyNumberFormat="1" applyFont="1" applyFill="1" applyBorder="1" applyAlignment="1">
      <alignment horizontal="center"/>
    </xf>
    <xf numFmtId="3" fontId="19" fillId="0" borderId="114" xfId="0" applyNumberFormat="1" applyFont="1" applyFill="1" applyBorder="1" applyAlignment="1">
      <alignment horizontal="center"/>
    </xf>
    <xf numFmtId="0" fontId="0" fillId="0" borderId="0" xfId="0" applyFont="1" applyFill="1" applyBorder="1" applyAlignment="1">
      <alignment horizontal="center"/>
    </xf>
    <xf numFmtId="3" fontId="0" fillId="0" borderId="0" xfId="0" applyNumberFormat="1" applyFont="1" applyFill="1" applyBorder="1" applyAlignment="1">
      <alignment horizontal="center"/>
    </xf>
    <xf numFmtId="3" fontId="0" fillId="0" borderId="113" xfId="0" applyNumberFormat="1" applyFont="1" applyFill="1" applyBorder="1" applyAlignment="1">
      <alignment horizontal="center"/>
    </xf>
    <xf numFmtId="3" fontId="0" fillId="0" borderId="105" xfId="0" applyNumberFormat="1" applyFont="1" applyFill="1" applyBorder="1" applyAlignment="1">
      <alignment horizontal="center"/>
    </xf>
    <xf numFmtId="3" fontId="0" fillId="0" borderId="114" xfId="0" applyNumberFormat="1" applyFont="1" applyFill="1" applyBorder="1" applyAlignment="1">
      <alignment horizontal="center"/>
    </xf>
    <xf numFmtId="3" fontId="0" fillId="0" borderId="147" xfId="0" applyNumberFormat="1" applyFont="1" applyFill="1" applyBorder="1"/>
    <xf numFmtId="3" fontId="0" fillId="0" borderId="108" xfId="0" applyNumberFormat="1" applyFont="1" applyFill="1" applyBorder="1"/>
    <xf numFmtId="3" fontId="0" fillId="0" borderId="131" xfId="0" applyNumberFormat="1" applyFont="1" applyFill="1" applyBorder="1"/>
    <xf numFmtId="3" fontId="0" fillId="0" borderId="132" xfId="0" applyNumberFormat="1" applyFont="1" applyFill="1" applyBorder="1"/>
    <xf numFmtId="3" fontId="0" fillId="0" borderId="100" xfId="0" applyNumberFormat="1" applyFont="1" applyFill="1" applyBorder="1"/>
    <xf numFmtId="3" fontId="0" fillId="0" borderId="130" xfId="0" applyNumberFormat="1" applyFont="1" applyFill="1" applyBorder="1"/>
    <xf numFmtId="0" fontId="87" fillId="0" borderId="134" xfId="0" applyFont="1" applyFill="1" applyBorder="1" applyAlignment="1">
      <alignment horizontal="center"/>
    </xf>
    <xf numFmtId="3" fontId="0" fillId="0" borderId="113" xfId="0" applyNumberFormat="1" applyFont="1" applyFill="1" applyBorder="1"/>
    <xf numFmtId="3" fontId="0" fillId="0" borderId="105" xfId="0" applyNumberFormat="1" applyFont="1" applyFill="1" applyBorder="1"/>
    <xf numFmtId="3" fontId="0" fillId="0" borderId="114" xfId="0" applyNumberFormat="1" applyFont="1" applyFill="1" applyBorder="1"/>
    <xf numFmtId="0" fontId="0" fillId="0" borderId="134" xfId="0" applyFont="1" applyFill="1" applyBorder="1" applyAlignment="1">
      <alignment wrapText="1"/>
    </xf>
    <xf numFmtId="0" fontId="0" fillId="0" borderId="0" xfId="0" applyFont="1" applyFill="1" applyBorder="1" applyAlignment="1">
      <alignment wrapText="1"/>
    </xf>
    <xf numFmtId="0" fontId="19" fillId="0" borderId="156" xfId="0" applyFont="1" applyFill="1" applyBorder="1" applyAlignment="1">
      <alignment wrapText="1"/>
    </xf>
    <xf numFmtId="4" fontId="0" fillId="0" borderId="146" xfId="0" applyNumberFormat="1" applyFont="1" applyFill="1" applyBorder="1"/>
    <xf numFmtId="4" fontId="0" fillId="0" borderId="141" xfId="0" applyNumberFormat="1" applyFont="1" applyFill="1" applyBorder="1"/>
    <xf numFmtId="4" fontId="0" fillId="0" borderId="142" xfId="0" applyNumberFormat="1" applyFont="1" applyFill="1" applyBorder="1"/>
    <xf numFmtId="4" fontId="22" fillId="0" borderId="146" xfId="0" applyNumberFormat="1" applyFont="1" applyFill="1" applyBorder="1"/>
    <xf numFmtId="4" fontId="22" fillId="0" borderId="141" xfId="0" applyNumberFormat="1" applyFont="1" applyFill="1" applyBorder="1"/>
    <xf numFmtId="4" fontId="0" fillId="0" borderId="113" xfId="0" applyNumberFormat="1" applyFont="1" applyFill="1" applyBorder="1"/>
    <xf numFmtId="4" fontId="0" fillId="0" borderId="105" xfId="0" applyNumberFormat="1" applyFont="1" applyFill="1" applyBorder="1"/>
    <xf numFmtId="4" fontId="0" fillId="0" borderId="114" xfId="0" applyNumberFormat="1" applyFont="1" applyFill="1" applyBorder="1"/>
    <xf numFmtId="4" fontId="22" fillId="0" borderId="113" xfId="0" applyNumberFormat="1" applyFont="1" applyFill="1" applyBorder="1"/>
    <xf numFmtId="4" fontId="22" fillId="0" borderId="105" xfId="0" applyNumberFormat="1" applyFont="1" applyFill="1" applyBorder="1"/>
    <xf numFmtId="0" fontId="87" fillId="0" borderId="134" xfId="0" applyFont="1" applyFill="1" applyBorder="1" applyAlignment="1">
      <alignment horizontal="center" wrapText="1"/>
    </xf>
    <xf numFmtId="0" fontId="19" fillId="0" borderId="156" xfId="0" applyFont="1" applyFill="1" applyBorder="1" applyAlignment="1"/>
    <xf numFmtId="0" fontId="0" fillId="0" borderId="0" xfId="0" applyFont="1" applyFill="1" applyBorder="1" applyAlignment="1"/>
    <xf numFmtId="0" fontId="0" fillId="0" borderId="135" xfId="0" applyFont="1" applyFill="1" applyBorder="1" applyAlignment="1">
      <alignment wrapText="1"/>
    </xf>
    <xf numFmtId="3" fontId="0" fillId="0" borderId="148" xfId="0" applyNumberFormat="1" applyFont="1" applyFill="1" applyBorder="1"/>
    <xf numFmtId="3" fontId="0" fillId="0" borderId="103" xfId="0" applyNumberFormat="1" applyFont="1" applyFill="1" applyBorder="1"/>
    <xf numFmtId="3" fontId="0" fillId="0" borderId="145" xfId="0" applyNumberFormat="1" applyFont="1" applyFill="1" applyBorder="1"/>
    <xf numFmtId="3" fontId="22" fillId="0" borderId="148" xfId="0" applyNumberFormat="1" applyFont="1" applyFill="1" applyBorder="1"/>
    <xf numFmtId="3" fontId="22" fillId="0" borderId="103" xfId="0" applyNumberFormat="1" applyFont="1" applyFill="1" applyBorder="1"/>
    <xf numFmtId="0" fontId="24" fillId="0" borderId="134" xfId="0" applyFont="1" applyFill="1" applyBorder="1"/>
    <xf numFmtId="3" fontId="7" fillId="0" borderId="113" xfId="0" applyNumberFormat="1" applyFont="1" applyFill="1" applyBorder="1"/>
    <xf numFmtId="3" fontId="7" fillId="0" borderId="105" xfId="0" applyNumberFormat="1" applyFont="1" applyFill="1" applyBorder="1"/>
    <xf numFmtId="4" fontId="7" fillId="0" borderId="114" xfId="0" applyNumberFormat="1" applyFont="1" applyFill="1" applyBorder="1"/>
    <xf numFmtId="3" fontId="7" fillId="0" borderId="145" xfId="0" applyNumberFormat="1" applyFont="1" applyFill="1" applyBorder="1"/>
    <xf numFmtId="0" fontId="24" fillId="0" borderId="0" xfId="0" applyFont="1" applyFill="1"/>
    <xf numFmtId="4" fontId="0" fillId="0" borderId="0" xfId="0" applyNumberFormat="1" applyFont="1" applyFill="1"/>
    <xf numFmtId="49" fontId="77" fillId="0" borderId="91" xfId="49" applyNumberFormat="1" applyFont="1" applyBorder="1"/>
    <xf numFmtId="49" fontId="8" fillId="0" borderId="109" xfId="49" applyNumberFormat="1" applyFont="1" applyBorder="1"/>
    <xf numFmtId="0" fontId="19" fillId="0" borderId="168" xfId="49" applyFont="1" applyBorder="1" applyAlignment="1">
      <alignment horizontal="center"/>
    </xf>
    <xf numFmtId="0" fontId="19" fillId="0" borderId="169" xfId="49" applyFont="1" applyBorder="1" applyAlignment="1">
      <alignment horizontal="center"/>
    </xf>
    <xf numFmtId="49" fontId="0" fillId="0" borderId="91" xfId="49" applyNumberFormat="1" applyFont="1" applyBorder="1"/>
    <xf numFmtId="49" fontId="0" fillId="0" borderId="109" xfId="49" applyNumberFormat="1" applyFont="1" applyBorder="1"/>
    <xf numFmtId="0" fontId="0" fillId="0" borderId="168" xfId="49" applyFont="1" applyBorder="1" applyAlignment="1">
      <alignment horizontal="right"/>
    </xf>
    <xf numFmtId="0" fontId="0" fillId="0" borderId="169" xfId="49" applyFont="1" applyBorder="1" applyAlignment="1">
      <alignment horizontal="right"/>
    </xf>
    <xf numFmtId="49" fontId="19" fillId="0" borderId="170" xfId="49" applyNumberFormat="1" applyFont="1" applyBorder="1"/>
    <xf numFmtId="49" fontId="0" fillId="0" borderId="149" xfId="49" applyNumberFormat="1" applyFont="1" applyBorder="1"/>
    <xf numFmtId="4" fontId="0" fillId="0" borderId="171" xfId="49" applyNumberFormat="1" applyFont="1" applyBorder="1" applyAlignment="1">
      <alignment horizontal="right"/>
    </xf>
    <xf numFmtId="4" fontId="0" fillId="0" borderId="169" xfId="49" applyNumberFormat="1" applyFont="1" applyBorder="1" applyAlignment="1">
      <alignment horizontal="right"/>
    </xf>
    <xf numFmtId="4" fontId="0" fillId="0" borderId="168" xfId="49" applyNumberFormat="1" applyFont="1" applyBorder="1" applyAlignment="1">
      <alignment horizontal="right"/>
    </xf>
    <xf numFmtId="49" fontId="89" fillId="0" borderId="109" xfId="49" applyNumberFormat="1" applyFont="1" applyBorder="1"/>
    <xf numFmtId="49" fontId="19" fillId="0" borderId="149" xfId="49" applyNumberFormat="1" applyFont="1" applyBorder="1"/>
    <xf numFmtId="4" fontId="0" fillId="0" borderId="171" xfId="49" applyNumberFormat="1" applyFont="1" applyFill="1" applyBorder="1" applyAlignment="1">
      <alignment horizontal="right"/>
    </xf>
    <xf numFmtId="4" fontId="0" fillId="0" borderId="172" xfId="49" applyNumberFormat="1" applyFont="1" applyBorder="1" applyAlignment="1">
      <alignment horizontal="right"/>
    </xf>
    <xf numFmtId="4" fontId="7" fillId="0" borderId="169" xfId="49" applyNumberFormat="1" applyFont="1" applyBorder="1" applyAlignment="1">
      <alignment horizontal="right"/>
    </xf>
    <xf numFmtId="4" fontId="0" fillId="0" borderId="171" xfId="49" applyNumberFormat="1" applyFont="1" applyBorder="1" applyAlignment="1">
      <alignment horizontal="center"/>
    </xf>
    <xf numFmtId="49" fontId="7" fillId="0" borderId="91" xfId="49" applyNumberFormat="1" applyFont="1" applyBorder="1" applyAlignment="1">
      <alignment horizontal="right"/>
    </xf>
    <xf numFmtId="49" fontId="7" fillId="0" borderId="109" xfId="49" applyNumberFormat="1" applyFont="1" applyBorder="1" applyAlignment="1">
      <alignment horizontal="right"/>
    </xf>
    <xf numFmtId="4" fontId="0" fillId="0" borderId="168" xfId="49" applyNumberFormat="1" applyFont="1" applyBorder="1"/>
    <xf numFmtId="4" fontId="0" fillId="0" borderId="169" xfId="49" applyNumberFormat="1" applyFont="1" applyBorder="1"/>
    <xf numFmtId="4" fontId="7" fillId="0" borderId="173" xfId="49" applyNumberFormat="1" applyFont="1" applyBorder="1" applyAlignment="1">
      <alignment horizontal="right"/>
    </xf>
    <xf numFmtId="49" fontId="37" fillId="0" borderId="149" xfId="49" applyNumberFormat="1" applyFont="1" applyBorder="1"/>
    <xf numFmtId="4" fontId="0" fillId="0" borderId="174" xfId="49" applyNumberFormat="1" applyFont="1" applyBorder="1" applyAlignment="1">
      <alignment horizontal="right"/>
    </xf>
    <xf numFmtId="49" fontId="19" fillId="0" borderId="92" xfId="49" applyNumberFormat="1" applyFont="1" applyBorder="1"/>
    <xf numFmtId="49" fontId="37" fillId="0" borderId="104" xfId="49" applyNumberFormat="1" applyFont="1" applyBorder="1"/>
    <xf numFmtId="4" fontId="0" fillId="0" borderId="175" xfId="49" applyNumberFormat="1" applyFont="1" applyBorder="1"/>
    <xf numFmtId="4" fontId="0" fillId="0" borderId="176" xfId="49" applyNumberFormat="1" applyFont="1" applyBorder="1"/>
    <xf numFmtId="0" fontId="0" fillId="0" borderId="92" xfId="49" applyFont="1" applyBorder="1" applyAlignment="1">
      <alignment horizontal="right" wrapText="1"/>
    </xf>
    <xf numFmtId="0" fontId="0" fillId="0" borderId="93" xfId="49" applyFont="1" applyBorder="1" applyAlignment="1">
      <alignment horizontal="left" wrapText="1"/>
    </xf>
    <xf numFmtId="0" fontId="24" fillId="0" borderId="115" xfId="49" applyFont="1" applyBorder="1"/>
    <xf numFmtId="0" fontId="0" fillId="0" borderId="133" xfId="49" applyFont="1" applyBorder="1"/>
    <xf numFmtId="0" fontId="26" fillId="0" borderId="0" xfId="0" applyFont="1"/>
    <xf numFmtId="0" fontId="90" fillId="0" borderId="115" xfId="0" applyNumberFormat="1" applyFont="1" applyBorder="1" applyAlignment="1">
      <alignment horizontal="right"/>
    </xf>
    <xf numFmtId="0" fontId="47" fillId="0" borderId="117" xfId="0" applyFont="1" applyBorder="1" applyAlignment="1">
      <alignment horizontal="center" vertical="center"/>
    </xf>
    <xf numFmtId="0" fontId="47" fillId="0" borderId="90" xfId="0" applyNumberFormat="1" applyFont="1" applyBorder="1" applyAlignment="1"/>
    <xf numFmtId="0" fontId="19" fillId="0" borderId="91" xfId="0" applyNumberFormat="1" applyFont="1" applyBorder="1" applyAlignment="1">
      <alignment horizontal="left" indent="1"/>
    </xf>
    <xf numFmtId="173" fontId="0" fillId="0" borderId="113" xfId="0" applyNumberFormat="1" applyFont="1" applyFill="1" applyBorder="1" applyAlignment="1"/>
    <xf numFmtId="173" fontId="0" fillId="0" borderId="113" xfId="0" applyNumberFormat="1" applyFont="1" applyBorder="1" applyAlignment="1"/>
    <xf numFmtId="173" fontId="0" fillId="0" borderId="105" xfId="0" applyNumberFormat="1" applyFont="1" applyBorder="1" applyAlignment="1"/>
    <xf numFmtId="173" fontId="0" fillId="0" borderId="114" xfId="0" applyNumberFormat="1" applyFont="1" applyBorder="1" applyAlignment="1"/>
    <xf numFmtId="0" fontId="0" fillId="0" borderId="92" xfId="0" applyFont="1" applyBorder="1" applyAlignment="1">
      <alignment vertical="top"/>
    </xf>
    <xf numFmtId="173" fontId="0" fillId="0" borderId="105" xfId="0" applyNumberFormat="1" applyFont="1" applyBorder="1" applyAlignment="1">
      <alignment vertical="top"/>
    </xf>
    <xf numFmtId="173" fontId="0" fillId="0" borderId="114" xfId="0" applyNumberFormat="1" applyFont="1" applyBorder="1" applyAlignment="1">
      <alignment vertical="top"/>
    </xf>
    <xf numFmtId="173" fontId="0" fillId="0" borderId="113" xfId="0" applyNumberFormat="1" applyFont="1" applyBorder="1" applyAlignment="1">
      <alignment vertical="top"/>
    </xf>
    <xf numFmtId="0" fontId="24" fillId="0" borderId="115" xfId="0" applyNumberFormat="1" applyFont="1" applyBorder="1" applyAlignment="1">
      <alignment horizontal="center" vertical="center"/>
    </xf>
    <xf numFmtId="173" fontId="0" fillId="0" borderId="110" xfId="0" applyNumberFormat="1" applyFont="1" applyFill="1" applyBorder="1" applyAlignment="1">
      <alignment vertical="top"/>
    </xf>
    <xf numFmtId="175" fontId="0" fillId="0" borderId="113" xfId="0" applyNumberFormat="1" applyFont="1" applyFill="1" applyBorder="1" applyAlignment="1"/>
    <xf numFmtId="175" fontId="0" fillId="0" borderId="105" xfId="0" applyNumberFormat="1" applyFont="1" applyBorder="1" applyAlignment="1"/>
    <xf numFmtId="175" fontId="0" fillId="0" borderId="114" xfId="0" applyNumberFormat="1" applyFont="1" applyBorder="1" applyAlignment="1"/>
    <xf numFmtId="175" fontId="0" fillId="0" borderId="113" xfId="0" applyNumberFormat="1" applyFont="1" applyBorder="1" applyAlignment="1"/>
    <xf numFmtId="175" fontId="0" fillId="0" borderId="148" xfId="0" applyNumberFormat="1" applyFont="1" applyFill="1" applyBorder="1" applyAlignment="1">
      <alignment vertical="top"/>
    </xf>
    <xf numFmtId="0" fontId="0" fillId="0" borderId="103" xfId="0" applyFont="1" applyBorder="1" applyAlignment="1">
      <alignment vertical="top"/>
    </xf>
    <xf numFmtId="0" fontId="0" fillId="0" borderId="145" xfId="0" applyFont="1" applyBorder="1" applyAlignment="1">
      <alignment vertical="top"/>
    </xf>
    <xf numFmtId="0" fontId="0" fillId="0" borderId="148" xfId="0" applyFont="1" applyBorder="1" applyAlignment="1">
      <alignment vertical="top"/>
    </xf>
    <xf numFmtId="0" fontId="0" fillId="0" borderId="0" xfId="0" applyFont="1" applyBorder="1" applyAlignment="1">
      <alignment vertical="top"/>
    </xf>
    <xf numFmtId="0" fontId="0" fillId="0" borderId="0" xfId="0" applyFont="1" applyAlignment="1">
      <alignment vertical="top"/>
    </xf>
    <xf numFmtId="175" fontId="0" fillId="0" borderId="0" xfId="0" applyNumberFormat="1" applyFont="1" applyFill="1" applyAlignment="1">
      <alignment vertical="top"/>
    </xf>
    <xf numFmtId="0" fontId="24" fillId="0" borderId="115" xfId="0" applyFont="1" applyBorder="1" applyAlignment="1">
      <alignment horizontal="center"/>
    </xf>
    <xf numFmtId="0" fontId="0" fillId="0" borderId="0" xfId="0" applyFont="1" applyBorder="1" applyAlignment="1">
      <alignment horizontal="center"/>
    </xf>
    <xf numFmtId="0" fontId="19" fillId="0" borderId="91" xfId="0" applyFont="1" applyBorder="1" applyAlignment="1">
      <alignment horizontal="center"/>
    </xf>
    <xf numFmtId="0" fontId="0" fillId="0" borderId="134" xfId="0" applyBorder="1" applyAlignment="1">
      <alignment horizontal="center"/>
    </xf>
    <xf numFmtId="0" fontId="19" fillId="0" borderId="92" xfId="0" applyFont="1" applyBorder="1" applyAlignment="1">
      <alignment horizontal="center"/>
    </xf>
    <xf numFmtId="0" fontId="0" fillId="0" borderId="135" xfId="0" applyBorder="1" applyAlignment="1">
      <alignment horizontal="center"/>
    </xf>
    <xf numFmtId="0" fontId="0" fillId="0" borderId="93" xfId="0" applyBorder="1" applyAlignment="1">
      <alignment horizontal="center"/>
    </xf>
    <xf numFmtId="0" fontId="24" fillId="0" borderId="115" xfId="0" applyFont="1" applyFill="1" applyBorder="1" applyAlignment="1">
      <alignment horizontal="center"/>
    </xf>
    <xf numFmtId="0" fontId="85" fillId="0" borderId="179" xfId="0" applyFont="1" applyFill="1" applyBorder="1" applyAlignment="1"/>
    <xf numFmtId="0" fontId="14" fillId="0" borderId="180" xfId="0" applyFont="1" applyFill="1" applyBorder="1" applyAlignment="1"/>
    <xf numFmtId="0" fontId="38" fillId="0" borderId="98" xfId="0" applyFont="1" applyBorder="1"/>
    <xf numFmtId="0" fontId="38" fillId="0" borderId="75" xfId="0" applyFont="1" applyBorder="1"/>
    <xf numFmtId="0" fontId="63" fillId="26" borderId="150" xfId="0" applyFont="1" applyFill="1" applyBorder="1" applyAlignment="1">
      <alignment horizontal="center"/>
    </xf>
    <xf numFmtId="0" fontId="63" fillId="26" borderId="181" xfId="0" applyFont="1" applyFill="1" applyBorder="1" applyAlignment="1">
      <alignment horizontal="center"/>
    </xf>
    <xf numFmtId="0" fontId="38" fillId="0" borderId="101" xfId="0" applyFont="1" applyBorder="1"/>
    <xf numFmtId="0" fontId="32" fillId="0" borderId="98" xfId="0" applyFont="1" applyBorder="1"/>
    <xf numFmtId="4" fontId="32" fillId="0" borderId="91" xfId="0" applyNumberFormat="1" applyFont="1" applyBorder="1"/>
    <xf numFmtId="4" fontId="32" fillId="0" borderId="0" xfId="0" applyNumberFormat="1" applyFont="1" applyBorder="1"/>
    <xf numFmtId="4" fontId="32" fillId="0" borderId="130" xfId="0" applyNumberFormat="1" applyFont="1" applyBorder="1"/>
    <xf numFmtId="4" fontId="32" fillId="0" borderId="98" xfId="0" applyNumberFormat="1" applyFont="1" applyBorder="1"/>
    <xf numFmtId="4" fontId="32" fillId="0" borderId="99" xfId="0" applyNumberFormat="1" applyFont="1" applyBorder="1"/>
    <xf numFmtId="0" fontId="32" fillId="0" borderId="150" xfId="0" applyFont="1" applyBorder="1"/>
    <xf numFmtId="0" fontId="64" fillId="0" borderId="153" xfId="0" applyFont="1" applyBorder="1" applyAlignment="1">
      <alignment horizontal="left"/>
    </xf>
    <xf numFmtId="179" fontId="64" fillId="0" borderId="150" xfId="4" applyNumberFormat="1" applyFont="1" applyFill="1" applyBorder="1" applyAlignment="1" applyProtection="1">
      <alignment horizontal="left"/>
    </xf>
    <xf numFmtId="179" fontId="64" fillId="0" borderId="181" xfId="4" applyNumberFormat="1" applyFont="1" applyFill="1" applyBorder="1" applyAlignment="1" applyProtection="1">
      <alignment horizontal="left"/>
    </xf>
    <xf numFmtId="4" fontId="14" fillId="29" borderId="154" xfId="0" applyNumberFormat="1" applyFont="1" applyFill="1" applyBorder="1" applyAlignment="1">
      <alignment horizontal="center"/>
    </xf>
    <xf numFmtId="0" fontId="32" fillId="0" borderId="91" xfId="0" applyFont="1" applyFill="1" applyBorder="1"/>
    <xf numFmtId="4" fontId="32" fillId="0" borderId="91" xfId="0" applyNumberFormat="1" applyFont="1" applyFill="1" applyBorder="1"/>
    <xf numFmtId="4" fontId="32" fillId="0" borderId="0" xfId="0" applyNumberFormat="1" applyFont="1" applyFill="1" applyBorder="1"/>
    <xf numFmtId="4" fontId="14" fillId="0" borderId="109" xfId="0" applyNumberFormat="1" applyFont="1" applyFill="1" applyBorder="1" applyAlignment="1">
      <alignment horizontal="center"/>
    </xf>
    <xf numFmtId="0" fontId="32" fillId="0" borderId="92" xfId="0" applyFont="1" applyFill="1" applyBorder="1"/>
    <xf numFmtId="0" fontId="64" fillId="0" borderId="93" xfId="0" applyFont="1" applyBorder="1" applyAlignment="1">
      <alignment horizontal="left"/>
    </xf>
    <xf numFmtId="4" fontId="32" fillId="0" borderId="92" xfId="0" applyNumberFormat="1" applyFont="1" applyFill="1" applyBorder="1"/>
    <xf numFmtId="4" fontId="32" fillId="0" borderId="93" xfId="0" applyNumberFormat="1" applyFont="1" applyFill="1" applyBorder="1"/>
    <xf numFmtId="4" fontId="64" fillId="0" borderId="104" xfId="0" applyNumberFormat="1" applyFont="1" applyBorder="1" applyAlignment="1">
      <alignment horizontal="right"/>
    </xf>
    <xf numFmtId="0" fontId="63" fillId="26" borderId="0" xfId="0" applyFont="1" applyFill="1" applyAlignment="1">
      <alignment horizontal="left"/>
    </xf>
    <xf numFmtId="4" fontId="32" fillId="0" borderId="0" xfId="0" applyNumberFormat="1" applyFont="1"/>
    <xf numFmtId="0" fontId="32" fillId="0" borderId="0" xfId="0" applyFont="1" applyAlignment="1">
      <alignment horizontal="center"/>
    </xf>
    <xf numFmtId="172" fontId="85" fillId="0" borderId="143" xfId="49" applyNumberFormat="1" applyFont="1" applyFill="1" applyBorder="1"/>
    <xf numFmtId="172" fontId="38" fillId="0" borderId="143" xfId="49" applyNumberFormat="1" applyFont="1" applyFill="1" applyBorder="1" applyAlignment="1">
      <alignment horizontal="right"/>
    </xf>
    <xf numFmtId="0" fontId="38" fillId="0" borderId="149" xfId="49" applyFont="1" applyFill="1" applyBorder="1" applyAlignment="1">
      <alignment horizontal="right"/>
    </xf>
    <xf numFmtId="0" fontId="77" fillId="0" borderId="0" xfId="49" applyFont="1" applyFill="1"/>
    <xf numFmtId="0" fontId="24" fillId="0" borderId="0" xfId="49" applyFont="1" applyFill="1"/>
    <xf numFmtId="0" fontId="0" fillId="0" borderId="0" xfId="49" applyFont="1" applyFill="1"/>
    <xf numFmtId="0" fontId="0" fillId="0" borderId="0" xfId="49" applyFont="1" applyFill="1" applyAlignment="1">
      <alignment horizontal="right"/>
    </xf>
    <xf numFmtId="0" fontId="12" fillId="0" borderId="90" xfId="49" applyFont="1" applyFill="1" applyBorder="1"/>
    <xf numFmtId="0" fontId="13" fillId="0" borderId="94" xfId="49" applyFont="1" applyFill="1" applyBorder="1"/>
    <xf numFmtId="0" fontId="78" fillId="0" borderId="92" xfId="49" applyFont="1" applyFill="1" applyBorder="1"/>
    <xf numFmtId="0" fontId="77" fillId="0" borderId="122" xfId="49" applyFont="1" applyFill="1" applyBorder="1"/>
    <xf numFmtId="0" fontId="14" fillId="0" borderId="123" xfId="49" applyFont="1" applyFill="1" applyBorder="1"/>
    <xf numFmtId="0" fontId="14" fillId="0" borderId="182" xfId="49" applyFont="1" applyFill="1" applyBorder="1" applyAlignment="1">
      <alignment horizontal="right"/>
    </xf>
    <xf numFmtId="0" fontId="14" fillId="0" borderId="122" xfId="49" applyFont="1" applyFill="1" applyBorder="1" applyAlignment="1">
      <alignment horizontal="center" vertical="center"/>
    </xf>
    <xf numFmtId="0" fontId="14" fillId="0" borderId="184" xfId="49" applyFont="1" applyFill="1" applyBorder="1" applyAlignment="1">
      <alignment horizontal="center" vertical="center"/>
    </xf>
    <xf numFmtId="0" fontId="14" fillId="0" borderId="183" xfId="49" applyFont="1" applyFill="1" applyBorder="1" applyAlignment="1">
      <alignment horizontal="center" vertical="center"/>
    </xf>
    <xf numFmtId="0" fontId="8" fillId="0" borderId="122" xfId="49" applyFont="1" applyFill="1" applyBorder="1"/>
    <xf numFmtId="0" fontId="85" fillId="0" borderId="123" xfId="49" applyFont="1" applyFill="1" applyBorder="1"/>
    <xf numFmtId="0" fontId="14" fillId="0" borderId="143" xfId="49" applyFont="1" applyFill="1" applyBorder="1"/>
    <xf numFmtId="0" fontId="32" fillId="0" borderId="182" xfId="49" applyFont="1" applyFill="1" applyBorder="1" applyAlignment="1">
      <alignment horizontal="right"/>
    </xf>
    <xf numFmtId="0" fontId="32" fillId="0" borderId="122" xfId="49" applyFont="1" applyFill="1" applyBorder="1" applyAlignment="1">
      <alignment horizontal="center"/>
    </xf>
    <xf numFmtId="0" fontId="32" fillId="0" borderId="184" xfId="49" applyFont="1" applyFill="1" applyBorder="1" applyAlignment="1">
      <alignment horizontal="center"/>
    </xf>
    <xf numFmtId="0" fontId="32" fillId="0" borderId="183" xfId="49" applyFont="1" applyFill="1" applyBorder="1" applyAlignment="1">
      <alignment horizontal="center"/>
    </xf>
    <xf numFmtId="0" fontId="39" fillId="0" borderId="170" xfId="49" applyFont="1" applyFill="1" applyBorder="1"/>
    <xf numFmtId="0" fontId="85" fillId="0" borderId="143" xfId="49" applyFont="1" applyFill="1" applyBorder="1"/>
    <xf numFmtId="0" fontId="38" fillId="0" borderId="185" xfId="49" applyFont="1" applyFill="1" applyBorder="1" applyAlignment="1">
      <alignment horizontal="right"/>
    </xf>
    <xf numFmtId="0" fontId="14" fillId="0" borderId="170" xfId="49" applyFont="1" applyFill="1" applyBorder="1" applyAlignment="1">
      <alignment horizontal="center" vertical="center"/>
    </xf>
    <xf numFmtId="0" fontId="14" fillId="0" borderId="146" xfId="49" applyFont="1" applyFill="1" applyBorder="1" applyAlignment="1">
      <alignment horizontal="center" vertical="center"/>
    </xf>
    <xf numFmtId="0" fontId="14" fillId="0" borderId="156" xfId="49" applyFont="1" applyFill="1" applyBorder="1" applyAlignment="1">
      <alignment horizontal="center" vertical="center"/>
    </xf>
    <xf numFmtId="0" fontId="77" fillId="0" borderId="170" xfId="49" applyFont="1" applyFill="1" applyBorder="1"/>
    <xf numFmtId="0" fontId="77" fillId="0" borderId="143" xfId="49" applyFont="1" applyFill="1" applyBorder="1"/>
    <xf numFmtId="0" fontId="39" fillId="0" borderId="143" xfId="49" applyFont="1" applyFill="1" applyBorder="1"/>
    <xf numFmtId="0" fontId="39" fillId="0" borderId="185" xfId="49" applyFont="1" applyFill="1" applyBorder="1" applyAlignment="1">
      <alignment horizontal="right"/>
    </xf>
    <xf numFmtId="0" fontId="32" fillId="0" borderId="156" xfId="49" applyFont="1" applyFill="1" applyBorder="1" applyAlignment="1">
      <alignment horizontal="center"/>
    </xf>
    <xf numFmtId="0" fontId="32" fillId="0" borderId="170" xfId="49" applyFont="1" applyFill="1" applyBorder="1" applyAlignment="1">
      <alignment horizontal="center" vertical="center"/>
    </xf>
    <xf numFmtId="0" fontId="32" fillId="0" borderId="146" xfId="49" applyFont="1" applyFill="1" applyBorder="1" applyAlignment="1">
      <alignment horizontal="center" vertical="center"/>
    </xf>
    <xf numFmtId="0" fontId="32" fillId="0" borderId="156" xfId="49" applyFont="1" applyFill="1" applyBorder="1" applyAlignment="1">
      <alignment horizontal="center" vertical="center"/>
    </xf>
    <xf numFmtId="0" fontId="32" fillId="0" borderId="170" xfId="49" applyFont="1" applyFill="1" applyBorder="1"/>
    <xf numFmtId="0" fontId="91" fillId="0" borderId="143" xfId="49" applyFont="1" applyFill="1" applyBorder="1"/>
    <xf numFmtId="0" fontId="32" fillId="0" borderId="185" xfId="49" applyFont="1" applyFill="1" applyBorder="1" applyAlignment="1">
      <alignment horizontal="right"/>
    </xf>
    <xf numFmtId="0" fontId="32" fillId="0" borderId="143" xfId="49" applyFont="1" applyFill="1" applyBorder="1"/>
    <xf numFmtId="172" fontId="14" fillId="0" borderId="143" xfId="49" applyNumberFormat="1" applyFont="1" applyFill="1" applyBorder="1"/>
    <xf numFmtId="172" fontId="92" fillId="0" borderId="143" xfId="49" applyNumberFormat="1" applyFont="1" applyFill="1" applyBorder="1"/>
    <xf numFmtId="172" fontId="41" fillId="0" borderId="143" xfId="49" applyNumberFormat="1" applyFont="1" applyFill="1" applyBorder="1"/>
    <xf numFmtId="171" fontId="32" fillId="0" borderId="170" xfId="49" applyNumberFormat="1" applyFont="1" applyFill="1" applyBorder="1" applyAlignment="1">
      <alignment horizontal="center"/>
    </xf>
    <xf numFmtId="0" fontId="32" fillId="0" borderId="170" xfId="49" applyFont="1" applyFill="1" applyBorder="1" applyAlignment="1">
      <alignment horizontal="center"/>
    </xf>
    <xf numFmtId="172" fontId="32" fillId="0" borderId="143" xfId="49" applyNumberFormat="1" applyFont="1" applyFill="1" applyBorder="1" applyAlignment="1">
      <alignment horizontal="right"/>
    </xf>
    <xf numFmtId="172" fontId="32" fillId="0" borderId="170" xfId="49" applyNumberFormat="1" applyFont="1" applyFill="1" applyBorder="1" applyAlignment="1">
      <alignment horizontal="center"/>
    </xf>
    <xf numFmtId="172" fontId="38" fillId="0" borderId="185" xfId="49" applyNumberFormat="1" applyFont="1" applyFill="1" applyBorder="1" applyAlignment="1">
      <alignment horizontal="right"/>
    </xf>
    <xf numFmtId="0" fontId="32" fillId="0" borderId="170" xfId="49" applyNumberFormat="1" applyFont="1" applyFill="1" applyBorder="1" applyAlignment="1">
      <alignment horizontal="center"/>
    </xf>
    <xf numFmtId="4" fontId="32" fillId="0" borderId="170" xfId="49" applyNumberFormat="1" applyFont="1" applyFill="1" applyBorder="1" applyAlignment="1">
      <alignment horizontal="center"/>
    </xf>
    <xf numFmtId="0" fontId="32" fillId="0" borderId="156" xfId="49" applyFont="1" applyFill="1" applyBorder="1" applyAlignment="1">
      <alignment horizontal="right"/>
    </xf>
    <xf numFmtId="171" fontId="32" fillId="0" borderId="156" xfId="49" applyNumberFormat="1" applyFont="1" applyFill="1" applyBorder="1" applyAlignment="1">
      <alignment horizontal="center"/>
    </xf>
    <xf numFmtId="0" fontId="32" fillId="0" borderId="170" xfId="49" applyFont="1" applyFill="1" applyBorder="1" applyAlignment="1">
      <alignment horizontal="right"/>
    </xf>
    <xf numFmtId="0" fontId="91" fillId="0" borderId="143" xfId="49" applyFont="1" applyFill="1" applyBorder="1" applyAlignment="1">
      <alignment horizontal="left"/>
    </xf>
    <xf numFmtId="0" fontId="39" fillId="0" borderId="143" xfId="49" applyFont="1" applyFill="1" applyBorder="1" applyAlignment="1">
      <alignment horizontal="left"/>
    </xf>
    <xf numFmtId="0" fontId="39" fillId="0" borderId="125" xfId="49" applyFont="1" applyFill="1" applyBorder="1"/>
    <xf numFmtId="0" fontId="32" fillId="0" borderId="186" xfId="49" applyFont="1" applyFill="1" applyBorder="1" applyAlignment="1">
      <alignment horizontal="right"/>
    </xf>
    <xf numFmtId="0" fontId="32" fillId="0" borderId="124" xfId="49" applyFont="1" applyFill="1" applyBorder="1" applyAlignment="1">
      <alignment horizontal="right"/>
    </xf>
    <xf numFmtId="172" fontId="32" fillId="0" borderId="188" xfId="49" applyNumberFormat="1" applyFont="1" applyFill="1" applyBorder="1" applyAlignment="1">
      <alignment horizontal="right"/>
    </xf>
    <xf numFmtId="0" fontId="32" fillId="0" borderId="187" xfId="49" applyFont="1" applyFill="1" applyBorder="1" applyAlignment="1">
      <alignment horizontal="right"/>
    </xf>
    <xf numFmtId="0" fontId="32" fillId="0" borderId="124" xfId="49" applyFont="1" applyFill="1" applyBorder="1"/>
    <xf numFmtId="172" fontId="38" fillId="0" borderId="143" xfId="49" applyNumberFormat="1" applyFont="1" applyFill="1" applyBorder="1" applyAlignment="1"/>
    <xf numFmtId="171" fontId="32" fillId="0" borderId="124" xfId="49" applyNumberFormat="1" applyFont="1" applyFill="1" applyBorder="1" applyAlignment="1">
      <alignment horizontal="center"/>
    </xf>
    <xf numFmtId="172" fontId="38" fillId="0" borderId="125" xfId="49" applyNumberFormat="1" applyFont="1" applyFill="1" applyBorder="1" applyAlignment="1"/>
    <xf numFmtId="0" fontId="32" fillId="0" borderId="125" xfId="49" applyFont="1" applyFill="1" applyBorder="1" applyAlignment="1">
      <alignment horizontal="right"/>
    </xf>
    <xf numFmtId="0" fontId="32" fillId="0" borderId="189" xfId="49" applyFont="1" applyFill="1" applyBorder="1"/>
    <xf numFmtId="0" fontId="39" fillId="0" borderId="190" xfId="49" applyFont="1" applyFill="1" applyBorder="1"/>
    <xf numFmtId="0" fontId="32" fillId="0" borderId="191" xfId="49" applyFont="1" applyFill="1" applyBorder="1" applyAlignment="1">
      <alignment horizontal="right"/>
    </xf>
    <xf numFmtId="171" fontId="32" fillId="0" borderId="189" xfId="49" applyNumberFormat="1" applyFont="1" applyFill="1" applyBorder="1" applyAlignment="1">
      <alignment horizontal="right"/>
    </xf>
    <xf numFmtId="171" fontId="32" fillId="0" borderId="193" xfId="49" applyNumberFormat="1" applyFont="1" applyFill="1" applyBorder="1" applyAlignment="1">
      <alignment horizontal="right"/>
    </xf>
    <xf numFmtId="171" fontId="32" fillId="0" borderId="192" xfId="49" applyNumberFormat="1" applyFont="1" applyFill="1" applyBorder="1" applyAlignment="1">
      <alignment horizontal="right"/>
    </xf>
    <xf numFmtId="171" fontId="0" fillId="0" borderId="0" xfId="0" applyNumberFormat="1" applyFont="1" applyFill="1" applyBorder="1"/>
    <xf numFmtId="0" fontId="32" fillId="0" borderId="94" xfId="0" applyFont="1" applyBorder="1"/>
    <xf numFmtId="0" fontId="0" fillId="0" borderId="94" xfId="0" applyFont="1" applyBorder="1" applyAlignment="1">
      <alignment horizontal="right"/>
    </xf>
    <xf numFmtId="0" fontId="50" fillId="0" borderId="91" xfId="0" applyFont="1" applyBorder="1"/>
    <xf numFmtId="0" fontId="0" fillId="0" borderId="0" xfId="0" applyFont="1" applyBorder="1" applyAlignment="1">
      <alignment horizontal="right"/>
    </xf>
    <xf numFmtId="0" fontId="47" fillId="0" borderId="0" xfId="0" applyFont="1" applyBorder="1" applyAlignment="1">
      <alignment horizontal="center"/>
    </xf>
    <xf numFmtId="0" fontId="47" fillId="0" borderId="109" xfId="0" applyFont="1" applyBorder="1" applyAlignment="1">
      <alignment horizontal="center"/>
    </xf>
    <xf numFmtId="0" fontId="91" fillId="0" borderId="0" xfId="0" applyFont="1" applyBorder="1"/>
    <xf numFmtId="0" fontId="8" fillId="0" borderId="109" xfId="0" applyFont="1" applyBorder="1" applyAlignment="1">
      <alignment horizontal="center"/>
    </xf>
    <xf numFmtId="3" fontId="0" fillId="0" borderId="91" xfId="0" applyNumberFormat="1" applyBorder="1"/>
    <xf numFmtId="3" fontId="38" fillId="0" borderId="0" xfId="0" applyNumberFormat="1" applyFont="1" applyBorder="1"/>
    <xf numFmtId="3" fontId="0" fillId="0" borderId="0" xfId="0" applyNumberFormat="1" applyFont="1" applyBorder="1" applyAlignment="1">
      <alignment horizontal="right"/>
    </xf>
    <xf numFmtId="3" fontId="0" fillId="0" borderId="0" xfId="0" applyNumberFormat="1" applyFont="1" applyBorder="1"/>
    <xf numFmtId="3" fontId="0" fillId="0" borderId="109" xfId="0" applyNumberFormat="1" applyFont="1" applyBorder="1"/>
    <xf numFmtId="4" fontId="0" fillId="0" borderId="0" xfId="0" applyNumberFormat="1" applyFont="1" applyBorder="1"/>
    <xf numFmtId="4" fontId="0" fillId="0" borderId="109" xfId="0" applyNumberFormat="1" applyFont="1" applyBorder="1"/>
    <xf numFmtId="3" fontId="8" fillId="0" borderId="109" xfId="0" applyNumberFormat="1" applyFont="1" applyBorder="1"/>
    <xf numFmtId="3" fontId="19" fillId="0" borderId="0" xfId="0" applyNumberFormat="1" applyFont="1" applyBorder="1" applyAlignment="1">
      <alignment horizontal="left"/>
    </xf>
    <xf numFmtId="3" fontId="0" fillId="0" borderId="0" xfId="0" applyNumberFormat="1" applyFont="1" applyBorder="1" applyAlignment="1">
      <alignment horizontal="left"/>
    </xf>
    <xf numFmtId="3" fontId="20" fillId="0" borderId="109" xfId="0" applyNumberFormat="1" applyFont="1" applyBorder="1"/>
    <xf numFmtId="0" fontId="93" fillId="0" borderId="91" xfId="0" applyFont="1" applyBorder="1"/>
    <xf numFmtId="0" fontId="93" fillId="0" borderId="0" xfId="0" applyFont="1" applyBorder="1"/>
    <xf numFmtId="0" fontId="77" fillId="0" borderId="0" xfId="0" applyFont="1" applyBorder="1"/>
    <xf numFmtId="172" fontId="85" fillId="0" borderId="0" xfId="0" applyNumberFormat="1" applyFont="1" applyBorder="1"/>
    <xf numFmtId="172" fontId="38" fillId="0" borderId="0" xfId="0" applyNumberFormat="1" applyFont="1" applyBorder="1" applyAlignment="1">
      <alignment horizontal="right"/>
    </xf>
    <xf numFmtId="0" fontId="32" fillId="0" borderId="109" xfId="0" applyNumberFormat="1" applyFont="1" applyBorder="1" applyAlignment="1">
      <alignment horizontal="left" vertical="top"/>
    </xf>
    <xf numFmtId="172" fontId="0" fillId="0" borderId="0" xfId="0" applyNumberFormat="1" applyFont="1" applyBorder="1" applyAlignment="1">
      <alignment horizontal="right"/>
    </xf>
    <xf numFmtId="172" fontId="91" fillId="0" borderId="0" xfId="0" applyNumberFormat="1" applyFont="1" applyFill="1" applyBorder="1" applyAlignment="1">
      <alignment horizontal="left"/>
    </xf>
    <xf numFmtId="3" fontId="0" fillId="0" borderId="109" xfId="0" applyNumberFormat="1" applyBorder="1"/>
    <xf numFmtId="3" fontId="19" fillId="0" borderId="0" xfId="0" applyNumberFormat="1" applyFont="1" applyBorder="1" applyAlignment="1">
      <alignment horizontal="right"/>
    </xf>
    <xf numFmtId="4" fontId="0" fillId="0" borderId="109" xfId="0" applyNumberFormat="1" applyBorder="1"/>
    <xf numFmtId="0" fontId="24" fillId="0" borderId="0" xfId="0" applyFont="1" applyBorder="1" applyAlignment="1">
      <alignment horizontal="right"/>
    </xf>
    <xf numFmtId="0" fontId="22" fillId="0" borderId="91" xfId="0" applyFont="1" applyBorder="1"/>
    <xf numFmtId="0" fontId="26" fillId="0" borderId="91" xfId="0" applyFont="1" applyBorder="1"/>
    <xf numFmtId="0" fontId="38" fillId="0" borderId="0" xfId="0" applyFont="1" applyBorder="1"/>
    <xf numFmtId="0" fontId="24" fillId="0" borderId="0" xfId="0" applyFont="1" applyFill="1" applyBorder="1" applyAlignment="1">
      <alignment horizontal="right"/>
    </xf>
    <xf numFmtId="0" fontId="93" fillId="25" borderId="91" xfId="0" applyFont="1" applyFill="1" applyBorder="1"/>
    <xf numFmtId="0" fontId="55" fillId="25" borderId="0" xfId="0" applyFont="1" applyFill="1" applyBorder="1"/>
    <xf numFmtId="0" fontId="39" fillId="25" borderId="0" xfId="0" applyFont="1" applyFill="1" applyBorder="1"/>
    <xf numFmtId="0" fontId="8" fillId="25" borderId="0" xfId="0" applyFont="1" applyFill="1" applyBorder="1" applyAlignment="1">
      <alignment horizontal="right"/>
    </xf>
    <xf numFmtId="0" fontId="0" fillId="25" borderId="0" xfId="0" applyFill="1" applyBorder="1"/>
    <xf numFmtId="0" fontId="0" fillId="25" borderId="91" xfId="0" applyFill="1" applyBorder="1"/>
    <xf numFmtId="0" fontId="32" fillId="25" borderId="0" xfId="0" applyFont="1" applyFill="1" applyBorder="1"/>
    <xf numFmtId="0" fontId="24" fillId="25" borderId="0" xfId="0" applyFont="1" applyFill="1" applyBorder="1" applyAlignment="1">
      <alignment horizontal="right"/>
    </xf>
    <xf numFmtId="0" fontId="32" fillId="0" borderId="93" xfId="0" applyFont="1" applyBorder="1"/>
    <xf numFmtId="0" fontId="0" fillId="0" borderId="93" xfId="0" applyFont="1" applyBorder="1" applyAlignment="1">
      <alignment horizontal="right"/>
    </xf>
    <xf numFmtId="0" fontId="0" fillId="0" borderId="0" xfId="0" applyFont="1" applyAlignment="1">
      <alignment horizontal="right"/>
    </xf>
    <xf numFmtId="0" fontId="24" fillId="30" borderId="94" xfId="0" applyFont="1" applyFill="1" applyBorder="1" applyAlignment="1">
      <alignment horizontal="left"/>
    </xf>
    <xf numFmtId="0" fontId="24" fillId="0" borderId="0" xfId="0" applyFont="1" applyBorder="1" applyAlignment="1">
      <alignment horizontal="left"/>
    </xf>
    <xf numFmtId="172" fontId="94" fillId="0" borderId="0" xfId="0" applyNumberFormat="1" applyFont="1" applyFill="1" applyBorder="1" applyAlignment="1">
      <alignment horizontal="right"/>
    </xf>
    <xf numFmtId="172" fontId="56" fillId="0" borderId="109" xfId="0" applyNumberFormat="1" applyFont="1" applyFill="1" applyBorder="1"/>
    <xf numFmtId="0" fontId="0" fillId="0" borderId="0" xfId="0" applyFont="1" applyFill="1" applyBorder="1" applyAlignment="1">
      <alignment horizontal="right"/>
    </xf>
    <xf numFmtId="0" fontId="0" fillId="0" borderId="91" xfId="0" applyFill="1" applyBorder="1"/>
    <xf numFmtId="0" fontId="24" fillId="30" borderId="0" xfId="0" applyFont="1" applyFill="1" applyBorder="1" applyAlignment="1">
      <alignment horizontal="left"/>
    </xf>
    <xf numFmtId="0" fontId="32" fillId="0" borderId="93" xfId="0" applyFont="1" applyBorder="1" applyAlignment="1">
      <alignment horizontal="right"/>
    </xf>
    <xf numFmtId="0" fontId="19" fillId="0" borderId="115" xfId="49" applyFont="1" applyBorder="1"/>
    <xf numFmtId="0" fontId="0" fillId="0" borderId="116" xfId="49" applyFont="1" applyBorder="1"/>
    <xf numFmtId="0" fontId="19" fillId="0" borderId="0" xfId="0" applyFont="1" applyBorder="1" applyAlignment="1">
      <alignment horizontal="center"/>
    </xf>
    <xf numFmtId="0" fontId="19" fillId="0" borderId="109" xfId="0" applyFont="1" applyBorder="1" applyAlignment="1">
      <alignment horizontal="center"/>
    </xf>
    <xf numFmtId="0" fontId="78" fillId="0" borderId="90" xfId="0" applyFont="1" applyBorder="1" applyAlignment="1">
      <alignment horizontal="left"/>
    </xf>
    <xf numFmtId="0" fontId="32" fillId="0" borderId="96" xfId="0" applyFont="1" applyBorder="1" applyAlignment="1">
      <alignment horizontal="right"/>
    </xf>
    <xf numFmtId="0" fontId="78" fillId="0" borderId="116" xfId="0" applyFont="1" applyBorder="1" applyAlignment="1">
      <alignment horizontal="center"/>
    </xf>
    <xf numFmtId="0" fontId="78" fillId="0" borderId="133" xfId="0" applyFont="1" applyBorder="1" applyAlignment="1">
      <alignment horizontal="center"/>
    </xf>
    <xf numFmtId="0" fontId="32" fillId="0" borderId="109" xfId="0" applyFont="1" applyBorder="1" applyAlignment="1">
      <alignment horizontal="right"/>
    </xf>
    <xf numFmtId="0" fontId="39" fillId="0" borderId="109" xfId="0" applyFont="1" applyBorder="1" applyAlignment="1">
      <alignment horizontal="right"/>
    </xf>
    <xf numFmtId="3" fontId="19" fillId="0" borderId="0" xfId="0" applyNumberFormat="1" applyFont="1" applyBorder="1"/>
    <xf numFmtId="3" fontId="32" fillId="0" borderId="109" xfId="0" applyNumberFormat="1" applyFont="1" applyBorder="1" applyAlignment="1">
      <alignment horizontal="right"/>
    </xf>
    <xf numFmtId="3" fontId="38" fillId="0" borderId="109" xfId="0" applyNumberFormat="1" applyFont="1" applyBorder="1" applyAlignment="1">
      <alignment horizontal="right"/>
    </xf>
    <xf numFmtId="0" fontId="31" fillId="0" borderId="109" xfId="0" applyFont="1" applyBorder="1" applyAlignment="1">
      <alignment horizontal="right"/>
    </xf>
    <xf numFmtId="172" fontId="24" fillId="0" borderId="0" xfId="0" applyNumberFormat="1" applyFont="1" applyBorder="1"/>
    <xf numFmtId="172" fontId="19" fillId="0" borderId="0" xfId="0" applyNumberFormat="1" applyFont="1" applyBorder="1" applyAlignment="1">
      <alignment horizontal="right"/>
    </xf>
    <xf numFmtId="172" fontId="21" fillId="0" borderId="109" xfId="0" applyNumberFormat="1" applyFont="1" applyBorder="1" applyAlignment="1">
      <alignment horizontal="right"/>
    </xf>
    <xf numFmtId="172" fontId="32" fillId="0" borderId="109" xfId="0" applyNumberFormat="1" applyFont="1" applyBorder="1" applyAlignment="1">
      <alignment horizontal="right"/>
    </xf>
    <xf numFmtId="169" fontId="0" fillId="0" borderId="109" xfId="0" applyNumberFormat="1" applyBorder="1"/>
    <xf numFmtId="0" fontId="21" fillId="0" borderId="109" xfId="0" applyFont="1" applyBorder="1" applyAlignment="1">
      <alignment horizontal="right"/>
    </xf>
    <xf numFmtId="172" fontId="77" fillId="0" borderId="0" xfId="0" applyNumberFormat="1" applyFont="1" applyFill="1" applyBorder="1" applyAlignment="1">
      <alignment horizontal="left"/>
    </xf>
    <xf numFmtId="0" fontId="38" fillId="0" borderId="109" xfId="0" applyFont="1" applyBorder="1" applyAlignment="1">
      <alignment horizontal="right"/>
    </xf>
    <xf numFmtId="0" fontId="5" fillId="0" borderId="91" xfId="0" applyFont="1" applyBorder="1"/>
    <xf numFmtId="0" fontId="95" fillId="0" borderId="109" xfId="0" applyFont="1" applyBorder="1" applyAlignment="1">
      <alignment horizontal="right"/>
    </xf>
    <xf numFmtId="0" fontId="85" fillId="0" borderId="109" xfId="0" applyFont="1" applyBorder="1" applyAlignment="1">
      <alignment horizontal="right"/>
    </xf>
    <xf numFmtId="172" fontId="0" fillId="0" borderId="0" xfId="0" applyNumberFormat="1" applyFont="1" applyFill="1"/>
    <xf numFmtId="0" fontId="14" fillId="0" borderId="109" xfId="0" applyFont="1" applyBorder="1" applyAlignment="1">
      <alignment horizontal="right"/>
    </xf>
    <xf numFmtId="0" fontId="14" fillId="0" borderId="109" xfId="0" applyFont="1" applyFill="1" applyBorder="1" applyAlignment="1">
      <alignment horizontal="right"/>
    </xf>
    <xf numFmtId="0" fontId="19" fillId="0" borderId="0" xfId="0" applyFont="1" applyBorder="1"/>
    <xf numFmtId="0" fontId="55" fillId="0" borderId="91" xfId="0" applyFont="1" applyBorder="1" applyAlignment="1">
      <alignment horizontal="left"/>
    </xf>
    <xf numFmtId="0" fontId="93" fillId="28" borderId="91" xfId="0" applyFont="1" applyFill="1" applyBorder="1"/>
    <xf numFmtId="0" fontId="55" fillId="28" borderId="0" xfId="0" applyFont="1" applyFill="1" applyBorder="1"/>
    <xf numFmtId="0" fontId="39" fillId="28" borderId="109" xfId="0" applyFont="1" applyFill="1" applyBorder="1" applyAlignment="1">
      <alignment horizontal="right"/>
    </xf>
    <xf numFmtId="0" fontId="0" fillId="28" borderId="0" xfId="0" applyFill="1" applyBorder="1"/>
    <xf numFmtId="0" fontId="0" fillId="28" borderId="91" xfId="0" applyFill="1" applyBorder="1"/>
    <xf numFmtId="0" fontId="85" fillId="28" borderId="109" xfId="0" applyFont="1" applyFill="1" applyBorder="1" applyAlignment="1">
      <alignment horizontal="right"/>
    </xf>
    <xf numFmtId="0" fontId="32" fillId="0" borderId="104" xfId="0" applyFont="1" applyBorder="1" applyAlignment="1">
      <alignment horizontal="right"/>
    </xf>
    <xf numFmtId="0" fontId="78" fillId="0" borderId="91" xfId="0" applyFont="1" applyBorder="1" applyAlignment="1">
      <alignment horizontal="left"/>
    </xf>
    <xf numFmtId="0" fontId="78" fillId="0" borderId="92" xfId="0" applyFont="1" applyBorder="1" applyAlignment="1">
      <alignment horizontal="center"/>
    </xf>
    <xf numFmtId="0" fontId="78" fillId="0" borderId="93" xfId="0" applyFont="1" applyBorder="1" applyAlignment="1">
      <alignment horizontal="center"/>
    </xf>
    <xf numFmtId="0" fontId="78" fillId="0" borderId="104" xfId="0" applyFont="1" applyBorder="1" applyAlignment="1">
      <alignment horizontal="center"/>
    </xf>
    <xf numFmtId="0" fontId="55" fillId="0" borderId="91" xfId="0" applyFont="1" applyBorder="1"/>
    <xf numFmtId="0" fontId="55" fillId="0" borderId="109" xfId="0" applyFont="1" applyBorder="1"/>
    <xf numFmtId="3" fontId="0" fillId="0" borderId="91" xfId="0" applyNumberFormat="1" applyFont="1" applyBorder="1"/>
    <xf numFmtId="166" fontId="0" fillId="0" borderId="91" xfId="0" applyNumberFormat="1" applyFont="1" applyBorder="1"/>
    <xf numFmtId="166" fontId="0" fillId="0" borderId="0" xfId="0" applyNumberFormat="1" applyFont="1" applyBorder="1"/>
    <xf numFmtId="166" fontId="0" fillId="0" borderId="109" xfId="0" applyNumberFormat="1" applyFont="1" applyBorder="1"/>
    <xf numFmtId="166" fontId="20" fillId="0" borderId="91" xfId="0" applyNumberFormat="1" applyFont="1" applyBorder="1"/>
    <xf numFmtId="166" fontId="20" fillId="0" borderId="109" xfId="0" applyNumberFormat="1" applyFont="1" applyBorder="1"/>
    <xf numFmtId="4" fontId="23" fillId="0" borderId="91" xfId="0" applyNumberFormat="1" applyFont="1" applyBorder="1" applyAlignment="1">
      <alignment horizontal="right"/>
    </xf>
    <xf numFmtId="172" fontId="23" fillId="0" borderId="91" xfId="0" applyNumberFormat="1" applyFont="1" applyBorder="1" applyAlignment="1">
      <alignment horizontal="right"/>
    </xf>
    <xf numFmtId="172" fontId="0" fillId="0" borderId="109" xfId="0" applyNumberFormat="1" applyBorder="1" applyAlignment="1">
      <alignment horizontal="right"/>
    </xf>
    <xf numFmtId="172" fontId="15" fillId="0" borderId="91" xfId="0" applyNumberFormat="1" applyFont="1" applyBorder="1" applyAlignment="1">
      <alignment horizontal="right"/>
    </xf>
    <xf numFmtId="0" fontId="87" fillId="0" borderId="0" xfId="0" applyFont="1" applyBorder="1" applyAlignment="1">
      <alignment horizontal="right"/>
    </xf>
    <xf numFmtId="0" fontId="0" fillId="0" borderId="93" xfId="0" applyBorder="1" applyAlignment="1">
      <alignment horizontal="right"/>
    </xf>
    <xf numFmtId="0" fontId="26" fillId="0" borderId="94" xfId="0" applyFont="1" applyBorder="1"/>
    <xf numFmtId="0" fontId="19" fillId="0" borderId="94" xfId="0" applyFont="1" applyBorder="1" applyAlignment="1">
      <alignment horizontal="right"/>
    </xf>
    <xf numFmtId="0" fontId="24" fillId="0" borderId="93" xfId="0" applyFont="1" applyBorder="1" applyAlignment="1">
      <alignment horizontal="right"/>
    </xf>
    <xf numFmtId="0" fontId="0" fillId="0" borderId="8" xfId="0" applyBorder="1"/>
    <xf numFmtId="0" fontId="0" fillId="0" borderId="48" xfId="0" applyBorder="1"/>
    <xf numFmtId="0" fontId="0" fillId="0" borderId="5" xfId="0" applyBorder="1"/>
    <xf numFmtId="0" fontId="6" fillId="0" borderId="3" xfId="49" applyBorder="1" applyAlignment="1">
      <alignment vertical="top" wrapText="1"/>
    </xf>
    <xf numFmtId="0" fontId="0" fillId="0" borderId="50" xfId="0" applyBorder="1"/>
    <xf numFmtId="0" fontId="0" fillId="0" borderId="6" xfId="0" applyBorder="1"/>
    <xf numFmtId="0" fontId="37" fillId="0" borderId="4" xfId="5" applyFont="1" applyFill="1" applyBorder="1" applyAlignment="1">
      <alignment horizontal="center" vertical="center"/>
    </xf>
    <xf numFmtId="0" fontId="37" fillId="0" borderId="51" xfId="5" applyFont="1" applyFill="1" applyBorder="1" applyAlignment="1">
      <alignment horizontal="center" vertical="center"/>
    </xf>
    <xf numFmtId="0" fontId="37" fillId="0" borderId="6" xfId="5" applyFont="1" applyFill="1" applyBorder="1" applyAlignment="1">
      <alignment horizontal="center" vertical="center"/>
    </xf>
    <xf numFmtId="175" fontId="84" fillId="0" borderId="4" xfId="5" applyNumberFormat="1" applyFont="1" applyFill="1" applyBorder="1" applyAlignment="1">
      <alignment vertical="center"/>
    </xf>
    <xf numFmtId="175" fontId="84" fillId="0" borderId="51" xfId="5" applyNumberFormat="1" applyFont="1" applyFill="1" applyBorder="1" applyAlignment="1">
      <alignment vertical="center"/>
    </xf>
    <xf numFmtId="175" fontId="84" fillId="0" borderId="6" xfId="5" applyNumberFormat="1" applyFont="1" applyFill="1" applyBorder="1" applyAlignment="1">
      <alignment horizontal="center" vertical="center"/>
    </xf>
    <xf numFmtId="175" fontId="84" fillId="0" borderId="0" xfId="5" applyNumberFormat="1" applyFont="1" applyFill="1" applyBorder="1" applyAlignment="1">
      <alignment vertical="center"/>
    </xf>
    <xf numFmtId="175" fontId="84" fillId="0" borderId="0" xfId="5" applyNumberFormat="1" applyFont="1" applyFill="1" applyBorder="1" applyAlignment="1">
      <alignment horizontal="center" vertical="center"/>
    </xf>
    <xf numFmtId="0" fontId="32" fillId="0" borderId="0" xfId="5" applyFont="1" applyFill="1" applyBorder="1">
      <alignment vertical="top"/>
    </xf>
    <xf numFmtId="0" fontId="32" fillId="0" borderId="0" xfId="5" applyFont="1" applyFill="1">
      <alignment vertical="top"/>
    </xf>
    <xf numFmtId="0" fontId="32" fillId="0" borderId="7" xfId="5" applyFont="1" applyFill="1" applyBorder="1" applyAlignment="1">
      <alignment horizontal="center" vertical="center"/>
    </xf>
    <xf numFmtId="0" fontId="32" fillId="0" borderId="8" xfId="5" applyFont="1" applyFill="1" applyBorder="1" applyAlignment="1">
      <alignment horizontal="center" vertical="center"/>
    </xf>
    <xf numFmtId="0" fontId="32" fillId="0" borderId="8" xfId="56" applyFont="1" applyFill="1" applyBorder="1">
      <alignment vertical="top"/>
    </xf>
    <xf numFmtId="0" fontId="32" fillId="0" borderId="8" xfId="56" applyFont="1" applyFill="1" applyBorder="1" applyAlignment="1"/>
    <xf numFmtId="0" fontId="85" fillId="0" borderId="9" xfId="49" applyFont="1" applyBorder="1" applyAlignment="1">
      <alignment horizontal="center" vertical="center"/>
    </xf>
    <xf numFmtId="0" fontId="85" fillId="0" borderId="10" xfId="49" applyFont="1" applyBorder="1" applyAlignment="1">
      <alignment horizontal="center"/>
    </xf>
    <xf numFmtId="0" fontId="85" fillId="0" borderId="51" xfId="49" applyFont="1" applyBorder="1" applyAlignment="1">
      <alignment horizontal="center"/>
    </xf>
    <xf numFmtId="0" fontId="85" fillId="0" borderId="7" xfId="49" applyFont="1" applyBorder="1" applyAlignment="1">
      <alignment horizontal="center" vertical="center"/>
    </xf>
    <xf numFmtId="0" fontId="85" fillId="0" borderId="48" xfId="49" applyFont="1" applyBorder="1" applyAlignment="1">
      <alignment horizontal="center" vertical="center"/>
    </xf>
    <xf numFmtId="0" fontId="85" fillId="0" borderId="3" xfId="49" applyFont="1" applyBorder="1" applyAlignment="1">
      <alignment horizontal="center"/>
    </xf>
    <xf numFmtId="0" fontId="14" fillId="0" borderId="5" xfId="49" applyFont="1" applyBorder="1" applyAlignment="1">
      <alignment horizontal="center"/>
    </xf>
    <xf numFmtId="0" fontId="85" fillId="0" borderId="4" xfId="49" applyFont="1" applyBorder="1" applyAlignment="1">
      <alignment horizontal="center"/>
    </xf>
    <xf numFmtId="0" fontId="85" fillId="0" borderId="6" xfId="49" applyFont="1" applyBorder="1" applyAlignment="1">
      <alignment horizontal="center"/>
    </xf>
    <xf numFmtId="0" fontId="85" fillId="0" borderId="9" xfId="49" applyFont="1" applyBorder="1" applyAlignment="1">
      <alignment horizontal="center"/>
    </xf>
    <xf numFmtId="0" fontId="7" fillId="0" borderId="52" xfId="49" applyFont="1" applyBorder="1"/>
    <xf numFmtId="175" fontId="6" fillId="0" borderId="205" xfId="0" applyNumberFormat="1" applyFont="1" applyFill="1" applyBorder="1" applyAlignment="1">
      <alignment vertical="top"/>
    </xf>
    <xf numFmtId="0" fontId="6" fillId="0" borderId="206" xfId="0" applyFont="1" applyBorder="1" applyAlignment="1">
      <alignment vertical="top"/>
    </xf>
    <xf numFmtId="0" fontId="6" fillId="0" borderId="207" xfId="0" applyFont="1" applyBorder="1" applyAlignment="1">
      <alignment vertical="top"/>
    </xf>
    <xf numFmtId="175" fontId="6" fillId="0" borderId="208" xfId="0" applyNumberFormat="1" applyFont="1" applyFill="1" applyBorder="1" applyAlignment="1">
      <alignment vertical="top"/>
    </xf>
    <xf numFmtId="0" fontId="6" fillId="0" borderId="209" xfId="0" applyFont="1" applyBorder="1" applyAlignment="1">
      <alignment vertical="top"/>
    </xf>
    <xf numFmtId="173" fontId="6" fillId="0" borderId="208" xfId="0" applyNumberFormat="1" applyFont="1" applyFill="1" applyBorder="1" applyAlignment="1"/>
    <xf numFmtId="173" fontId="6" fillId="0" borderId="209" xfId="0" applyNumberFormat="1" applyFont="1" applyBorder="1" applyAlignment="1"/>
    <xf numFmtId="173" fontId="6" fillId="0" borderId="207" xfId="0" applyNumberFormat="1" applyFont="1" applyFill="1" applyBorder="1" applyAlignment="1"/>
    <xf numFmtId="173" fontId="6" fillId="0" borderId="203" xfId="0" applyNumberFormat="1" applyFont="1" applyFill="1" applyBorder="1" applyAlignment="1">
      <alignment vertical="top"/>
    </xf>
    <xf numFmtId="173" fontId="6" fillId="0" borderId="206" xfId="0" applyNumberFormat="1" applyFont="1" applyBorder="1" applyAlignment="1">
      <alignment vertical="top"/>
    </xf>
    <xf numFmtId="173" fontId="6" fillId="0" borderId="207" xfId="0" applyNumberFormat="1" applyFont="1" applyBorder="1" applyAlignment="1">
      <alignment vertical="top"/>
    </xf>
    <xf numFmtId="173" fontId="7" fillId="0" borderId="82" xfId="0" applyNumberFormat="1" applyFont="1" applyFill="1" applyBorder="1" applyAlignment="1">
      <alignment vertical="center"/>
    </xf>
    <xf numFmtId="173" fontId="7" fillId="0" borderId="85" xfId="0" applyNumberFormat="1" applyFont="1" applyFill="1" applyBorder="1" applyAlignment="1">
      <alignment vertical="center"/>
    </xf>
    <xf numFmtId="0" fontId="0" fillId="0" borderId="52" xfId="0" applyBorder="1"/>
    <xf numFmtId="0" fontId="0" fillId="0" borderId="70" xfId="0" applyBorder="1"/>
    <xf numFmtId="0" fontId="0" fillId="0" borderId="10" xfId="0" applyBorder="1" applyAlignment="1">
      <alignment horizontal="center"/>
    </xf>
    <xf numFmtId="0" fontId="0" fillId="0" borderId="211" xfId="0" applyBorder="1" applyAlignment="1">
      <alignment horizontal="center"/>
    </xf>
    <xf numFmtId="3" fontId="0" fillId="0" borderId="3" xfId="0" applyNumberFormat="1" applyBorder="1"/>
    <xf numFmtId="3" fontId="0" fillId="0" borderId="5" xfId="0" applyNumberFormat="1" applyBorder="1"/>
    <xf numFmtId="4" fontId="10" fillId="0" borderId="3" xfId="0" applyNumberFormat="1" applyFont="1" applyBorder="1"/>
    <xf numFmtId="4" fontId="10" fillId="0" borderId="5" xfId="0" applyNumberFormat="1" applyFont="1" applyBorder="1"/>
    <xf numFmtId="166" fontId="20" fillId="0" borderId="3" xfId="0" applyNumberFormat="1" applyFont="1" applyBorder="1"/>
    <xf numFmtId="166" fontId="20" fillId="0" borderId="5" xfId="0" applyNumberFormat="1" applyFont="1" applyBorder="1"/>
    <xf numFmtId="0" fontId="0" fillId="0" borderId="3" xfId="0" applyBorder="1"/>
    <xf numFmtId="172" fontId="23" fillId="0" borderId="3" xfId="0" applyNumberFormat="1" applyFont="1" applyBorder="1" applyAlignment="1">
      <alignment horizontal="right"/>
    </xf>
    <xf numFmtId="172" fontId="6" fillId="0" borderId="0" xfId="0" applyNumberFormat="1" applyFont="1" applyBorder="1" applyAlignment="1">
      <alignment horizontal="right"/>
    </xf>
    <xf numFmtId="172" fontId="6" fillId="0" borderId="5" xfId="0" applyNumberFormat="1" applyFont="1" applyBorder="1" applyAlignment="1">
      <alignment horizontal="right"/>
    </xf>
    <xf numFmtId="169" fontId="58" fillId="0" borderId="3" xfId="0" applyNumberFormat="1" applyFont="1" applyBorder="1"/>
    <xf numFmtId="169" fontId="58" fillId="0" borderId="5" xfId="0" applyNumberFormat="1" applyFont="1" applyBorder="1"/>
    <xf numFmtId="4" fontId="7" fillId="0" borderId="3" xfId="0" applyNumberFormat="1" applyFont="1" applyBorder="1"/>
    <xf numFmtId="4" fontId="7" fillId="0" borderId="5" xfId="0" applyNumberFormat="1" applyFont="1" applyBorder="1"/>
    <xf numFmtId="172" fontId="23" fillId="0" borderId="3" xfId="0" applyNumberFormat="1" applyFont="1" applyBorder="1"/>
    <xf numFmtId="4" fontId="0" fillId="0" borderId="3" xfId="0" applyNumberFormat="1" applyBorder="1"/>
    <xf numFmtId="4" fontId="0" fillId="0" borderId="5" xfId="0" applyNumberFormat="1" applyBorder="1"/>
    <xf numFmtId="172" fontId="7" fillId="31" borderId="3" xfId="0" applyNumberFormat="1" applyFont="1" applyFill="1" applyBorder="1"/>
    <xf numFmtId="172" fontId="7" fillId="31" borderId="0" xfId="0" applyNumberFormat="1" applyFont="1" applyFill="1" applyBorder="1"/>
    <xf numFmtId="172" fontId="7" fillId="31" borderId="5" xfId="0" applyNumberFormat="1" applyFont="1" applyFill="1" applyBorder="1"/>
    <xf numFmtId="172" fontId="23" fillId="22" borderId="3" xfId="0" applyNumberFormat="1" applyFont="1" applyFill="1" applyBorder="1"/>
    <xf numFmtId="0" fontId="0" fillId="0" borderId="3" xfId="0" applyBorder="1" applyAlignment="1">
      <alignment horizontal="center"/>
    </xf>
    <xf numFmtId="0" fontId="0" fillId="0" borderId="5" xfId="0" applyBorder="1" applyAlignment="1">
      <alignment horizontal="center"/>
    </xf>
    <xf numFmtId="4" fontId="13" fillId="32" borderId="3" xfId="0" applyNumberFormat="1" applyFont="1" applyFill="1" applyBorder="1"/>
    <xf numFmtId="4" fontId="13" fillId="32" borderId="0" xfId="0" applyNumberFormat="1" applyFont="1" applyFill="1" applyBorder="1"/>
    <xf numFmtId="4" fontId="13" fillId="32" borderId="5" xfId="0" applyNumberFormat="1" applyFont="1" applyFill="1" applyBorder="1"/>
    <xf numFmtId="9" fontId="6" fillId="0" borderId="4" xfId="7" applyBorder="1"/>
    <xf numFmtId="9" fontId="6" fillId="0" borderId="50" xfId="7" applyBorder="1"/>
    <xf numFmtId="9" fontId="6" fillId="0" borderId="6" xfId="7" applyBorder="1"/>
    <xf numFmtId="171" fontId="23" fillId="0" borderId="7" xfId="0" applyNumberFormat="1" applyFont="1" applyBorder="1"/>
    <xf numFmtId="171" fontId="0" fillId="0" borderId="8" xfId="0" applyNumberFormat="1" applyBorder="1"/>
    <xf numFmtId="171" fontId="0" fillId="0" borderId="48" xfId="0" applyNumberFormat="1" applyBorder="1"/>
    <xf numFmtId="4" fontId="13" fillId="33" borderId="4" xfId="0" applyNumberFormat="1" applyFont="1" applyFill="1" applyBorder="1"/>
    <xf numFmtId="4" fontId="13" fillId="33" borderId="50" xfId="0" applyNumberFormat="1" applyFont="1" applyFill="1" applyBorder="1"/>
    <xf numFmtId="4" fontId="13" fillId="33" borderId="6" xfId="0" applyNumberFormat="1" applyFont="1" applyFill="1" applyBorder="1"/>
    <xf numFmtId="0" fontId="6" fillId="0" borderId="71" xfId="49" applyFont="1" applyBorder="1"/>
    <xf numFmtId="0" fontId="6" fillId="0" borderId="136" xfId="49" applyFont="1" applyBorder="1"/>
    <xf numFmtId="0" fontId="6" fillId="0" borderId="70" xfId="49" applyFont="1" applyBorder="1"/>
    <xf numFmtId="172" fontId="0" fillId="0" borderId="5" xfId="0" applyNumberFormat="1" applyBorder="1"/>
    <xf numFmtId="172" fontId="6" fillId="0" borderId="0" xfId="0" applyNumberFormat="1" applyFont="1" applyBorder="1"/>
    <xf numFmtId="172" fontId="6" fillId="0" borderId="5" xfId="0" applyNumberFormat="1" applyFont="1" applyBorder="1"/>
    <xf numFmtId="4" fontId="6" fillId="0" borderId="5" xfId="0" applyNumberFormat="1" applyFont="1" applyBorder="1"/>
    <xf numFmtId="4" fontId="13" fillId="0" borderId="5" xfId="0" applyNumberFormat="1" applyFont="1" applyBorder="1"/>
    <xf numFmtId="172" fontId="22" fillId="22" borderId="0" xfId="0" applyNumberFormat="1" applyFont="1" applyFill="1" applyBorder="1"/>
    <xf numFmtId="0" fontId="0" fillId="32" borderId="0" xfId="0" applyFill="1" applyBorder="1"/>
    <xf numFmtId="0" fontId="0" fillId="32" borderId="5" xfId="0" applyFill="1" applyBorder="1"/>
    <xf numFmtId="4" fontId="7" fillId="32" borderId="0" xfId="0" applyNumberFormat="1" applyFont="1" applyFill="1" applyBorder="1"/>
    <xf numFmtId="4" fontId="7" fillId="32" borderId="5" xfId="0" applyNumberFormat="1" applyFont="1" applyFill="1" applyBorder="1"/>
    <xf numFmtId="171" fontId="0" fillId="0" borderId="5" xfId="0" applyNumberFormat="1" applyBorder="1"/>
    <xf numFmtId="171" fontId="6" fillId="0" borderId="0" xfId="0" applyNumberFormat="1" applyFont="1" applyBorder="1"/>
    <xf numFmtId="171" fontId="6" fillId="0" borderId="5" xfId="0" applyNumberFormat="1" applyFont="1" applyBorder="1"/>
    <xf numFmtId="4" fontId="7" fillId="0" borderId="5" xfId="0" applyNumberFormat="1" applyFont="1" applyFill="1" applyBorder="1"/>
    <xf numFmtId="172" fontId="56" fillId="0" borderId="5" xfId="0" applyNumberFormat="1" applyFont="1" applyFill="1" applyBorder="1"/>
    <xf numFmtId="172" fontId="57" fillId="0" borderId="5" xfId="0" applyNumberFormat="1" applyFont="1" applyFill="1" applyBorder="1"/>
    <xf numFmtId="4" fontId="7" fillId="33" borderId="0" xfId="0" applyNumberFormat="1" applyFont="1" applyFill="1" applyBorder="1"/>
    <xf numFmtId="4" fontId="7" fillId="33" borderId="5" xfId="0" applyNumberFormat="1" applyFont="1" applyFill="1" applyBorder="1"/>
    <xf numFmtId="0" fontId="19" fillId="0" borderId="109" xfId="0" applyFont="1" applyBorder="1" applyAlignment="1">
      <alignment horizontal="right"/>
    </xf>
    <xf numFmtId="3" fontId="19" fillId="0" borderId="109" xfId="0" applyNumberFormat="1" applyFont="1" applyBorder="1" applyAlignment="1">
      <alignment horizontal="right"/>
    </xf>
    <xf numFmtId="0" fontId="87" fillId="0" borderId="109" xfId="0" applyFont="1" applyBorder="1" applyAlignment="1">
      <alignment horizontal="right"/>
    </xf>
    <xf numFmtId="0" fontId="6" fillId="0" borderId="109" xfId="0" applyFont="1" applyBorder="1" applyAlignment="1">
      <alignment horizontal="right"/>
    </xf>
    <xf numFmtId="0" fontId="24" fillId="0" borderId="109" xfId="0" applyFont="1" applyBorder="1" applyAlignment="1">
      <alignment horizontal="right"/>
    </xf>
    <xf numFmtId="0" fontId="8" fillId="0" borderId="109" xfId="0" applyFont="1" applyBorder="1" applyAlignment="1">
      <alignment horizontal="right"/>
    </xf>
    <xf numFmtId="0" fontId="7" fillId="0" borderId="109" xfId="0" applyFont="1" applyBorder="1" applyAlignment="1">
      <alignment horizontal="right"/>
    </xf>
    <xf numFmtId="0" fontId="7" fillId="0" borderId="109" xfId="0" applyFont="1" applyFill="1" applyBorder="1" applyAlignment="1">
      <alignment horizontal="right"/>
    </xf>
    <xf numFmtId="0" fontId="8" fillId="28" borderId="109" xfId="0" applyFont="1" applyFill="1" applyBorder="1" applyAlignment="1">
      <alignment horizontal="right"/>
    </xf>
    <xf numFmtId="0" fontId="24" fillId="28" borderId="109" xfId="0" applyFont="1" applyFill="1" applyBorder="1" applyAlignment="1">
      <alignment horizontal="right"/>
    </xf>
    <xf numFmtId="172" fontId="23" fillId="0" borderId="109" xfId="0" applyNumberFormat="1" applyFont="1" applyBorder="1" applyAlignment="1">
      <alignment horizontal="right"/>
    </xf>
    <xf numFmtId="172" fontId="6" fillId="0" borderId="109" xfId="0" applyNumberFormat="1" applyFont="1" applyBorder="1" applyAlignment="1">
      <alignment horizontal="right"/>
    </xf>
    <xf numFmtId="0" fontId="23" fillId="0" borderId="109" xfId="0" applyFont="1" applyBorder="1" applyAlignment="1">
      <alignment horizontal="right"/>
    </xf>
    <xf numFmtId="3" fontId="6" fillId="0" borderId="109" xfId="0" applyNumberFormat="1" applyFont="1" applyBorder="1" applyAlignment="1">
      <alignment horizontal="right"/>
    </xf>
    <xf numFmtId="0" fontId="22" fillId="0" borderId="109" xfId="0" applyFont="1" applyBorder="1" applyAlignment="1">
      <alignment horizontal="right"/>
    </xf>
    <xf numFmtId="172" fontId="0" fillId="0" borderId="3" xfId="0" applyNumberFormat="1" applyBorder="1"/>
    <xf numFmtId="174" fontId="0" fillId="0" borderId="3" xfId="0" applyNumberFormat="1" applyBorder="1"/>
    <xf numFmtId="174" fontId="0" fillId="0" borderId="5" xfId="0" applyNumberFormat="1" applyBorder="1"/>
    <xf numFmtId="4" fontId="23" fillId="0" borderId="3" xfId="0" applyNumberFormat="1" applyFont="1" applyBorder="1"/>
    <xf numFmtId="4" fontId="7" fillId="0" borderId="3" xfId="0" applyNumberFormat="1" applyFont="1" applyFill="1" applyBorder="1"/>
    <xf numFmtId="172" fontId="22" fillId="0" borderId="3" xfId="0" applyNumberFormat="1" applyFont="1" applyBorder="1"/>
    <xf numFmtId="0" fontId="0" fillId="31" borderId="3" xfId="0" applyFill="1" applyBorder="1"/>
    <xf numFmtId="0" fontId="0" fillId="31" borderId="0" xfId="0" applyFill="1" applyBorder="1"/>
    <xf numFmtId="0" fontId="0" fillId="31" borderId="5" xfId="0" applyFill="1" applyBorder="1"/>
    <xf numFmtId="4" fontId="7" fillId="31" borderId="3" xfId="0" applyNumberFormat="1" applyFont="1" applyFill="1" applyBorder="1"/>
    <xf numFmtId="4" fontId="7" fillId="31" borderId="0" xfId="0" applyNumberFormat="1" applyFont="1" applyFill="1" applyBorder="1"/>
    <xf numFmtId="4" fontId="7" fillId="31" borderId="5" xfId="0" applyNumberFormat="1" applyFont="1" applyFill="1" applyBorder="1"/>
    <xf numFmtId="0" fontId="0" fillId="0" borderId="4" xfId="0" applyBorder="1"/>
    <xf numFmtId="0" fontId="7" fillId="33" borderId="8" xfId="0" applyFont="1" applyFill="1" applyBorder="1" applyAlignment="1">
      <alignment horizontal="left"/>
    </xf>
    <xf numFmtId="0" fontId="7" fillId="0" borderId="0" xfId="0" applyFont="1" applyBorder="1" applyAlignment="1">
      <alignment horizontal="left"/>
    </xf>
    <xf numFmtId="172" fontId="56" fillId="0" borderId="0" xfId="0" applyNumberFormat="1" applyFont="1" applyFill="1" applyBorder="1" applyAlignment="1">
      <alignment horizontal="right"/>
    </xf>
    <xf numFmtId="0" fontId="6" fillId="0" borderId="0" xfId="0" applyFont="1" applyFill="1" applyBorder="1" applyAlignment="1">
      <alignment horizontal="right"/>
    </xf>
    <xf numFmtId="0" fontId="7" fillId="33" borderId="0" xfId="0" applyFont="1" applyFill="1" applyBorder="1" applyAlignment="1">
      <alignment horizontal="left"/>
    </xf>
    <xf numFmtId="0" fontId="85" fillId="0" borderId="134" xfId="49" applyFont="1" applyBorder="1" applyAlignment="1">
      <alignment horizontal="right" wrapText="1"/>
    </xf>
    <xf numFmtId="3" fontId="32" fillId="0" borderId="3" xfId="49" applyNumberFormat="1" applyFont="1" applyBorder="1"/>
    <xf numFmtId="3" fontId="32" fillId="0" borderId="5" xfId="49" applyNumberFormat="1" applyFont="1" applyBorder="1"/>
    <xf numFmtId="3" fontId="14" fillId="0" borderId="3" xfId="49" applyNumberFormat="1" applyFont="1" applyFill="1" applyBorder="1"/>
    <xf numFmtId="3" fontId="14" fillId="0" borderId="5" xfId="49" applyNumberFormat="1" applyFont="1" applyFill="1" applyBorder="1"/>
    <xf numFmtId="3" fontId="7" fillId="0" borderId="4" xfId="49" applyNumberFormat="1" applyFont="1" applyBorder="1"/>
    <xf numFmtId="3" fontId="7" fillId="0" borderId="50" xfId="49" applyNumberFormat="1" applyFont="1" applyBorder="1"/>
    <xf numFmtId="3" fontId="7" fillId="0" borderId="6" xfId="49" applyNumberFormat="1" applyFont="1" applyBorder="1"/>
    <xf numFmtId="3" fontId="32" fillId="0" borderId="7" xfId="49" applyNumberFormat="1" applyFont="1" applyBorder="1"/>
    <xf numFmtId="3" fontId="32" fillId="0" borderId="8" xfId="49" applyNumberFormat="1" applyFont="1" applyBorder="1"/>
    <xf numFmtId="3" fontId="32" fillId="0" borderId="48" xfId="49" applyNumberFormat="1" applyFont="1" applyBorder="1"/>
    <xf numFmtId="3" fontId="7" fillId="0" borderId="3" xfId="49" applyNumberFormat="1" applyFont="1" applyBorder="1"/>
    <xf numFmtId="3" fontId="7" fillId="0" borderId="0" xfId="49" applyNumberFormat="1" applyFont="1" applyBorder="1"/>
    <xf numFmtId="3" fontId="7" fillId="0" borderId="5" xfId="49" applyNumberFormat="1" applyFont="1" applyBorder="1"/>
    <xf numFmtId="0" fontId="32" fillId="0" borderId="4" xfId="49" applyFont="1" applyBorder="1"/>
    <xf numFmtId="0" fontId="32" fillId="0" borderId="50" xfId="49" applyFont="1" applyBorder="1"/>
    <xf numFmtId="0" fontId="32" fillId="0" borderId="6" xfId="49" applyFont="1" applyBorder="1"/>
    <xf numFmtId="2" fontId="31" fillId="0" borderId="0" xfId="7" applyNumberFormat="1" applyFont="1" applyBorder="1"/>
    <xf numFmtId="4" fontId="32" fillId="0" borderId="5" xfId="49" applyNumberFormat="1" applyFont="1" applyBorder="1"/>
    <xf numFmtId="3" fontId="32" fillId="0" borderId="3" xfId="49" applyNumberFormat="1" applyFont="1" applyFill="1" applyBorder="1"/>
    <xf numFmtId="4" fontId="32" fillId="0" borderId="5" xfId="49" applyNumberFormat="1" applyFont="1" applyFill="1" applyBorder="1"/>
    <xf numFmtId="0" fontId="32" fillId="0" borderId="3" xfId="49" applyFont="1" applyFill="1" applyBorder="1"/>
    <xf numFmtId="0" fontId="23" fillId="0" borderId="50" xfId="49" applyFont="1" applyBorder="1"/>
    <xf numFmtId="4" fontId="7" fillId="0" borderId="6" xfId="49" applyNumberFormat="1" applyFont="1" applyBorder="1"/>
    <xf numFmtId="171" fontId="32" fillId="0" borderId="8" xfId="49" applyNumberFormat="1" applyFont="1" applyBorder="1"/>
    <xf numFmtId="2" fontId="31" fillId="0" borderId="8" xfId="49" applyNumberFormat="1" applyFont="1" applyBorder="1"/>
    <xf numFmtId="4" fontId="32" fillId="0" borderId="48" xfId="49" applyNumberFormat="1" applyFont="1" applyBorder="1"/>
    <xf numFmtId="0" fontId="32" fillId="0" borderId="8" xfId="49" applyFont="1" applyBorder="1"/>
    <xf numFmtId="0" fontId="7" fillId="0" borderId="0" xfId="49" applyFont="1" applyBorder="1"/>
    <xf numFmtId="4" fontId="7" fillId="0" borderId="5" xfId="49" applyNumberFormat="1" applyFont="1" applyBorder="1"/>
    <xf numFmtId="4" fontId="14" fillId="0" borderId="5" xfId="49" applyNumberFormat="1" applyFont="1" applyFill="1" applyBorder="1"/>
    <xf numFmtId="3" fontId="7" fillId="0" borderId="50" xfId="49" applyNumberFormat="1" applyFont="1" applyFill="1" applyBorder="1"/>
    <xf numFmtId="0" fontId="23" fillId="0" borderId="50" xfId="49" applyFont="1" applyFill="1" applyBorder="1"/>
    <xf numFmtId="4" fontId="7" fillId="0" borderId="6" xfId="49" applyNumberFormat="1" applyFont="1" applyFill="1" applyBorder="1"/>
    <xf numFmtId="2" fontId="32" fillId="0" borderId="8" xfId="49" applyNumberFormat="1" applyFont="1" applyBorder="1"/>
    <xf numFmtId="3" fontId="7" fillId="0" borderId="3" xfId="49" applyNumberFormat="1" applyFont="1" applyFill="1" applyBorder="1"/>
    <xf numFmtId="0" fontId="23" fillId="0" borderId="0" xfId="49" applyFont="1" applyFill="1" applyBorder="1"/>
    <xf numFmtId="4" fontId="7" fillId="0" borderId="5" xfId="49" applyNumberFormat="1" applyFont="1" applyFill="1" applyBorder="1"/>
    <xf numFmtId="0" fontId="32" fillId="0" borderId="4" xfId="49" applyFont="1" applyFill="1" applyBorder="1"/>
    <xf numFmtId="0" fontId="32" fillId="0" borderId="50" xfId="49" applyFont="1" applyFill="1" applyBorder="1"/>
    <xf numFmtId="0" fontId="32" fillId="0" borderId="6" xfId="49" applyFont="1" applyFill="1" applyBorder="1"/>
    <xf numFmtId="4" fontId="32" fillId="0" borderId="0" xfId="49" applyNumberFormat="1" applyFont="1" applyFill="1" applyBorder="1"/>
    <xf numFmtId="0" fontId="32" fillId="0" borderId="5" xfId="49" applyFont="1" applyFill="1" applyBorder="1"/>
    <xf numFmtId="3" fontId="7" fillId="0" borderId="4" xfId="49" applyNumberFormat="1" applyFont="1" applyFill="1" applyBorder="1"/>
    <xf numFmtId="0" fontId="7" fillId="0" borderId="50" xfId="49" applyFont="1" applyFill="1" applyBorder="1"/>
    <xf numFmtId="0" fontId="7" fillId="0" borderId="4" xfId="49" applyFont="1" applyFill="1" applyBorder="1"/>
    <xf numFmtId="0" fontId="23" fillId="0" borderId="0" xfId="49" applyFont="1" applyBorder="1"/>
    <xf numFmtId="4" fontId="32" fillId="0" borderId="10" xfId="49" applyNumberFormat="1" applyFont="1" applyBorder="1"/>
    <xf numFmtId="3" fontId="32" fillId="0" borderId="10" xfId="49" applyNumberFormat="1" applyFont="1" applyBorder="1"/>
    <xf numFmtId="4" fontId="32" fillId="0" borderId="10" xfId="49" applyNumberFormat="1" applyFont="1" applyFill="1" applyBorder="1"/>
    <xf numFmtId="4" fontId="7" fillId="0" borderId="51" xfId="49" applyNumberFormat="1" applyFont="1" applyBorder="1"/>
    <xf numFmtId="4" fontId="15" fillId="0" borderId="51" xfId="49" applyNumberFormat="1" applyFont="1" applyBorder="1"/>
    <xf numFmtId="4" fontId="32" fillId="0" borderId="9" xfId="49" applyNumberFormat="1" applyFont="1" applyFill="1" applyBorder="1"/>
    <xf numFmtId="3" fontId="32" fillId="0" borderId="9" xfId="49" applyNumberFormat="1" applyFont="1" applyBorder="1"/>
    <xf numFmtId="4" fontId="7" fillId="0" borderId="10" xfId="49" applyNumberFormat="1" applyFont="1" applyFill="1" applyBorder="1"/>
    <xf numFmtId="4" fontId="15" fillId="0" borderId="10" xfId="49" applyNumberFormat="1" applyFont="1" applyBorder="1"/>
    <xf numFmtId="3" fontId="7" fillId="0" borderId="10" xfId="49" applyNumberFormat="1" applyFont="1" applyBorder="1"/>
    <xf numFmtId="0" fontId="32" fillId="0" borderId="51" xfId="49" applyFont="1" applyBorder="1"/>
    <xf numFmtId="4" fontId="32" fillId="0" borderId="51" xfId="49" applyNumberFormat="1" applyFont="1" applyBorder="1"/>
    <xf numFmtId="4" fontId="6" fillId="0" borderId="10" xfId="49" applyNumberFormat="1" applyFont="1" applyFill="1" applyBorder="1"/>
    <xf numFmtId="3" fontId="6" fillId="0" borderId="10" xfId="49" applyNumberFormat="1" applyFont="1" applyBorder="1"/>
    <xf numFmtId="0" fontId="32" fillId="0" borderId="3" xfId="49" applyFont="1" applyBorder="1"/>
    <xf numFmtId="0" fontId="32" fillId="0" borderId="5" xfId="49" applyFont="1" applyBorder="1"/>
    <xf numFmtId="0" fontId="32" fillId="0" borderId="7" xfId="49" applyFont="1" applyBorder="1"/>
    <xf numFmtId="0" fontId="32" fillId="0" borderId="48" xfId="49" applyFont="1" applyBorder="1"/>
    <xf numFmtId="3" fontId="14" fillId="0" borderId="3" xfId="49" applyNumberFormat="1" applyFont="1" applyBorder="1"/>
    <xf numFmtId="3" fontId="14" fillId="0" borderId="5" xfId="49" applyNumberFormat="1" applyFont="1" applyBorder="1"/>
    <xf numFmtId="4" fontId="14" fillId="0" borderId="5" xfId="49" applyNumberFormat="1" applyFont="1" applyBorder="1"/>
    <xf numFmtId="4" fontId="14" fillId="0" borderId="3" xfId="49" applyNumberFormat="1" applyFont="1" applyBorder="1"/>
    <xf numFmtId="3" fontId="31" fillId="0" borderId="5" xfId="49" applyNumberFormat="1" applyFont="1" applyBorder="1"/>
    <xf numFmtId="4" fontId="32" fillId="0" borderId="3" xfId="49" applyNumberFormat="1" applyFont="1" applyFill="1" applyBorder="1"/>
    <xf numFmtId="3" fontId="84" fillId="0" borderId="76" xfId="49" applyNumberFormat="1" applyFont="1" applyBorder="1"/>
    <xf numFmtId="3" fontId="84" fillId="0" borderId="59" xfId="49" applyNumberFormat="1" applyFont="1" applyBorder="1"/>
    <xf numFmtId="3" fontId="84" fillId="0" borderId="212" xfId="49" applyNumberFormat="1" applyFont="1" applyBorder="1"/>
    <xf numFmtId="0" fontId="37" fillId="0" borderId="76" xfId="49" applyFont="1" applyBorder="1"/>
    <xf numFmtId="0" fontId="37" fillId="0" borderId="59" xfId="49" applyFont="1" applyBorder="1"/>
    <xf numFmtId="4" fontId="37" fillId="0" borderId="212" xfId="49" applyNumberFormat="1" applyFont="1" applyBorder="1"/>
    <xf numFmtId="171" fontId="37" fillId="0" borderId="59" xfId="49" applyNumberFormat="1" applyFont="1" applyFill="1" applyBorder="1"/>
    <xf numFmtId="4" fontId="84" fillId="0" borderId="212" xfId="49" applyNumberFormat="1" applyFont="1" applyFill="1" applyBorder="1"/>
    <xf numFmtId="4" fontId="84" fillId="0" borderId="212" xfId="49" applyNumberFormat="1" applyFont="1" applyBorder="1"/>
    <xf numFmtId="3" fontId="84" fillId="0" borderId="76" xfId="49" applyNumberFormat="1" applyFont="1" applyFill="1" applyBorder="1"/>
    <xf numFmtId="4" fontId="84" fillId="0" borderId="76" xfId="49" applyNumberFormat="1" applyFont="1" applyFill="1" applyBorder="1"/>
    <xf numFmtId="4" fontId="84" fillId="0" borderId="59" xfId="49" applyNumberFormat="1" applyFont="1" applyFill="1" applyBorder="1"/>
    <xf numFmtId="3" fontId="14" fillId="0" borderId="79" xfId="49" applyNumberFormat="1" applyFont="1" applyBorder="1"/>
    <xf numFmtId="3" fontId="14" fillId="0" borderId="53" xfId="49" applyNumberFormat="1" applyFont="1" applyBorder="1"/>
    <xf numFmtId="3" fontId="14" fillId="0" borderId="80" xfId="49" applyNumberFormat="1" applyFont="1" applyBorder="1"/>
    <xf numFmtId="0" fontId="32" fillId="0" borderId="79" xfId="49" applyFont="1" applyBorder="1"/>
    <xf numFmtId="0" fontId="32" fillId="0" borderId="53" xfId="49" applyFont="1" applyBorder="1"/>
    <xf numFmtId="0" fontId="32" fillId="0" borderId="80" xfId="49" applyFont="1" applyBorder="1"/>
    <xf numFmtId="171" fontId="32" fillId="0" borderId="53" xfId="49" applyNumberFormat="1" applyFont="1" applyBorder="1"/>
    <xf numFmtId="4" fontId="14" fillId="0" borderId="80" xfId="49" applyNumberFormat="1" applyFont="1" applyBorder="1"/>
    <xf numFmtId="171" fontId="32" fillId="0" borderId="53" xfId="49" applyNumberFormat="1" applyFont="1" applyFill="1" applyBorder="1"/>
    <xf numFmtId="4" fontId="14" fillId="0" borderId="80" xfId="49" applyNumberFormat="1" applyFont="1" applyFill="1" applyBorder="1"/>
    <xf numFmtId="3" fontId="14" fillId="0" borderId="53" xfId="49" applyNumberFormat="1" applyFont="1" applyFill="1" applyBorder="1"/>
    <xf numFmtId="0" fontId="32" fillId="0" borderId="53" xfId="49" applyFont="1" applyFill="1" applyBorder="1"/>
    <xf numFmtId="3" fontId="14" fillId="0" borderId="79" xfId="49" applyNumberFormat="1" applyFont="1" applyFill="1" applyBorder="1"/>
    <xf numFmtId="4" fontId="14" fillId="0" borderId="79" xfId="49" applyNumberFormat="1" applyFont="1" applyFill="1" applyBorder="1"/>
    <xf numFmtId="4" fontId="14" fillId="0" borderId="53" xfId="49" applyNumberFormat="1" applyFont="1" applyFill="1" applyBorder="1"/>
    <xf numFmtId="3" fontId="84" fillId="0" borderId="3" xfId="49" applyNumberFormat="1" applyFont="1" applyBorder="1"/>
    <xf numFmtId="3" fontId="84" fillId="0" borderId="0" xfId="49" applyNumberFormat="1" applyFont="1" applyBorder="1"/>
    <xf numFmtId="3" fontId="84" fillId="0" borderId="5" xfId="49" applyNumberFormat="1" applyFont="1" applyBorder="1"/>
    <xf numFmtId="0" fontId="37" fillId="0" borderId="3" xfId="49" applyFont="1" applyBorder="1"/>
    <xf numFmtId="0" fontId="37" fillId="0" borderId="0" xfId="49" applyFont="1" applyBorder="1"/>
    <xf numFmtId="0" fontId="37" fillId="0" borderId="5" xfId="49" applyFont="1" applyBorder="1"/>
    <xf numFmtId="4" fontId="84" fillId="0" borderId="5" xfId="49" applyNumberFormat="1" applyFont="1" applyBorder="1"/>
    <xf numFmtId="3" fontId="37" fillId="0" borderId="3" xfId="49" applyNumberFormat="1" applyFont="1" applyFill="1" applyBorder="1"/>
    <xf numFmtId="0" fontId="98" fillId="0" borderId="0" xfId="49" applyFont="1" applyFill="1" applyBorder="1"/>
    <xf numFmtId="4" fontId="37" fillId="0" borderId="5" xfId="49" applyNumberFormat="1" applyFont="1" applyFill="1" applyBorder="1"/>
    <xf numFmtId="4" fontId="37" fillId="0" borderId="5" xfId="49" applyNumberFormat="1" applyFont="1" applyBorder="1"/>
    <xf numFmtId="0" fontId="98" fillId="0" borderId="0" xfId="49" applyFont="1" applyBorder="1"/>
    <xf numFmtId="3" fontId="84" fillId="0" borderId="3" xfId="49" applyNumberFormat="1" applyFont="1" applyFill="1" applyBorder="1"/>
    <xf numFmtId="4" fontId="84" fillId="0" borderId="5" xfId="49" applyNumberFormat="1" applyFont="1" applyFill="1" applyBorder="1"/>
    <xf numFmtId="4" fontId="84" fillId="0" borderId="3" xfId="49" applyNumberFormat="1" applyFont="1" applyBorder="1"/>
    <xf numFmtId="4" fontId="84" fillId="0" borderId="0" xfId="49" applyNumberFormat="1" applyFont="1" applyBorder="1"/>
    <xf numFmtId="3" fontId="32" fillId="0" borderId="4" xfId="49" applyNumberFormat="1" applyFont="1" applyBorder="1"/>
    <xf numFmtId="3" fontId="32" fillId="0" borderId="50" xfId="49" applyNumberFormat="1" applyFont="1" applyBorder="1"/>
    <xf numFmtId="3" fontId="32" fillId="0" borderId="6" xfId="49" applyNumberFormat="1" applyFont="1" applyBorder="1"/>
    <xf numFmtId="3" fontId="32" fillId="0" borderId="4" xfId="49" applyNumberFormat="1" applyFont="1" applyFill="1" applyBorder="1"/>
    <xf numFmtId="171" fontId="32" fillId="0" borderId="50" xfId="49" applyNumberFormat="1" applyFont="1" applyFill="1" applyBorder="1"/>
    <xf numFmtId="4" fontId="32" fillId="0" borderId="6" xfId="49" applyNumberFormat="1" applyFont="1" applyFill="1" applyBorder="1"/>
    <xf numFmtId="3" fontId="32" fillId="0" borderId="50" xfId="49" applyNumberFormat="1" applyFont="1" applyFill="1" applyBorder="1"/>
    <xf numFmtId="4" fontId="32" fillId="0" borderId="4" xfId="49" applyNumberFormat="1" applyFont="1" applyFill="1" applyBorder="1"/>
    <xf numFmtId="4" fontId="32" fillId="0" borderId="50" xfId="49" applyNumberFormat="1" applyFont="1" applyFill="1" applyBorder="1"/>
    <xf numFmtId="4" fontId="14" fillId="0" borderId="7" xfId="49" applyNumberFormat="1" applyFont="1" applyBorder="1"/>
    <xf numFmtId="4" fontId="14" fillId="0" borderId="8" xfId="49" applyNumberFormat="1" applyFont="1" applyBorder="1"/>
    <xf numFmtId="4" fontId="14" fillId="0" borderId="48" xfId="49" applyNumberFormat="1" applyFont="1" applyBorder="1"/>
    <xf numFmtId="0" fontId="6" fillId="0" borderId="3" xfId="49" applyFont="1" applyBorder="1"/>
    <xf numFmtId="0" fontId="7" fillId="0" borderId="5" xfId="49" applyFont="1" applyBorder="1"/>
    <xf numFmtId="0" fontId="6" fillId="0" borderId="0" xfId="49" applyFont="1" applyFill="1" applyBorder="1"/>
    <xf numFmtId="4" fontId="7" fillId="0" borderId="3" xfId="49" applyNumberFormat="1" applyFont="1" applyBorder="1"/>
    <xf numFmtId="4" fontId="7" fillId="0" borderId="0" xfId="49" applyNumberFormat="1" applyFont="1" applyBorder="1"/>
    <xf numFmtId="3" fontId="7" fillId="0" borderId="0" xfId="49" applyNumberFormat="1" applyFont="1" applyFill="1" applyBorder="1"/>
    <xf numFmtId="0" fontId="6" fillId="0" borderId="4" xfId="49" applyFont="1" applyBorder="1"/>
    <xf numFmtId="0" fontId="6" fillId="0" borderId="50" xfId="49" applyFont="1" applyBorder="1"/>
    <xf numFmtId="0" fontId="6" fillId="0" borderId="6" xfId="49" applyFont="1" applyBorder="1"/>
    <xf numFmtId="0" fontId="6" fillId="0" borderId="4" xfId="49" applyFont="1" applyFill="1" applyBorder="1"/>
    <xf numFmtId="0" fontId="6" fillId="0" borderId="50" xfId="49" applyFont="1" applyFill="1" applyBorder="1"/>
    <xf numFmtId="0" fontId="6" fillId="0" borderId="6" xfId="49" applyFont="1" applyFill="1" applyBorder="1"/>
    <xf numFmtId="3" fontId="51" fillId="0" borderId="71" xfId="49" applyNumberFormat="1" applyFont="1" applyBorder="1"/>
    <xf numFmtId="3" fontId="51" fillId="0" borderId="136" xfId="49" applyNumberFormat="1" applyFont="1" applyBorder="1"/>
    <xf numFmtId="3" fontId="51" fillId="0" borderId="70" xfId="49" applyNumberFormat="1" applyFont="1" applyBorder="1"/>
    <xf numFmtId="0" fontId="50" fillId="0" borderId="71" xfId="49" applyFont="1" applyBorder="1"/>
    <xf numFmtId="0" fontId="50" fillId="0" borderId="136" xfId="49" applyFont="1" applyBorder="1"/>
    <xf numFmtId="4" fontId="51" fillId="0" borderId="70" xfId="49" applyNumberFormat="1" applyFont="1" applyBorder="1"/>
    <xf numFmtId="3" fontId="50" fillId="0" borderId="71" xfId="49" applyNumberFormat="1" applyFont="1" applyBorder="1"/>
    <xf numFmtId="0" fontId="99" fillId="0" borderId="136" xfId="49" applyFont="1" applyBorder="1"/>
    <xf numFmtId="3" fontId="50" fillId="0" borderId="136" xfId="49" applyNumberFormat="1" applyFont="1" applyBorder="1"/>
    <xf numFmtId="3" fontId="50" fillId="0" borderId="71" xfId="49" applyNumberFormat="1" applyFont="1" applyFill="1" applyBorder="1"/>
    <xf numFmtId="0" fontId="99" fillId="0" borderId="136" xfId="49" applyFont="1" applyFill="1" applyBorder="1"/>
    <xf numFmtId="4" fontId="51" fillId="0" borderId="136" xfId="49" applyNumberFormat="1" applyFont="1" applyBorder="1"/>
    <xf numFmtId="0" fontId="32" fillId="0" borderId="10" xfId="49" applyFont="1" applyBorder="1"/>
    <xf numFmtId="4" fontId="14" fillId="0" borderId="10" xfId="49" applyNumberFormat="1" applyFont="1" applyBorder="1"/>
    <xf numFmtId="4" fontId="84" fillId="0" borderId="66" xfId="49" applyNumberFormat="1" applyFont="1" applyBorder="1"/>
    <xf numFmtId="0" fontId="37" fillId="0" borderId="66" xfId="49" applyFont="1" applyBorder="1"/>
    <xf numFmtId="4" fontId="37" fillId="0" borderId="66" xfId="49" applyNumberFormat="1" applyFont="1" applyBorder="1"/>
    <xf numFmtId="4" fontId="14" fillId="0" borderId="69" xfId="49" applyNumberFormat="1" applyFont="1" applyBorder="1"/>
    <xf numFmtId="0" fontId="32" fillId="0" borderId="69" xfId="49" applyFont="1" applyBorder="1"/>
    <xf numFmtId="0" fontId="37" fillId="0" borderId="10" xfId="49" applyFont="1" applyBorder="1"/>
    <xf numFmtId="4" fontId="37" fillId="0" borderId="10" xfId="49" applyNumberFormat="1" applyFont="1" applyBorder="1"/>
    <xf numFmtId="4" fontId="14" fillId="0" borderId="51" xfId="49" applyNumberFormat="1" applyFont="1" applyBorder="1"/>
    <xf numFmtId="4" fontId="34" fillId="0" borderId="10" xfId="49" applyNumberFormat="1" applyFont="1" applyBorder="1"/>
    <xf numFmtId="4" fontId="7" fillId="0" borderId="10" xfId="49" applyNumberFormat="1" applyFont="1" applyBorder="1"/>
    <xf numFmtId="0" fontId="6" fillId="0" borderId="51" xfId="49" applyFont="1" applyBorder="1"/>
    <xf numFmtId="4" fontId="20" fillId="0" borderId="51" xfId="49" applyNumberFormat="1" applyFont="1" applyBorder="1"/>
    <xf numFmtId="4" fontId="51" fillId="0" borderId="52" xfId="49" applyNumberFormat="1" applyFont="1" applyBorder="1"/>
    <xf numFmtId="0" fontId="14" fillId="0" borderId="7" xfId="56" applyFont="1" applyFill="1" applyBorder="1" applyAlignment="1">
      <alignment horizontal="left" vertical="center"/>
    </xf>
    <xf numFmtId="0" fontId="14" fillId="0" borderId="3" xfId="56" applyFont="1" applyFill="1" applyBorder="1" applyAlignment="1">
      <alignment horizontal="left" vertical="center"/>
    </xf>
    <xf numFmtId="0" fontId="14" fillId="0" borderId="4" xfId="56" applyFont="1" applyFill="1" applyBorder="1" applyAlignment="1">
      <alignment horizontal="left" vertical="center"/>
    </xf>
    <xf numFmtId="4" fontId="14" fillId="0" borderId="6" xfId="49" applyNumberFormat="1" applyFont="1" applyBorder="1"/>
    <xf numFmtId="0" fontId="32" fillId="0" borderId="4" xfId="56" applyFont="1" applyFill="1" applyBorder="1">
      <alignment vertical="top"/>
    </xf>
    <xf numFmtId="0" fontId="32" fillId="0" borderId="50" xfId="56" applyFont="1" applyFill="1" applyBorder="1">
      <alignment vertical="top"/>
    </xf>
    <xf numFmtId="0" fontId="32" fillId="0" borderId="50" xfId="56" applyFont="1" applyFill="1" applyBorder="1" applyAlignment="1">
      <alignment horizontal="center" vertical="top"/>
    </xf>
    <xf numFmtId="0" fontId="32" fillId="0" borderId="6" xfId="56" applyFont="1" applyFill="1" applyBorder="1" applyAlignment="1">
      <alignment horizontal="center" vertical="top"/>
    </xf>
    <xf numFmtId="173" fontId="14" fillId="0" borderId="0" xfId="56" applyNumberFormat="1" applyFont="1" applyFill="1" applyBorder="1" applyAlignment="1">
      <alignment vertical="center"/>
    </xf>
    <xf numFmtId="4" fontId="14" fillId="0" borderId="0" xfId="56" applyNumberFormat="1" applyFont="1" applyFill="1" applyBorder="1" applyAlignment="1">
      <alignment horizontal="right" vertical="center"/>
    </xf>
    <xf numFmtId="0" fontId="14" fillId="0" borderId="9" xfId="56" applyFont="1" applyFill="1" applyBorder="1" applyAlignment="1">
      <alignment horizontal="right" vertical="center"/>
    </xf>
    <xf numFmtId="175" fontId="52" fillId="0" borderId="0" xfId="5" applyNumberFormat="1" applyFont="1" applyFill="1" applyBorder="1" applyAlignment="1">
      <alignment horizontal="center" vertical="center"/>
    </xf>
    <xf numFmtId="175" fontId="100" fillId="0" borderId="0" xfId="5" applyNumberFormat="1" applyFont="1" applyFill="1" applyBorder="1" applyAlignment="1">
      <alignment vertical="center"/>
    </xf>
    <xf numFmtId="175" fontId="101" fillId="0" borderId="0" xfId="5" applyNumberFormat="1" applyFont="1" applyFill="1" applyBorder="1" applyAlignment="1">
      <alignment horizontal="center" vertical="center"/>
    </xf>
    <xf numFmtId="0" fontId="102" fillId="0" borderId="0" xfId="49" applyFont="1"/>
    <xf numFmtId="4" fontId="102" fillId="0" borderId="0" xfId="49" applyNumberFormat="1" applyFont="1"/>
    <xf numFmtId="0" fontId="7" fillId="0" borderId="0" xfId="49" applyFont="1" applyFill="1"/>
    <xf numFmtId="0" fontId="7" fillId="0" borderId="0" xfId="49" applyFont="1" applyFill="1" applyAlignment="1">
      <alignment horizontal="right"/>
    </xf>
    <xf numFmtId="171" fontId="32" fillId="0" borderId="187" xfId="49" applyNumberFormat="1" applyFont="1" applyFill="1" applyBorder="1" applyAlignment="1">
      <alignment horizontal="center"/>
    </xf>
    <xf numFmtId="0" fontId="6" fillId="0" borderId="0" xfId="49" applyBorder="1"/>
    <xf numFmtId="0" fontId="6" fillId="0" borderId="3" xfId="49" applyBorder="1"/>
    <xf numFmtId="0" fontId="6" fillId="0" borderId="8" xfId="49" applyBorder="1"/>
    <xf numFmtId="0" fontId="0" fillId="38" borderId="0" xfId="0" applyFill="1"/>
    <xf numFmtId="0" fontId="7" fillId="38" borderId="0" xfId="0" applyFont="1" applyFill="1"/>
    <xf numFmtId="0" fontId="7" fillId="38" borderId="0" xfId="0" applyFont="1" applyFill="1" applyAlignment="1">
      <alignment horizontal="left"/>
    </xf>
    <xf numFmtId="0" fontId="12" fillId="38" borderId="0" xfId="0" applyFont="1" applyFill="1"/>
    <xf numFmtId="0" fontId="6" fillId="38" borderId="0" xfId="49" applyFill="1"/>
    <xf numFmtId="4" fontId="6" fillId="38" borderId="0" xfId="0" applyNumberFormat="1" applyFont="1" applyFill="1"/>
    <xf numFmtId="0" fontId="6" fillId="38" borderId="0" xfId="0" applyFont="1" applyFill="1"/>
    <xf numFmtId="4" fontId="0" fillId="38" borderId="0" xfId="0" applyNumberFormat="1" applyFill="1"/>
    <xf numFmtId="4" fontId="7" fillId="82" borderId="64" xfId="0" applyNumberFormat="1" applyFont="1" applyFill="1" applyBorder="1" applyProtection="1"/>
    <xf numFmtId="0" fontId="8" fillId="82" borderId="61" xfId="0" applyFont="1" applyFill="1" applyBorder="1" applyAlignment="1" applyProtection="1">
      <alignment horizontal="center"/>
    </xf>
    <xf numFmtId="0" fontId="6" fillId="82" borderId="62" xfId="0" applyFont="1" applyFill="1" applyBorder="1"/>
    <xf numFmtId="0" fontId="6" fillId="82" borderId="61" xfId="0" applyFont="1" applyFill="1" applyBorder="1"/>
    <xf numFmtId="4" fontId="8" fillId="82" borderId="56" xfId="0" applyNumberFormat="1" applyFont="1" applyFill="1" applyBorder="1" applyAlignment="1" applyProtection="1"/>
    <xf numFmtId="0" fontId="8" fillId="82" borderId="55" xfId="0" applyFont="1" applyFill="1" applyBorder="1" applyAlignment="1" applyProtection="1">
      <alignment horizontal="center"/>
    </xf>
    <xf numFmtId="0" fontId="6" fillId="82" borderId="0" xfId="0" applyFont="1" applyFill="1" applyBorder="1"/>
    <xf numFmtId="0" fontId="8" fillId="82" borderId="55" xfId="0" applyFont="1" applyFill="1" applyBorder="1" applyAlignment="1" applyProtection="1">
      <alignment horizontal="left"/>
    </xf>
    <xf numFmtId="4" fontId="6" fillId="82" borderId="57" xfId="0" applyNumberFormat="1" applyFont="1" applyFill="1" applyBorder="1"/>
    <xf numFmtId="0" fontId="6" fillId="82" borderId="58" xfId="0" applyFont="1" applyFill="1" applyBorder="1" applyAlignment="1">
      <alignment horizontal="center"/>
    </xf>
    <xf numFmtId="0" fontId="6" fillId="82" borderId="59" xfId="0" applyFont="1" applyFill="1" applyBorder="1"/>
    <xf numFmtId="0" fontId="6" fillId="82" borderId="58" xfId="0" applyFont="1" applyFill="1" applyBorder="1"/>
    <xf numFmtId="4" fontId="7" fillId="82" borderId="56" xfId="0" applyNumberFormat="1" applyFont="1" applyFill="1" applyBorder="1"/>
    <xf numFmtId="0" fontId="7" fillId="82" borderId="55" xfId="0" applyFont="1" applyFill="1" applyBorder="1" applyAlignment="1">
      <alignment horizontal="center"/>
    </xf>
    <xf numFmtId="0" fontId="7" fillId="82" borderId="0" xfId="0" applyFont="1" applyFill="1" applyBorder="1"/>
    <xf numFmtId="0" fontId="6" fillId="82" borderId="55" xfId="0" applyFont="1" applyFill="1" applyBorder="1"/>
    <xf numFmtId="4" fontId="6" fillId="82" borderId="253" xfId="0" applyNumberFormat="1" applyFont="1" applyFill="1" applyBorder="1" applyAlignment="1"/>
    <xf numFmtId="4" fontId="6" fillId="38" borderId="253" xfId="0" applyNumberFormat="1" applyFont="1" applyFill="1" applyBorder="1" applyAlignment="1"/>
    <xf numFmtId="4" fontId="6" fillId="82" borderId="56" xfId="0" applyNumberFormat="1" applyFont="1" applyFill="1" applyBorder="1"/>
    <xf numFmtId="0" fontId="6" fillId="82" borderId="55" xfId="0" applyFont="1" applyFill="1" applyBorder="1" applyAlignment="1">
      <alignment horizontal="center"/>
    </xf>
    <xf numFmtId="0" fontId="6" fillId="82" borderId="0" xfId="0" quotePrefix="1" applyFont="1" applyFill="1" applyBorder="1"/>
    <xf numFmtId="0" fontId="6" fillId="82" borderId="0" xfId="55" applyFont="1" applyFill="1" applyBorder="1" applyAlignment="1" applyProtection="1">
      <alignment horizontal="left" vertical="center"/>
      <protection hidden="1"/>
    </xf>
    <xf numFmtId="0" fontId="6" fillId="82" borderId="55" xfId="0" applyFont="1" applyFill="1" applyBorder="1" applyAlignment="1" applyProtection="1">
      <alignment horizontal="center"/>
    </xf>
    <xf numFmtId="0" fontId="22" fillId="82" borderId="0" xfId="0" applyFont="1" applyFill="1" applyBorder="1"/>
    <xf numFmtId="0" fontId="6" fillId="82" borderId="0" xfId="0" applyFont="1" applyFill="1" applyBorder="1" applyAlignment="1" applyProtection="1">
      <alignment horizontal="left"/>
    </xf>
    <xf numFmtId="0" fontId="7" fillId="82" borderId="0" xfId="0" applyFont="1" applyFill="1" applyBorder="1" applyAlignment="1" applyProtection="1">
      <alignment horizontal="left"/>
    </xf>
    <xf numFmtId="4" fontId="6" fillId="82" borderId="56" xfId="0" applyNumberFormat="1" applyFont="1" applyFill="1" applyBorder="1" applyProtection="1"/>
    <xf numFmtId="4" fontId="8" fillId="82" borderId="56" xfId="0" applyNumberFormat="1" applyFont="1" applyFill="1" applyBorder="1"/>
    <xf numFmtId="0" fontId="8" fillId="82" borderId="55" xfId="0" applyFont="1" applyFill="1" applyBorder="1" applyAlignment="1">
      <alignment horizontal="center"/>
    </xf>
    <xf numFmtId="0" fontId="8" fillId="82" borderId="55" xfId="0" applyFont="1" applyFill="1" applyBorder="1"/>
    <xf numFmtId="37" fontId="6" fillId="82" borderId="0" xfId="0" applyNumberFormat="1" applyFont="1" applyFill="1" applyBorder="1" applyProtection="1"/>
    <xf numFmtId="4" fontId="8" fillId="82" borderId="56" xfId="0" applyNumberFormat="1" applyFont="1" applyFill="1" applyBorder="1" applyProtection="1"/>
    <xf numFmtId="4" fontId="7" fillId="82" borderId="56" xfId="0" applyNumberFormat="1" applyFont="1" applyFill="1" applyBorder="1" applyProtection="1"/>
    <xf numFmtId="0" fontId="7" fillId="82" borderId="55" xfId="0" applyFont="1" applyFill="1" applyBorder="1" applyAlignment="1" applyProtection="1">
      <alignment horizontal="center"/>
    </xf>
    <xf numFmtId="17" fontId="8" fillId="82" borderId="55" xfId="0" quotePrefix="1" applyNumberFormat="1" applyFont="1" applyFill="1" applyBorder="1" applyAlignment="1" applyProtection="1">
      <alignment horizontal="center"/>
    </xf>
    <xf numFmtId="4" fontId="6" fillId="82" borderId="54" xfId="0" applyNumberFormat="1" applyFont="1" applyFill="1" applyBorder="1" applyProtection="1"/>
    <xf numFmtId="0" fontId="7" fillId="82" borderId="52" xfId="0" applyFont="1" applyFill="1" applyBorder="1" applyAlignment="1">
      <alignment horizontal="center" wrapText="1"/>
    </xf>
    <xf numFmtId="4" fontId="6" fillId="82" borderId="51" xfId="0" applyNumberFormat="1" applyFont="1" applyFill="1" applyBorder="1"/>
    <xf numFmtId="4" fontId="6" fillId="82" borderId="254" xfId="0" applyNumberFormat="1" applyFont="1" applyFill="1" applyBorder="1"/>
    <xf numFmtId="0" fontId="6" fillId="82" borderId="254" xfId="0" applyFont="1" applyFill="1" applyBorder="1"/>
    <xf numFmtId="0" fontId="6" fillId="82" borderId="51" xfId="0" applyFont="1" applyFill="1" applyBorder="1"/>
    <xf numFmtId="4" fontId="6" fillId="82" borderId="255" xfId="0" applyNumberFormat="1" applyFont="1" applyFill="1" applyBorder="1"/>
    <xf numFmtId="0" fontId="6" fillId="82" borderId="255" xfId="0" applyFont="1" applyFill="1" applyBorder="1"/>
    <xf numFmtId="4" fontId="6" fillId="82" borderId="64" xfId="0" applyNumberFormat="1" applyFont="1" applyFill="1" applyBorder="1"/>
    <xf numFmtId="0" fontId="6" fillId="82" borderId="64" xfId="0" applyFont="1" applyFill="1" applyBorder="1"/>
    <xf numFmtId="0" fontId="6" fillId="82" borderId="63" xfId="0" applyFont="1" applyFill="1" applyBorder="1"/>
    <xf numFmtId="0" fontId="8" fillId="82" borderId="61" xfId="0" applyFont="1" applyFill="1" applyBorder="1" applyAlignment="1" applyProtection="1">
      <alignment horizontal="left"/>
    </xf>
    <xf numFmtId="4" fontId="8" fillId="82" borderId="10" xfId="0" applyNumberFormat="1" applyFont="1" applyFill="1" applyBorder="1" applyAlignment="1" applyProtection="1"/>
    <xf numFmtId="4" fontId="8" fillId="82" borderId="55" xfId="0" applyNumberFormat="1" applyFont="1" applyFill="1" applyBorder="1" applyAlignment="1" applyProtection="1"/>
    <xf numFmtId="4" fontId="8" fillId="82" borderId="256" xfId="0" applyNumberFormat="1" applyFont="1" applyFill="1" applyBorder="1" applyAlignment="1" applyProtection="1"/>
    <xf numFmtId="0" fontId="8" fillId="82" borderId="56" xfId="0" applyFont="1" applyFill="1" applyBorder="1" applyAlignment="1" applyProtection="1">
      <alignment horizontal="center"/>
    </xf>
    <xf numFmtId="4" fontId="6" fillId="82" borderId="10" xfId="0" applyNumberFormat="1" applyFont="1" applyFill="1" applyBorder="1" applyAlignment="1"/>
    <xf numFmtId="4" fontId="6" fillId="82" borderId="55" xfId="0" applyNumberFormat="1" applyFont="1" applyFill="1" applyBorder="1" applyAlignment="1"/>
    <xf numFmtId="4" fontId="6" fillId="82" borderId="256" xfId="0" applyNumberFormat="1" applyFont="1" applyFill="1" applyBorder="1" applyAlignment="1"/>
    <xf numFmtId="4" fontId="6" fillId="82" borderId="56" xfId="0" applyNumberFormat="1" applyFont="1" applyFill="1" applyBorder="1" applyAlignment="1"/>
    <xf numFmtId="0" fontId="6" fillId="82" borderId="257" xfId="0" applyFont="1" applyFill="1" applyBorder="1"/>
    <xf numFmtId="0" fontId="6" fillId="82" borderId="258" xfId="0" applyFont="1" applyFill="1" applyBorder="1"/>
    <xf numFmtId="0" fontId="6" fillId="82" borderId="259" xfId="0" applyFont="1" applyFill="1" applyBorder="1"/>
    <xf numFmtId="4" fontId="6" fillId="82" borderId="66" xfId="0" applyNumberFormat="1" applyFont="1" applyFill="1" applyBorder="1" applyAlignment="1"/>
    <xf numFmtId="4" fontId="6" fillId="82" borderId="58" xfId="0" applyNumberFormat="1" applyFont="1" applyFill="1" applyBorder="1" applyAlignment="1"/>
    <xf numFmtId="4" fontId="6" fillId="82" borderId="260" xfId="0" applyNumberFormat="1" applyFont="1" applyFill="1" applyBorder="1" applyAlignment="1"/>
    <xf numFmtId="4" fontId="6" fillId="82" borderId="57" xfId="0" applyNumberFormat="1" applyFont="1" applyFill="1" applyBorder="1" applyAlignment="1"/>
    <xf numFmtId="0" fontId="6" fillId="82" borderId="56" xfId="0" applyFont="1" applyFill="1" applyBorder="1"/>
    <xf numFmtId="4" fontId="7" fillId="82" borderId="261" xfId="0" applyNumberFormat="1" applyFont="1" applyFill="1" applyBorder="1" applyAlignment="1" applyProtection="1"/>
    <xf numFmtId="4" fontId="7" fillId="38" borderId="262" xfId="0" applyNumberFormat="1" applyFont="1" applyFill="1" applyBorder="1" applyAlignment="1" applyProtection="1"/>
    <xf numFmtId="4" fontId="7" fillId="38" borderId="261" xfId="0" applyNumberFormat="1" applyFont="1" applyFill="1" applyBorder="1" applyAlignment="1" applyProtection="1"/>
    <xf numFmtId="4" fontId="7" fillId="38" borderId="264" xfId="0" applyNumberFormat="1" applyFont="1" applyFill="1" applyBorder="1" applyAlignment="1" applyProtection="1"/>
    <xf numFmtId="4" fontId="7" fillId="82" borderId="253" xfId="0" applyNumberFormat="1" applyFont="1" applyFill="1" applyBorder="1" applyAlignment="1" applyProtection="1"/>
    <xf numFmtId="4" fontId="7" fillId="38" borderId="253" xfId="0" applyNumberFormat="1" applyFont="1" applyFill="1" applyBorder="1" applyAlignment="1" applyProtection="1"/>
    <xf numFmtId="0" fontId="7" fillId="82" borderId="56" xfId="0" applyFont="1" applyFill="1" applyBorder="1" applyAlignment="1" applyProtection="1">
      <alignment horizontal="center"/>
    </xf>
    <xf numFmtId="4" fontId="7" fillId="82" borderId="10" xfId="0" quotePrefix="1" applyNumberFormat="1" applyFont="1" applyFill="1" applyBorder="1" applyAlignment="1"/>
    <xf numFmtId="4" fontId="7" fillId="82" borderId="55" xfId="0" quotePrefix="1" applyNumberFormat="1" applyFont="1" applyFill="1" applyBorder="1" applyAlignment="1"/>
    <xf numFmtId="4" fontId="7" fillId="82" borderId="256" xfId="0" quotePrefix="1" applyNumberFormat="1" applyFont="1" applyFill="1" applyBorder="1" applyAlignment="1"/>
    <xf numFmtId="4" fontId="7" fillId="82" borderId="56" xfId="0" quotePrefix="1" applyNumberFormat="1" applyFont="1" applyFill="1" applyBorder="1" applyAlignment="1"/>
    <xf numFmtId="0" fontId="7" fillId="82" borderId="56" xfId="0" quotePrefix="1" applyFont="1" applyFill="1" applyBorder="1" applyAlignment="1">
      <alignment horizontal="left"/>
    </xf>
    <xf numFmtId="0" fontId="7" fillId="82" borderId="0" xfId="0" quotePrefix="1" applyFont="1" applyFill="1" applyBorder="1" applyAlignment="1">
      <alignment horizontal="left"/>
    </xf>
    <xf numFmtId="4" fontId="7" fillId="38" borderId="262" xfId="0" quotePrefix="1" applyNumberFormat="1" applyFont="1" applyFill="1" applyBorder="1" applyAlignment="1"/>
    <xf numFmtId="4" fontId="7" fillId="38" borderId="261" xfId="0" quotePrefix="1" applyNumberFormat="1" applyFont="1" applyFill="1" applyBorder="1" applyAlignment="1"/>
    <xf numFmtId="4" fontId="7" fillId="38" borderId="264" xfId="0" quotePrefix="1" applyNumberFormat="1" applyFont="1" applyFill="1" applyBorder="1" applyAlignment="1"/>
    <xf numFmtId="4" fontId="7" fillId="38" borderId="253" xfId="0" quotePrefix="1" applyNumberFormat="1" applyFont="1" applyFill="1" applyBorder="1" applyAlignment="1"/>
    <xf numFmtId="0" fontId="7" fillId="82" borderId="56" xfId="0" quotePrefix="1" applyFont="1" applyFill="1" applyBorder="1" applyAlignment="1">
      <alignment horizontal="center"/>
    </xf>
    <xf numFmtId="4" fontId="6" fillId="38" borderId="262" xfId="0" applyNumberFormat="1" applyFont="1" applyFill="1" applyBorder="1" applyAlignment="1"/>
    <xf numFmtId="4" fontId="6" fillId="38" borderId="261" xfId="0" applyNumberFormat="1" applyFont="1" applyFill="1" applyBorder="1" applyAlignment="1"/>
    <xf numFmtId="4" fontId="6" fillId="38" borderId="264" xfId="0" applyNumberFormat="1" applyFont="1" applyFill="1" applyBorder="1" applyAlignment="1"/>
    <xf numFmtId="4" fontId="6" fillId="82" borderId="261" xfId="0" applyNumberFormat="1" applyFont="1" applyFill="1" applyBorder="1" applyAlignment="1"/>
    <xf numFmtId="4" fontId="6" fillId="82" borderId="262" xfId="0" applyNumberFormat="1" applyFont="1" applyFill="1" applyBorder="1" applyAlignment="1"/>
    <xf numFmtId="4" fontId="6" fillId="82" borderId="264" xfId="0" applyNumberFormat="1" applyFont="1" applyFill="1" applyBorder="1" applyAlignment="1"/>
    <xf numFmtId="4" fontId="8" fillId="82" borderId="10" xfId="0" applyNumberFormat="1" applyFont="1" applyFill="1" applyBorder="1" applyAlignment="1" applyProtection="1">
      <alignment horizontal="center" vertical="center" wrapText="1"/>
    </xf>
    <xf numFmtId="4" fontId="8" fillId="82" borderId="55" xfId="0" applyNumberFormat="1" applyFont="1" applyFill="1" applyBorder="1" applyAlignment="1" applyProtection="1">
      <alignment horizontal="center" vertical="center" wrapText="1"/>
    </xf>
    <xf numFmtId="4" fontId="6" fillId="82" borderId="10" xfId="0" applyNumberFormat="1" applyFont="1" applyFill="1" applyBorder="1"/>
    <xf numFmtId="0" fontId="6" fillId="82" borderId="10" xfId="0" applyFont="1" applyFill="1" applyBorder="1"/>
    <xf numFmtId="4" fontId="8" fillId="82" borderId="256" xfId="0" applyNumberFormat="1" applyFont="1" applyFill="1" applyBorder="1" applyAlignment="1" applyProtection="1">
      <alignment horizontal="center" vertical="center" wrapText="1"/>
    </xf>
    <xf numFmtId="0" fontId="6" fillId="82" borderId="256" xfId="0" applyFont="1" applyFill="1" applyBorder="1"/>
    <xf numFmtId="4" fontId="8" fillId="82" borderId="56" xfId="0" applyNumberFormat="1" applyFont="1" applyFill="1" applyBorder="1" applyAlignment="1" applyProtection="1">
      <alignment horizontal="center" vertical="center" wrapText="1"/>
    </xf>
    <xf numFmtId="0" fontId="7" fillId="82" borderId="71" xfId="0" applyFont="1" applyFill="1" applyBorder="1" applyAlignment="1">
      <alignment horizontal="center" wrapText="1"/>
    </xf>
    <xf numFmtId="0" fontId="34" fillId="38" borderId="0" xfId="55" applyFont="1" applyFill="1" applyProtection="1">
      <protection hidden="1"/>
    </xf>
    <xf numFmtId="0" fontId="154" fillId="37" borderId="0" xfId="55" applyFont="1" applyFill="1" applyProtection="1">
      <protection hidden="1"/>
    </xf>
    <xf numFmtId="0" fontId="69" fillId="38" borderId="0" xfId="55" applyFont="1" applyFill="1" applyProtection="1">
      <protection hidden="1"/>
    </xf>
    <xf numFmtId="0" fontId="12" fillId="38" borderId="0" xfId="55" applyFont="1" applyFill="1" applyAlignment="1" applyProtection="1">
      <alignment horizontal="center"/>
      <protection hidden="1"/>
    </xf>
    <xf numFmtId="0" fontId="14" fillId="38" borderId="0" xfId="55" applyFont="1" applyFill="1" applyAlignment="1" applyProtection="1">
      <alignment horizontal="center"/>
      <protection hidden="1"/>
    </xf>
    <xf numFmtId="0" fontId="0" fillId="38" borderId="0" xfId="0" applyFill="1" applyAlignment="1"/>
    <xf numFmtId="0" fontId="70" fillId="38" borderId="0" xfId="49" applyFont="1" applyFill="1"/>
    <xf numFmtId="0" fontId="32" fillId="38" borderId="0" xfId="49" applyFont="1" applyFill="1"/>
    <xf numFmtId="0" fontId="6" fillId="37" borderId="0" xfId="49" applyFont="1" applyFill="1"/>
    <xf numFmtId="0" fontId="6" fillId="37" borderId="0" xfId="49" applyFill="1"/>
    <xf numFmtId="4" fontId="6" fillId="38" borderId="0" xfId="49" applyNumberFormat="1" applyFill="1"/>
    <xf numFmtId="0" fontId="0" fillId="82" borderId="157" xfId="0" applyFont="1" applyFill="1" applyBorder="1"/>
    <xf numFmtId="0" fontId="0" fillId="82" borderId="158" xfId="0" applyFont="1" applyFill="1" applyBorder="1"/>
    <xf numFmtId="0" fontId="0" fillId="82" borderId="159" xfId="0" applyFont="1" applyFill="1" applyBorder="1"/>
    <xf numFmtId="0" fontId="77" fillId="82" borderId="160" xfId="0" applyFont="1" applyFill="1" applyBorder="1" applyAlignment="1" applyProtection="1">
      <alignment horizontal="center"/>
    </xf>
    <xf numFmtId="0" fontId="0" fillId="82" borderId="164" xfId="0" applyFont="1" applyFill="1" applyBorder="1"/>
    <xf numFmtId="0" fontId="0" fillId="82" borderId="165" xfId="0" applyFont="1" applyFill="1" applyBorder="1"/>
    <xf numFmtId="0" fontId="0" fillId="82" borderId="167" xfId="0" applyFont="1" applyFill="1" applyBorder="1"/>
    <xf numFmtId="0" fontId="0" fillId="82" borderId="163" xfId="0" applyFont="1" applyFill="1" applyBorder="1"/>
    <xf numFmtId="0" fontId="0" fillId="82" borderId="0" xfId="0" applyFont="1" applyFill="1" applyBorder="1"/>
    <xf numFmtId="0" fontId="0" fillId="82" borderId="160" xfId="0" applyFont="1" applyFill="1" applyBorder="1"/>
    <xf numFmtId="4" fontId="0" fillId="82" borderId="160" xfId="0" applyNumberFormat="1" applyFont="1" applyFill="1" applyBorder="1"/>
    <xf numFmtId="4" fontId="8" fillId="82" borderId="160" xfId="0" applyNumberFormat="1" applyFont="1" applyFill="1" applyBorder="1" applyAlignment="1" applyProtection="1">
      <alignment horizontal="center" vertical="center" wrapText="1"/>
    </xf>
    <xf numFmtId="4" fontId="8" fillId="82" borderId="159" xfId="0" applyNumberFormat="1" applyFont="1" applyFill="1" applyBorder="1" applyAlignment="1" applyProtection="1">
      <alignment horizontal="center" vertical="center" wrapText="1"/>
    </xf>
    <xf numFmtId="0" fontId="77" fillId="82" borderId="163" xfId="0" applyFont="1" applyFill="1" applyBorder="1" applyAlignment="1" applyProtection="1">
      <alignment horizontal="left"/>
    </xf>
    <xf numFmtId="4" fontId="8" fillId="82" borderId="160" xfId="0" applyNumberFormat="1" applyFont="1" applyFill="1" applyBorder="1" applyAlignment="1" applyProtection="1"/>
    <xf numFmtId="4" fontId="7" fillId="82" borderId="160" xfId="0" applyNumberFormat="1" applyFont="1" applyFill="1" applyBorder="1" applyAlignment="1"/>
    <xf numFmtId="0" fontId="24" fillId="82" borderId="0" xfId="0" applyFont="1" applyFill="1" applyBorder="1" applyAlignment="1" applyProtection="1">
      <alignment horizontal="left"/>
    </xf>
    <xf numFmtId="0" fontId="24" fillId="82" borderId="160" xfId="0" applyFont="1" applyFill="1" applyBorder="1" applyAlignment="1" applyProtection="1">
      <alignment horizontal="center"/>
    </xf>
    <xf numFmtId="4" fontId="23" fillId="38" borderId="266" xfId="0" applyNumberFormat="1" applyFont="1" applyFill="1" applyBorder="1" applyAlignment="1" applyProtection="1"/>
    <xf numFmtId="4" fontId="6" fillId="82" borderId="160" xfId="0" applyNumberFormat="1" applyFont="1" applyFill="1" applyBorder="1" applyAlignment="1" applyProtection="1"/>
    <xf numFmtId="4" fontId="23" fillId="82" borderId="160" xfId="0" applyNumberFormat="1" applyFont="1" applyFill="1" applyBorder="1" applyAlignment="1" applyProtection="1"/>
    <xf numFmtId="37" fontId="0" fillId="82" borderId="0" xfId="0" applyNumberFormat="1" applyFont="1" applyFill="1" applyBorder="1" applyProtection="1"/>
    <xf numFmtId="4" fontId="23" fillId="82" borderId="160" xfId="0" applyNumberFormat="1" applyFont="1" applyFill="1" applyBorder="1" applyAlignment="1"/>
    <xf numFmtId="4" fontId="23" fillId="38" borderId="266" xfId="0" applyNumberFormat="1" applyFont="1" applyFill="1" applyBorder="1" applyAlignment="1"/>
    <xf numFmtId="0" fontId="24" fillId="82" borderId="0" xfId="0" applyFont="1" applyFill="1" applyBorder="1" applyAlignment="1">
      <alignment horizontal="left"/>
    </xf>
    <xf numFmtId="0" fontId="24" fillId="82" borderId="160" xfId="0" applyFont="1" applyFill="1" applyBorder="1" applyAlignment="1">
      <alignment horizontal="center"/>
    </xf>
    <xf numFmtId="0" fontId="7" fillId="82" borderId="0" xfId="0" applyFont="1" applyFill="1" applyBorder="1" applyAlignment="1">
      <alignment horizontal="left"/>
    </xf>
    <xf numFmtId="0" fontId="7" fillId="82" borderId="160" xfId="0" applyFont="1" applyFill="1" applyBorder="1" applyAlignment="1">
      <alignment horizontal="left"/>
    </xf>
    <xf numFmtId="4" fontId="23" fillId="82" borderId="162" xfId="0" applyNumberFormat="1" applyFont="1" applyFill="1" applyBorder="1" applyAlignment="1" applyProtection="1"/>
    <xf numFmtId="4" fontId="7" fillId="82" borderId="162" xfId="0" applyNumberFormat="1" applyFont="1" applyFill="1" applyBorder="1" applyAlignment="1" applyProtection="1"/>
    <xf numFmtId="0" fontId="0" fillId="82" borderId="267" xfId="0" applyFont="1" applyFill="1" applyBorder="1"/>
    <xf numFmtId="0" fontId="0" fillId="82" borderId="268" xfId="0" applyFont="1" applyFill="1" applyBorder="1"/>
    <xf numFmtId="0" fontId="0" fillId="82" borderId="269" xfId="0" applyFont="1" applyFill="1" applyBorder="1"/>
    <xf numFmtId="0" fontId="8" fillId="82" borderId="164" xfId="0" applyFont="1" applyFill="1" applyBorder="1" applyAlignment="1" applyProtection="1">
      <alignment horizontal="left"/>
    </xf>
    <xf numFmtId="0" fontId="0" fillId="82" borderId="166" xfId="0" applyFont="1" applyFill="1" applyBorder="1"/>
    <xf numFmtId="4" fontId="0" fillId="82" borderId="167" xfId="0" applyNumberFormat="1" applyFont="1" applyFill="1" applyBorder="1"/>
    <xf numFmtId="4" fontId="6" fillId="82" borderId="167" xfId="0" applyNumberFormat="1" applyFont="1" applyFill="1" applyBorder="1"/>
    <xf numFmtId="4" fontId="0" fillId="38" borderId="0" xfId="0" applyNumberFormat="1" applyFont="1" applyFill="1"/>
    <xf numFmtId="0" fontId="0" fillId="82" borderId="157" xfId="0" applyFont="1" applyFill="1" applyBorder="1" applyAlignment="1">
      <alignment horizontal="center"/>
    </xf>
    <xf numFmtId="0" fontId="0" fillId="82" borderId="161" xfId="0" applyFont="1" applyFill="1" applyBorder="1"/>
    <xf numFmtId="0" fontId="0" fillId="82" borderId="107" xfId="0" applyFont="1" applyFill="1" applyBorder="1"/>
    <xf numFmtId="0" fontId="0" fillId="82" borderId="161" xfId="0" applyFont="1" applyFill="1" applyBorder="1" applyAlignment="1">
      <alignment horizontal="center"/>
    </xf>
    <xf numFmtId="0" fontId="0" fillId="82" borderId="163" xfId="0" applyFont="1" applyFill="1" applyBorder="1" applyAlignment="1">
      <alignment horizontal="center"/>
    </xf>
    <xf numFmtId="4" fontId="0" fillId="82" borderId="269" xfId="0" applyNumberFormat="1" applyFont="1" applyFill="1" applyBorder="1" applyProtection="1"/>
    <xf numFmtId="17" fontId="77" fillId="82" borderId="163" xfId="0" applyNumberFormat="1" applyFont="1" applyFill="1" applyBorder="1" applyAlignment="1" applyProtection="1">
      <alignment horizontal="center"/>
    </xf>
    <xf numFmtId="4" fontId="8" fillId="82" borderId="160" xfId="0" applyNumberFormat="1" applyFont="1" applyFill="1" applyBorder="1" applyProtection="1"/>
    <xf numFmtId="4" fontId="7" fillId="82" borderId="160" xfId="0" applyNumberFormat="1" applyFont="1" applyFill="1" applyBorder="1"/>
    <xf numFmtId="0" fontId="24" fillId="82" borderId="163" xfId="0" applyFont="1" applyFill="1" applyBorder="1" applyAlignment="1" applyProtection="1">
      <alignment horizontal="center"/>
    </xf>
    <xf numFmtId="4" fontId="6" fillId="82" borderId="266" xfId="0" applyNumberFormat="1" applyFont="1" applyFill="1" applyBorder="1" applyAlignment="1"/>
    <xf numFmtId="0" fontId="0" fillId="82" borderId="163" xfId="0" applyFont="1" applyFill="1" applyBorder="1" applyAlignment="1" applyProtection="1">
      <alignment horizontal="center"/>
    </xf>
    <xf numFmtId="4" fontId="23" fillId="82" borderId="160" xfId="0" applyNumberFormat="1" applyFont="1" applyFill="1" applyBorder="1" applyProtection="1"/>
    <xf numFmtId="0" fontId="7" fillId="82" borderId="163" xfId="0" applyFont="1" applyFill="1" applyBorder="1" applyAlignment="1" applyProtection="1">
      <alignment horizontal="center"/>
    </xf>
    <xf numFmtId="0" fontId="24" fillId="82" borderId="0" xfId="0" applyFont="1" applyFill="1" applyBorder="1"/>
    <xf numFmtId="0" fontId="0" fillId="82" borderId="0" xfId="0" applyFont="1" applyFill="1" applyBorder="1" applyAlignment="1" applyProtection="1">
      <alignment horizontal="left"/>
    </xf>
    <xf numFmtId="4" fontId="23" fillId="82" borderId="160" xfId="0" applyNumberFormat="1" applyFont="1" applyFill="1" applyBorder="1"/>
    <xf numFmtId="4" fontId="7" fillId="82" borderId="160" xfId="0" applyNumberFormat="1" applyFont="1" applyFill="1" applyBorder="1" applyProtection="1"/>
    <xf numFmtId="4" fontId="8" fillId="82" borderId="160" xfId="0" applyNumberFormat="1" applyFont="1" applyFill="1" applyBorder="1"/>
    <xf numFmtId="0" fontId="77" fillId="82" borderId="163" xfId="0" applyFont="1" applyFill="1" applyBorder="1"/>
    <xf numFmtId="0" fontId="8" fillId="82" borderId="163" xfId="0" applyFont="1" applyFill="1" applyBorder="1" applyAlignment="1" applyProtection="1">
      <alignment horizontal="center"/>
    </xf>
    <xf numFmtId="0" fontId="8" fillId="82" borderId="163" xfId="0" applyFont="1" applyFill="1" applyBorder="1"/>
    <xf numFmtId="0" fontId="24" fillId="82" borderId="163" xfId="0" applyFont="1" applyFill="1" applyBorder="1" applyAlignment="1">
      <alignment horizontal="center"/>
    </xf>
    <xf numFmtId="0" fontId="77" fillId="82" borderId="163" xfId="0" applyFont="1" applyFill="1" applyBorder="1" applyAlignment="1">
      <alignment horizontal="center"/>
    </xf>
    <xf numFmtId="0" fontId="19" fillId="82" borderId="0" xfId="0" applyFont="1" applyFill="1" applyBorder="1" applyAlignment="1" applyProtection="1">
      <alignment horizontal="left"/>
    </xf>
    <xf numFmtId="0" fontId="19" fillId="82" borderId="163" xfId="0" applyFont="1" applyFill="1" applyBorder="1" applyAlignment="1" applyProtection="1">
      <alignment horizontal="center"/>
    </xf>
    <xf numFmtId="0" fontId="19" fillId="82" borderId="0" xfId="0" applyFont="1" applyFill="1" applyBorder="1"/>
    <xf numFmtId="4" fontId="7" fillId="82" borderId="266" xfId="0" applyNumberFormat="1" applyFont="1" applyFill="1" applyBorder="1" applyAlignment="1"/>
    <xf numFmtId="4" fontId="22" fillId="82" borderId="160" xfId="0" applyNumberFormat="1" applyFont="1" applyFill="1" applyBorder="1" applyProtection="1"/>
    <xf numFmtId="0" fontId="19" fillId="82" borderId="163" xfId="0" applyFont="1" applyFill="1" applyBorder="1" applyAlignment="1">
      <alignment horizontal="center"/>
    </xf>
    <xf numFmtId="4" fontId="6" fillId="82" borderId="160" xfId="0" applyNumberFormat="1" applyFont="1" applyFill="1" applyBorder="1" applyProtection="1"/>
    <xf numFmtId="0" fontId="19" fillId="82" borderId="0" xfId="55" applyFont="1" applyFill="1" applyBorder="1" applyAlignment="1" applyProtection="1">
      <alignment horizontal="left" vertical="center"/>
      <protection hidden="1"/>
    </xf>
    <xf numFmtId="4" fontId="22" fillId="82" borderId="160" xfId="0" applyNumberFormat="1" applyFont="1" applyFill="1" applyBorder="1"/>
    <xf numFmtId="0" fontId="7" fillId="82" borderId="163" xfId="0" applyFont="1" applyFill="1" applyBorder="1" applyAlignment="1">
      <alignment horizontal="center"/>
    </xf>
    <xf numFmtId="17" fontId="77" fillId="82" borderId="267" xfId="0" quotePrefix="1" applyNumberFormat="1" applyFont="1" applyFill="1" applyBorder="1" applyAlignment="1" applyProtection="1">
      <alignment horizontal="center"/>
    </xf>
    <xf numFmtId="4" fontId="8" fillId="82" borderId="269" xfId="0" applyNumberFormat="1" applyFont="1" applyFill="1" applyBorder="1" applyAlignment="1" applyProtection="1"/>
    <xf numFmtId="0" fontId="8" fillId="82" borderId="164" xfId="0" applyFont="1" applyFill="1" applyBorder="1" applyAlignment="1" applyProtection="1">
      <alignment horizontal="center"/>
    </xf>
    <xf numFmtId="4" fontId="7" fillId="82" borderId="167" xfId="0" applyNumberFormat="1" applyFont="1" applyFill="1" applyBorder="1" applyProtection="1"/>
    <xf numFmtId="0" fontId="0" fillId="38" borderId="0" xfId="0" applyFont="1" applyFill="1"/>
    <xf numFmtId="0" fontId="19" fillId="38" borderId="0" xfId="0" applyFont="1" applyFill="1"/>
    <xf numFmtId="4" fontId="7" fillId="82" borderId="270" xfId="0" applyNumberFormat="1" applyFont="1" applyFill="1" applyBorder="1" applyAlignment="1"/>
    <xf numFmtId="0" fontId="6" fillId="38" borderId="0" xfId="49" applyFont="1" applyFill="1"/>
    <xf numFmtId="0" fontId="7" fillId="82" borderId="163" xfId="0" applyFont="1" applyFill="1" applyBorder="1"/>
    <xf numFmtId="0" fontId="7" fillId="38" borderId="0" xfId="49" applyFont="1" applyFill="1"/>
    <xf numFmtId="0" fontId="18" fillId="37" borderId="0" xfId="568" applyFont="1" applyFill="1" applyAlignment="1"/>
    <xf numFmtId="0" fontId="6" fillId="37" borderId="0" xfId="568" applyFill="1" applyAlignment="1"/>
    <xf numFmtId="0" fontId="12" fillId="37" borderId="0" xfId="568" applyFont="1" applyFill="1" applyAlignment="1"/>
    <xf numFmtId="0" fontId="6" fillId="38" borderId="0" xfId="568" applyFill="1"/>
    <xf numFmtId="0" fontId="154" fillId="38" borderId="0" xfId="55" applyFont="1" applyFill="1" applyProtection="1">
      <protection hidden="1"/>
    </xf>
    <xf numFmtId="0" fontId="6" fillId="38" borderId="0" xfId="568" applyFill="1" applyAlignment="1"/>
    <xf numFmtId="0" fontId="6" fillId="82" borderId="7" xfId="568" applyFont="1" applyFill="1" applyBorder="1" applyAlignment="1">
      <alignment vertical="top"/>
    </xf>
    <xf numFmtId="0" fontId="7" fillId="82" borderId="9" xfId="568" applyFont="1" applyFill="1" applyBorder="1" applyAlignment="1">
      <alignment horizontal="center" vertical="center" wrapText="1"/>
    </xf>
    <xf numFmtId="2" fontId="7" fillId="82" borderId="9" xfId="568" applyNumberFormat="1" applyFont="1" applyFill="1" applyBorder="1" applyAlignment="1">
      <alignment horizontal="center" vertical="center" wrapText="1"/>
    </xf>
    <xf numFmtId="2" fontId="7" fillId="82" borderId="48" xfId="568" applyNumberFormat="1" applyFont="1" applyFill="1" applyBorder="1" applyAlignment="1">
      <alignment horizontal="center" vertical="center" wrapText="1"/>
    </xf>
    <xf numFmtId="0" fontId="7" fillId="82" borderId="4" xfId="568" applyFont="1" applyFill="1" applyBorder="1" applyAlignment="1"/>
    <xf numFmtId="3" fontId="6" fillId="82" borderId="51" xfId="568" applyNumberFormat="1" applyFont="1" applyFill="1" applyBorder="1" applyAlignment="1">
      <alignment horizontal="center"/>
    </xf>
    <xf numFmtId="0" fontId="6" fillId="82" borderId="51" xfId="568" applyFont="1" applyFill="1" applyBorder="1" applyAlignment="1">
      <alignment horizontal="center"/>
    </xf>
    <xf numFmtId="0" fontId="6" fillId="82" borderId="51" xfId="568" quotePrefix="1" applyFont="1" applyFill="1" applyBorder="1" applyAlignment="1">
      <alignment horizontal="center"/>
    </xf>
    <xf numFmtId="0" fontId="7" fillId="82" borderId="3" xfId="568" applyFont="1" applyFill="1" applyBorder="1" applyAlignment="1">
      <alignment horizontal="left" wrapText="1"/>
    </xf>
    <xf numFmtId="4" fontId="7" fillId="82" borderId="10" xfId="568" applyNumberFormat="1" applyFont="1" applyFill="1" applyBorder="1" applyAlignment="1"/>
    <xf numFmtId="4" fontId="6" fillId="82" borderId="10" xfId="568" applyNumberFormat="1" applyFont="1" applyFill="1" applyBorder="1" applyAlignment="1"/>
    <xf numFmtId="10" fontId="6" fillId="82" borderId="10" xfId="7" applyNumberFormat="1" applyFont="1" applyFill="1" applyBorder="1" applyAlignment="1">
      <alignment horizontal="right"/>
    </xf>
    <xf numFmtId="0" fontId="7" fillId="82" borderId="3" xfId="568" applyFont="1" applyFill="1" applyBorder="1" applyAlignment="1"/>
    <xf numFmtId="4" fontId="6" fillId="82" borderId="261" xfId="568" applyNumberFormat="1" applyFont="1" applyFill="1" applyBorder="1" applyAlignment="1" applyProtection="1">
      <alignment horizontal="right"/>
    </xf>
    <xf numFmtId="4" fontId="6" fillId="82" borderId="261" xfId="568" applyNumberFormat="1" applyFont="1" applyFill="1" applyBorder="1" applyAlignment="1" applyProtection="1"/>
    <xf numFmtId="4" fontId="6" fillId="82" borderId="10" xfId="568" applyNumberFormat="1" applyFont="1" applyFill="1" applyBorder="1" applyAlignment="1">
      <alignment horizontal="right"/>
    </xf>
    <xf numFmtId="4" fontId="6" fillId="82" borderId="271" xfId="568" applyNumberFormat="1" applyFont="1" applyFill="1" applyBorder="1" applyAlignment="1" applyProtection="1"/>
    <xf numFmtId="0" fontId="6" fillId="82" borderId="3" xfId="568" applyFont="1" applyFill="1" applyBorder="1" applyAlignment="1"/>
    <xf numFmtId="4" fontId="6" fillId="38" borderId="272" xfId="568" applyNumberFormat="1" applyFont="1" applyFill="1" applyBorder="1" applyAlignment="1" applyProtection="1"/>
    <xf numFmtId="4" fontId="6" fillId="38" borderId="261" xfId="568" applyNumberFormat="1" applyFont="1" applyFill="1" applyBorder="1" applyAlignment="1" applyProtection="1"/>
    <xf numFmtId="4" fontId="6" fillId="38" borderId="261" xfId="568" applyNumberFormat="1" applyFont="1" applyFill="1" applyBorder="1" applyAlignment="1"/>
    <xf numFmtId="4" fontId="6" fillId="82" borderId="261" xfId="568" applyNumberFormat="1" applyFont="1" applyFill="1" applyBorder="1" applyAlignment="1"/>
    <xf numFmtId="0" fontId="7" fillId="82" borderId="71" xfId="568" applyFont="1" applyFill="1" applyBorder="1" applyAlignment="1">
      <alignment horizontal="left" wrapText="1"/>
    </xf>
    <xf numFmtId="4" fontId="7" fillId="82" borderId="52" xfId="568" applyNumberFormat="1" applyFont="1" applyFill="1" applyBorder="1" applyAlignment="1"/>
    <xf numFmtId="4" fontId="6" fillId="82" borderId="52" xfId="568" applyNumberFormat="1" applyFont="1" applyFill="1" applyBorder="1" applyAlignment="1">
      <alignment horizontal="right"/>
    </xf>
    <xf numFmtId="0" fontId="6" fillId="38" borderId="0" xfId="568" applyFill="1" applyBorder="1" applyAlignment="1"/>
    <xf numFmtId="4" fontId="6" fillId="82" borderId="52" xfId="568" applyNumberFormat="1" applyFont="1" applyFill="1" applyBorder="1" applyAlignment="1"/>
    <xf numFmtId="0" fontId="7" fillId="38" borderId="0" xfId="568" quotePrefix="1" applyFont="1" applyFill="1" applyAlignment="1">
      <alignment horizontal="left"/>
    </xf>
    <xf numFmtId="0" fontId="6" fillId="82" borderId="74" xfId="568" applyFill="1" applyBorder="1" applyAlignment="1">
      <alignment vertical="top"/>
    </xf>
    <xf numFmtId="0" fontId="6" fillId="82" borderId="65" xfId="568" applyFill="1" applyBorder="1" applyAlignment="1"/>
    <xf numFmtId="0" fontId="6" fillId="82" borderId="273" xfId="568" applyFont="1" applyFill="1" applyBorder="1" applyAlignment="1">
      <alignment horizontal="center" wrapText="1"/>
    </xf>
    <xf numFmtId="0" fontId="6" fillId="82" borderId="201" xfId="568" applyFill="1" applyBorder="1" applyAlignment="1">
      <alignment horizontal="center" wrapText="1"/>
    </xf>
    <xf numFmtId="0" fontId="6" fillId="82" borderId="199" xfId="568" applyFill="1" applyBorder="1" applyAlignment="1">
      <alignment horizontal="center" wrapText="1"/>
    </xf>
    <xf numFmtId="0" fontId="6" fillId="82" borderId="59" xfId="568" applyFont="1" applyFill="1" applyBorder="1" applyAlignment="1">
      <alignment horizontal="center" wrapText="1"/>
    </xf>
    <xf numFmtId="0" fontId="6" fillId="82" borderId="3" xfId="568" applyFill="1" applyBorder="1" applyAlignment="1"/>
    <xf numFmtId="4" fontId="108" fillId="82" borderId="10" xfId="568" applyNumberFormat="1" applyFont="1" applyFill="1" applyBorder="1" applyAlignment="1"/>
    <xf numFmtId="4" fontId="6" fillId="82" borderId="10" xfId="568" applyNumberFormat="1" applyFill="1" applyBorder="1" applyAlignment="1"/>
    <xf numFmtId="4" fontId="6" fillId="82" borderId="275" xfId="568" applyNumberFormat="1" applyFill="1" applyBorder="1" applyAlignment="1"/>
    <xf numFmtId="4" fontId="6" fillId="82" borderId="276" xfId="568" applyNumberFormat="1" applyFill="1" applyBorder="1" applyAlignment="1"/>
    <xf numFmtId="4" fontId="6" fillId="82" borderId="5" xfId="568" applyNumberFormat="1" applyFill="1" applyBorder="1" applyAlignment="1"/>
    <xf numFmtId="4" fontId="6" fillId="82" borderId="0" xfId="568" applyNumberFormat="1" applyFill="1" applyBorder="1" applyAlignment="1"/>
    <xf numFmtId="4" fontId="6" fillId="82" borderId="207" xfId="568" applyNumberFormat="1" applyFill="1" applyBorder="1" applyAlignment="1"/>
    <xf numFmtId="0" fontId="6" fillId="82" borderId="76" xfId="568" applyFill="1" applyBorder="1" applyAlignment="1"/>
    <xf numFmtId="4" fontId="108" fillId="82" borderId="66" xfId="568" applyNumberFormat="1" applyFont="1" applyFill="1" applyBorder="1" applyAlignment="1"/>
    <xf numFmtId="4" fontId="6" fillId="82" borderId="66" xfId="568" applyNumberFormat="1" applyFill="1" applyBorder="1" applyAlignment="1"/>
    <xf numFmtId="4" fontId="6" fillId="82" borderId="277" xfId="568" applyNumberFormat="1" applyFill="1" applyBorder="1" applyAlignment="1"/>
    <xf numFmtId="4" fontId="6" fillId="82" borderId="202" xfId="568" applyNumberFormat="1" applyFill="1" applyBorder="1" applyAlignment="1"/>
    <xf numFmtId="4" fontId="6" fillId="82" borderId="59" xfId="568" applyNumberFormat="1" applyFill="1" applyBorder="1" applyAlignment="1"/>
    <xf numFmtId="0" fontId="7" fillId="83" borderId="4" xfId="568" applyFont="1" applyFill="1" applyBorder="1" applyAlignment="1"/>
    <xf numFmtId="4" fontId="108" fillId="83" borderId="51" xfId="568" applyNumberFormat="1" applyFont="1" applyFill="1" applyBorder="1" applyAlignment="1"/>
    <xf numFmtId="4" fontId="108" fillId="83" borderId="278" xfId="568" applyNumberFormat="1" applyFont="1" applyFill="1" applyBorder="1" applyAlignment="1"/>
    <xf numFmtId="4" fontId="108" fillId="83" borderId="279" xfId="568" applyNumberFormat="1" applyFont="1" applyFill="1" applyBorder="1" applyAlignment="1"/>
    <xf numFmtId="4" fontId="108" fillId="83" borderId="280" xfId="568" applyNumberFormat="1" applyFont="1" applyFill="1" applyBorder="1" applyAlignment="1"/>
    <xf numFmtId="0" fontId="6" fillId="38" borderId="0" xfId="568" applyFont="1" applyFill="1" applyBorder="1" applyAlignment="1"/>
    <xf numFmtId="10" fontId="108" fillId="83" borderId="51" xfId="568" applyNumberFormat="1" applyFont="1" applyFill="1" applyBorder="1" applyAlignment="1"/>
    <xf numFmtId="0" fontId="8" fillId="38" borderId="0" xfId="568" applyFont="1" applyFill="1" applyAlignment="1"/>
    <xf numFmtId="0" fontId="12" fillId="37" borderId="0" xfId="55" applyFont="1" applyFill="1" applyAlignment="1" applyProtection="1">
      <alignment horizontal="left"/>
      <protection hidden="1"/>
    </xf>
    <xf numFmtId="0" fontId="68" fillId="37" borderId="0" xfId="55" applyFont="1" applyFill="1" applyBorder="1" applyProtection="1">
      <protection hidden="1"/>
    </xf>
    <xf numFmtId="0" fontId="35" fillId="37" borderId="0" xfId="55" applyFont="1" applyFill="1" applyBorder="1" applyProtection="1">
      <protection hidden="1"/>
    </xf>
    <xf numFmtId="0" fontId="7" fillId="82" borderId="52" xfId="568" applyFont="1" applyFill="1" applyBorder="1" applyAlignment="1">
      <alignment horizontal="center" wrapText="1"/>
    </xf>
    <xf numFmtId="0" fontId="7" fillId="82" borderId="52" xfId="568" applyFont="1" applyFill="1" applyBorder="1" applyAlignment="1">
      <alignment horizontal="center" vertical="center" wrapText="1"/>
    </xf>
    <xf numFmtId="4" fontId="6" fillId="82" borderId="7" xfId="55" applyNumberFormat="1" applyFont="1" applyFill="1" applyBorder="1" applyProtection="1">
      <protection hidden="1"/>
    </xf>
    <xf numFmtId="4" fontId="6" fillId="82" borderId="8" xfId="55" applyNumberFormat="1" applyFont="1" applyFill="1" applyBorder="1" applyProtection="1">
      <protection hidden="1"/>
    </xf>
    <xf numFmtId="4" fontId="6" fillId="82" borderId="48" xfId="55" applyNumberFormat="1" applyFont="1" applyFill="1" applyBorder="1" applyProtection="1">
      <protection hidden="1"/>
    </xf>
    <xf numFmtId="0" fontId="6" fillId="82" borderId="9" xfId="55" applyNumberFormat="1" applyFont="1" applyFill="1" applyBorder="1" applyAlignment="1" applyProtection="1">
      <alignment horizontal="center"/>
      <protection hidden="1"/>
    </xf>
    <xf numFmtId="0" fontId="6" fillId="82" borderId="7" xfId="55" applyNumberFormat="1" applyFont="1" applyFill="1" applyBorder="1" applyAlignment="1" applyProtection="1">
      <alignment horizontal="center"/>
      <protection hidden="1"/>
    </xf>
    <xf numFmtId="4" fontId="6" fillId="82" borderId="9" xfId="55" applyNumberFormat="1" applyFont="1" applyFill="1" applyBorder="1" applyProtection="1">
      <protection hidden="1"/>
    </xf>
    <xf numFmtId="4" fontId="8" fillId="82" borderId="3" xfId="55" applyNumberFormat="1" applyFont="1" applyFill="1" applyBorder="1" applyAlignment="1" applyProtection="1">
      <alignment horizontal="left" vertical="center"/>
      <protection hidden="1"/>
    </xf>
    <xf numFmtId="4" fontId="8" fillId="82" borderId="0" xfId="55" applyNumberFormat="1" applyFont="1" applyFill="1" applyBorder="1" applyAlignment="1" applyProtection="1">
      <alignment vertical="center"/>
      <protection hidden="1"/>
    </xf>
    <xf numFmtId="4" fontId="8" fillId="82" borderId="5" xfId="55" applyNumberFormat="1" applyFont="1" applyFill="1" applyBorder="1" applyAlignment="1" applyProtection="1">
      <alignment vertical="center"/>
      <protection hidden="1"/>
    </xf>
    <xf numFmtId="0" fontId="8" fillId="82" borderId="10" xfId="55" applyNumberFormat="1" applyFont="1" applyFill="1" applyBorder="1" applyAlignment="1" applyProtection="1">
      <alignment horizontal="center" vertical="center"/>
      <protection hidden="1"/>
    </xf>
    <xf numFmtId="4" fontId="8" fillId="82" borderId="10" xfId="55" applyNumberFormat="1" applyFont="1" applyFill="1" applyBorder="1" applyAlignment="1" applyProtection="1">
      <alignment vertical="center"/>
      <protection hidden="1"/>
    </xf>
    <xf numFmtId="4" fontId="8" fillId="82" borderId="3" xfId="55" applyNumberFormat="1" applyFont="1" applyFill="1" applyBorder="1" applyAlignment="1" applyProtection="1">
      <alignment vertical="center"/>
      <protection hidden="1"/>
    </xf>
    <xf numFmtId="4" fontId="6" fillId="82" borderId="3" xfId="55" applyNumberFormat="1" applyFont="1" applyFill="1" applyBorder="1" applyAlignment="1" applyProtection="1">
      <alignment horizontal="left" vertical="center"/>
      <protection hidden="1"/>
    </xf>
    <xf numFmtId="4" fontId="6" fillId="82" borderId="0" xfId="55" applyNumberFormat="1" applyFont="1" applyFill="1" applyBorder="1" applyAlignment="1" applyProtection="1">
      <alignment vertical="center"/>
      <protection hidden="1"/>
    </xf>
    <xf numFmtId="4" fontId="6" fillId="82" borderId="5" xfId="55" applyNumberFormat="1" applyFont="1" applyFill="1" applyBorder="1" applyAlignment="1" applyProtection="1">
      <alignment vertical="center"/>
      <protection hidden="1"/>
    </xf>
    <xf numFmtId="0" fontId="6" fillId="82" borderId="10" xfId="55" applyNumberFormat="1" applyFont="1" applyFill="1" applyBorder="1" applyAlignment="1" applyProtection="1">
      <alignment horizontal="center" vertical="center"/>
      <protection hidden="1"/>
    </xf>
    <xf numFmtId="4" fontId="6" fillId="82" borderId="10" xfId="55" applyNumberFormat="1" applyFont="1" applyFill="1" applyBorder="1" applyAlignment="1" applyProtection="1">
      <alignment vertical="center"/>
      <protection hidden="1"/>
    </xf>
    <xf numFmtId="4" fontId="6" fillId="82" borderId="3" xfId="55" applyNumberFormat="1" applyFont="1" applyFill="1" applyBorder="1" applyAlignment="1" applyProtection="1">
      <alignment vertical="center"/>
      <protection hidden="1"/>
    </xf>
    <xf numFmtId="4" fontId="6" fillId="82" borderId="10" xfId="55" applyNumberFormat="1" applyFont="1" applyFill="1" applyBorder="1" applyProtection="1">
      <protection hidden="1"/>
    </xf>
    <xf numFmtId="4" fontId="6" fillId="82" borderId="261" xfId="55" applyNumberFormat="1" applyFont="1" applyFill="1" applyBorder="1" applyAlignment="1" applyProtection="1">
      <alignment vertical="center"/>
      <protection hidden="1"/>
    </xf>
    <xf numFmtId="4" fontId="6" fillId="38" borderId="261" xfId="55" applyNumberFormat="1" applyFont="1" applyFill="1" applyBorder="1" applyAlignment="1" applyProtection="1">
      <alignment vertical="center"/>
      <protection hidden="1"/>
    </xf>
    <xf numFmtId="4" fontId="6" fillId="38" borderId="281" xfId="55" applyNumberFormat="1" applyFont="1" applyFill="1" applyBorder="1" applyAlignment="1" applyProtection="1">
      <alignment vertical="center"/>
      <protection hidden="1"/>
    </xf>
    <xf numFmtId="4" fontId="6" fillId="82" borderId="0" xfId="55" applyNumberFormat="1" applyFont="1" applyFill="1" applyBorder="1" applyAlignment="1" applyProtection="1">
      <alignment horizontal="left" vertical="center"/>
      <protection hidden="1"/>
    </xf>
    <xf numFmtId="4" fontId="8" fillId="82" borderId="0" xfId="55" applyNumberFormat="1" applyFont="1" applyFill="1" applyBorder="1" applyAlignment="1" applyProtection="1">
      <alignment horizontal="left" vertical="center"/>
      <protection hidden="1"/>
    </xf>
    <xf numFmtId="4" fontId="8" fillId="82" borderId="261" xfId="55" applyNumberFormat="1" applyFont="1" applyFill="1" applyBorder="1" applyAlignment="1" applyProtection="1">
      <alignment vertical="center"/>
      <protection hidden="1"/>
    </xf>
    <xf numFmtId="4" fontId="8" fillId="38" borderId="261" xfId="55" applyNumberFormat="1" applyFont="1" applyFill="1" applyBorder="1" applyAlignment="1" applyProtection="1">
      <alignment vertical="center"/>
      <protection hidden="1"/>
    </xf>
    <xf numFmtId="4" fontId="8" fillId="38" borderId="281" xfId="55" applyNumberFormat="1" applyFont="1" applyFill="1" applyBorder="1" applyAlignment="1" applyProtection="1">
      <alignment vertical="center"/>
      <protection hidden="1"/>
    </xf>
    <xf numFmtId="4" fontId="5" fillId="82" borderId="3" xfId="55" applyNumberFormat="1" applyFont="1" applyFill="1" applyBorder="1" applyAlignment="1" applyProtection="1">
      <alignment vertical="center"/>
      <protection hidden="1"/>
    </xf>
    <xf numFmtId="4" fontId="5" fillId="82" borderId="0" xfId="55" applyNumberFormat="1" applyFont="1" applyFill="1" applyBorder="1" applyAlignment="1" applyProtection="1">
      <alignment horizontal="left" vertical="center"/>
      <protection hidden="1"/>
    </xf>
    <xf numFmtId="4" fontId="5" fillId="82" borderId="5" xfId="55" applyNumberFormat="1" applyFont="1" applyFill="1" applyBorder="1" applyAlignment="1" applyProtection="1">
      <alignment vertical="center"/>
      <protection hidden="1"/>
    </xf>
    <xf numFmtId="0" fontId="5" fillId="82" borderId="10" xfId="55" applyNumberFormat="1" applyFont="1" applyFill="1" applyBorder="1" applyAlignment="1" applyProtection="1">
      <alignment horizontal="center" vertical="center"/>
      <protection hidden="1"/>
    </xf>
    <xf numFmtId="4" fontId="5" fillId="82" borderId="10" xfId="55" applyNumberFormat="1" applyFont="1" applyFill="1" applyBorder="1" applyAlignment="1" applyProtection="1">
      <alignment vertical="center"/>
      <protection hidden="1"/>
    </xf>
    <xf numFmtId="4" fontId="5" fillId="82" borderId="0" xfId="55" applyNumberFormat="1" applyFont="1" applyFill="1" applyBorder="1" applyAlignment="1" applyProtection="1">
      <alignment vertical="center"/>
      <protection hidden="1"/>
    </xf>
    <xf numFmtId="4" fontId="6" fillId="82" borderId="66" xfId="55" applyNumberFormat="1" applyFont="1" applyFill="1" applyBorder="1" applyAlignment="1" applyProtection="1">
      <alignment vertical="center"/>
      <protection hidden="1"/>
    </xf>
    <xf numFmtId="4" fontId="6" fillId="82" borderId="76" xfId="55" applyNumberFormat="1" applyFont="1" applyFill="1" applyBorder="1" applyAlignment="1" applyProtection="1">
      <alignment vertical="center"/>
      <protection hidden="1"/>
    </xf>
    <xf numFmtId="4" fontId="13" fillId="82" borderId="3" xfId="55" applyNumberFormat="1" applyFont="1" applyFill="1" applyBorder="1" applyAlignment="1" applyProtection="1">
      <alignment horizontal="right" vertical="center"/>
      <protection hidden="1"/>
    </xf>
    <xf numFmtId="4" fontId="13" fillId="82" borderId="0" xfId="568" applyNumberFormat="1" applyFont="1" applyFill="1" applyBorder="1" applyAlignment="1" applyProtection="1">
      <alignment horizontal="right" vertical="center"/>
      <protection hidden="1"/>
    </xf>
    <xf numFmtId="4" fontId="13" fillId="82" borderId="5" xfId="568" applyNumberFormat="1" applyFont="1" applyFill="1" applyBorder="1" applyAlignment="1" applyProtection="1">
      <alignment horizontal="right" vertical="center"/>
      <protection hidden="1"/>
    </xf>
    <xf numFmtId="0" fontId="13" fillId="82" borderId="282" xfId="55" applyNumberFormat="1" applyFont="1" applyFill="1" applyBorder="1" applyAlignment="1" applyProtection="1">
      <alignment horizontal="center" vertical="center"/>
      <protection hidden="1"/>
    </xf>
    <xf numFmtId="4" fontId="13" fillId="82" borderId="282" xfId="55" applyNumberFormat="1" applyFont="1" applyFill="1" applyBorder="1" applyAlignment="1" applyProtection="1">
      <alignment vertical="center"/>
      <protection hidden="1"/>
    </xf>
    <xf numFmtId="4" fontId="13" fillId="82" borderId="283" xfId="55" applyNumberFormat="1" applyFont="1" applyFill="1" applyBorder="1" applyAlignment="1" applyProtection="1">
      <alignment vertical="center"/>
      <protection hidden="1"/>
    </xf>
    <xf numFmtId="4" fontId="51" fillId="82" borderId="3" xfId="568" applyNumberFormat="1" applyFont="1" applyFill="1" applyBorder="1" applyAlignment="1" applyProtection="1">
      <alignment horizontal="right" vertical="center"/>
      <protection hidden="1"/>
    </xf>
    <xf numFmtId="4" fontId="51" fillId="82" borderId="0" xfId="568" applyNumberFormat="1" applyFont="1" applyFill="1" applyBorder="1" applyAlignment="1" applyProtection="1">
      <alignment horizontal="right" vertical="center"/>
      <protection hidden="1"/>
    </xf>
    <xf numFmtId="4" fontId="51" fillId="82" borderId="5" xfId="568" applyNumberFormat="1" applyFont="1" applyFill="1" applyBorder="1" applyAlignment="1" applyProtection="1">
      <alignment horizontal="right" vertical="center"/>
      <protection hidden="1"/>
    </xf>
    <xf numFmtId="0" fontId="51" fillId="82" borderId="10" xfId="568" applyNumberFormat="1" applyFont="1" applyFill="1" applyBorder="1" applyAlignment="1" applyProtection="1">
      <alignment horizontal="center" vertical="center"/>
      <protection hidden="1"/>
    </xf>
    <xf numFmtId="4" fontId="51" fillId="82" borderId="10" xfId="55" applyNumberFormat="1" applyFont="1" applyFill="1" applyBorder="1" applyAlignment="1" applyProtection="1">
      <alignment vertical="center"/>
      <protection hidden="1"/>
    </xf>
    <xf numFmtId="4" fontId="51" fillId="82" borderId="3" xfId="55" applyNumberFormat="1" applyFont="1" applyFill="1" applyBorder="1" applyAlignment="1" applyProtection="1">
      <alignment vertical="center"/>
      <protection hidden="1"/>
    </xf>
    <xf numFmtId="4" fontId="13" fillId="82" borderId="4" xfId="568" applyNumberFormat="1" applyFont="1" applyFill="1" applyBorder="1" applyAlignment="1" applyProtection="1">
      <alignment horizontal="right" vertical="center"/>
      <protection hidden="1"/>
    </xf>
    <xf numFmtId="4" fontId="13" fillId="82" borderId="50" xfId="568" applyNumberFormat="1" applyFont="1" applyFill="1" applyBorder="1" applyAlignment="1" applyProtection="1">
      <alignment horizontal="right" vertical="center"/>
      <protection hidden="1"/>
    </xf>
    <xf numFmtId="4" fontId="13" fillId="82" borderId="6" xfId="568" applyNumberFormat="1" applyFont="1" applyFill="1" applyBorder="1" applyAlignment="1" applyProtection="1">
      <alignment horizontal="right" vertical="center"/>
      <protection hidden="1"/>
    </xf>
    <xf numFmtId="0" fontId="13" fillId="82" borderId="51" xfId="568" applyNumberFormat="1" applyFont="1" applyFill="1" applyBorder="1" applyAlignment="1" applyProtection="1">
      <alignment horizontal="center" vertical="center"/>
      <protection hidden="1"/>
    </xf>
    <xf numFmtId="0" fontId="13" fillId="82" borderId="4" xfId="568" applyNumberFormat="1" applyFont="1" applyFill="1" applyBorder="1" applyAlignment="1" applyProtection="1">
      <alignment horizontal="center" vertical="center"/>
      <protection hidden="1"/>
    </xf>
    <xf numFmtId="4" fontId="13" fillId="82" borderId="51" xfId="568" applyNumberFormat="1" applyFont="1" applyFill="1" applyBorder="1" applyAlignment="1" applyProtection="1">
      <alignment vertical="center"/>
      <protection hidden="1"/>
    </xf>
    <xf numFmtId="0" fontId="7" fillId="82" borderId="70" xfId="568" applyFont="1" applyFill="1" applyBorder="1" applyAlignment="1">
      <alignment horizontal="center" wrapText="1"/>
    </xf>
    <xf numFmtId="4" fontId="6" fillId="82" borderId="55" xfId="55" applyNumberFormat="1" applyFont="1" applyFill="1" applyBorder="1" applyProtection="1">
      <protection hidden="1"/>
    </xf>
    <xf numFmtId="4" fontId="6" fillId="82" borderId="0" xfId="55" applyNumberFormat="1" applyFont="1" applyFill="1" applyBorder="1" applyProtection="1">
      <protection hidden="1"/>
    </xf>
    <xf numFmtId="0" fontId="6" fillId="82" borderId="56" xfId="55" applyNumberFormat="1" applyFont="1" applyFill="1" applyBorder="1" applyAlignment="1" applyProtection="1">
      <alignment horizontal="center"/>
      <protection hidden="1"/>
    </xf>
    <xf numFmtId="0" fontId="6" fillId="82" borderId="55" xfId="55" applyNumberFormat="1" applyFont="1" applyFill="1" applyBorder="1" applyAlignment="1" applyProtection="1">
      <alignment horizontal="center"/>
      <protection hidden="1"/>
    </xf>
    <xf numFmtId="0" fontId="6" fillId="82" borderId="10" xfId="55" applyNumberFormat="1" applyFont="1" applyFill="1" applyBorder="1" applyAlignment="1" applyProtection="1">
      <alignment horizontal="center"/>
      <protection hidden="1"/>
    </xf>
    <xf numFmtId="4" fontId="6" fillId="82" borderId="60" xfId="55" applyNumberFormat="1" applyFont="1" applyFill="1" applyBorder="1" applyProtection="1">
      <protection hidden="1"/>
    </xf>
    <xf numFmtId="4" fontId="6" fillId="82" borderId="56" xfId="55" applyNumberFormat="1" applyFont="1" applyFill="1" applyBorder="1" applyProtection="1">
      <protection hidden="1"/>
    </xf>
    <xf numFmtId="4" fontId="6" fillId="82" borderId="257" xfId="55" applyNumberFormat="1" applyFont="1" applyFill="1" applyBorder="1" applyProtection="1">
      <protection hidden="1"/>
    </xf>
    <xf numFmtId="4" fontId="8" fillId="82" borderId="55" xfId="55" applyNumberFormat="1" applyFont="1" applyFill="1" applyBorder="1" applyAlignment="1" applyProtection="1">
      <alignment horizontal="left" vertical="center"/>
      <protection hidden="1"/>
    </xf>
    <xf numFmtId="0" fontId="8" fillId="82" borderId="56" xfId="55" applyNumberFormat="1" applyFont="1" applyFill="1" applyBorder="1" applyAlignment="1" applyProtection="1">
      <alignment horizontal="center" vertical="center"/>
      <protection hidden="1"/>
    </xf>
    <xf numFmtId="4" fontId="8" fillId="82" borderId="55" xfId="55" applyNumberFormat="1" applyFont="1" applyFill="1" applyBorder="1" applyAlignment="1" applyProtection="1">
      <alignment vertical="center"/>
      <protection hidden="1"/>
    </xf>
    <xf numFmtId="4" fontId="8" fillId="82" borderId="60" xfId="55" applyNumberFormat="1" applyFont="1" applyFill="1" applyBorder="1" applyAlignment="1" applyProtection="1">
      <alignment vertical="center"/>
      <protection hidden="1"/>
    </xf>
    <xf numFmtId="4" fontId="8" fillId="82" borderId="56" xfId="55" applyNumberFormat="1" applyFont="1" applyFill="1" applyBorder="1" applyAlignment="1" applyProtection="1">
      <alignment vertical="center"/>
      <protection hidden="1"/>
    </xf>
    <xf numFmtId="4" fontId="6" fillId="82" borderId="55" xfId="55" applyNumberFormat="1" applyFont="1" applyFill="1" applyBorder="1" applyAlignment="1" applyProtection="1">
      <alignment horizontal="left" vertical="center"/>
      <protection hidden="1"/>
    </xf>
    <xf numFmtId="0" fontId="6" fillId="82" borderId="56" xfId="55" applyNumberFormat="1" applyFont="1" applyFill="1" applyBorder="1" applyAlignment="1" applyProtection="1">
      <alignment horizontal="center" vertical="center"/>
      <protection hidden="1"/>
    </xf>
    <xf numFmtId="0" fontId="6" fillId="82" borderId="55" xfId="55" applyNumberFormat="1" applyFont="1" applyFill="1" applyBorder="1" applyAlignment="1" applyProtection="1">
      <alignment horizontal="center" vertical="center"/>
      <protection hidden="1"/>
    </xf>
    <xf numFmtId="4" fontId="6" fillId="82" borderId="60" xfId="55" applyNumberFormat="1" applyFont="1" applyFill="1" applyBorder="1" applyAlignment="1" applyProtection="1">
      <alignment vertical="center"/>
      <protection hidden="1"/>
    </xf>
    <xf numFmtId="4" fontId="6" fillId="82" borderId="56" xfId="55" applyNumberFormat="1" applyFont="1" applyFill="1" applyBorder="1" applyAlignment="1" applyProtection="1">
      <alignment vertical="center"/>
      <protection hidden="1"/>
    </xf>
    <xf numFmtId="4" fontId="6" fillId="82" borderId="55" xfId="55" applyNumberFormat="1" applyFont="1" applyFill="1" applyBorder="1" applyAlignment="1" applyProtection="1">
      <alignment vertical="center"/>
      <protection hidden="1"/>
    </xf>
    <xf numFmtId="4" fontId="6" fillId="82" borderId="262" xfId="55" applyNumberFormat="1" applyFont="1" applyFill="1" applyBorder="1" applyAlignment="1" applyProtection="1">
      <alignment vertical="center"/>
      <protection hidden="1"/>
    </xf>
    <xf numFmtId="4" fontId="6" fillId="38" borderId="263" xfId="55" applyNumberFormat="1" applyFont="1" applyFill="1" applyBorder="1" applyAlignment="1" applyProtection="1">
      <alignment vertical="center"/>
      <protection hidden="1"/>
    </xf>
    <xf numFmtId="4" fontId="6" fillId="38" borderId="253" xfId="55" applyNumberFormat="1" applyFont="1" applyFill="1" applyBorder="1" applyAlignment="1" applyProtection="1">
      <alignment vertical="center"/>
      <protection hidden="1"/>
    </xf>
    <xf numFmtId="4" fontId="6" fillId="82" borderId="253" xfId="55" applyNumberFormat="1" applyFont="1" applyFill="1" applyBorder="1" applyAlignment="1" applyProtection="1">
      <alignment vertical="center"/>
      <protection hidden="1"/>
    </xf>
    <xf numFmtId="4" fontId="8" fillId="38" borderId="263" xfId="55" applyNumberFormat="1" applyFont="1" applyFill="1" applyBorder="1" applyAlignment="1" applyProtection="1">
      <alignment vertical="center"/>
      <protection hidden="1"/>
    </xf>
    <xf numFmtId="4" fontId="8" fillId="38" borderId="253" xfId="55" applyNumberFormat="1" applyFont="1" applyFill="1" applyBorder="1" applyAlignment="1" applyProtection="1">
      <alignment vertical="center"/>
      <protection hidden="1"/>
    </xf>
    <xf numFmtId="4" fontId="5" fillId="82" borderId="55" xfId="55" applyNumberFormat="1" applyFont="1" applyFill="1" applyBorder="1" applyAlignment="1" applyProtection="1">
      <alignment vertical="center"/>
      <protection hidden="1"/>
    </xf>
    <xf numFmtId="0" fontId="5" fillId="82" borderId="56" xfId="55" applyNumberFormat="1" applyFont="1" applyFill="1" applyBorder="1" applyAlignment="1" applyProtection="1">
      <alignment horizontal="center" vertical="center"/>
      <protection hidden="1"/>
    </xf>
    <xf numFmtId="4" fontId="5" fillId="82" borderId="60" xfId="55" applyNumberFormat="1" applyFont="1" applyFill="1" applyBorder="1" applyAlignment="1" applyProtection="1">
      <alignment vertical="center"/>
      <protection hidden="1"/>
    </xf>
    <xf numFmtId="4" fontId="5" fillId="82" borderId="56" xfId="55" applyNumberFormat="1" applyFont="1" applyFill="1" applyBorder="1" applyAlignment="1" applyProtection="1">
      <alignment vertical="center"/>
      <protection hidden="1"/>
    </xf>
    <xf numFmtId="4" fontId="13" fillId="82" borderId="55" xfId="55" applyNumberFormat="1" applyFont="1" applyFill="1" applyBorder="1" applyAlignment="1" applyProtection="1">
      <alignment horizontal="right" vertical="center"/>
      <protection hidden="1"/>
    </xf>
    <xf numFmtId="4" fontId="13" fillId="82" borderId="60" xfId="568" applyNumberFormat="1" applyFont="1" applyFill="1" applyBorder="1" applyAlignment="1" applyProtection="1">
      <alignment horizontal="right" vertical="center"/>
      <protection hidden="1"/>
    </xf>
    <xf numFmtId="0" fontId="13" fillId="82" borderId="257" xfId="55" applyNumberFormat="1" applyFont="1" applyFill="1" applyBorder="1" applyAlignment="1" applyProtection="1">
      <alignment horizontal="center" vertical="center"/>
      <protection hidden="1"/>
    </xf>
    <xf numFmtId="0" fontId="13" fillId="82" borderId="259" xfId="55" applyNumberFormat="1" applyFont="1" applyFill="1" applyBorder="1" applyAlignment="1" applyProtection="1">
      <alignment horizontal="center" vertical="center"/>
      <protection hidden="1"/>
    </xf>
    <xf numFmtId="4" fontId="13" fillId="82" borderId="284" xfId="55" applyNumberFormat="1" applyFont="1" applyFill="1" applyBorder="1" applyAlignment="1" applyProtection="1">
      <alignment vertical="center"/>
      <protection hidden="1"/>
    </xf>
    <xf numFmtId="4" fontId="13" fillId="82" borderId="257" xfId="55" applyNumberFormat="1" applyFont="1" applyFill="1" applyBorder="1" applyAlignment="1" applyProtection="1">
      <alignment vertical="center"/>
      <protection hidden="1"/>
    </xf>
    <xf numFmtId="4" fontId="51" fillId="82" borderId="55" xfId="568" applyNumberFormat="1" applyFont="1" applyFill="1" applyBorder="1" applyAlignment="1" applyProtection="1">
      <alignment horizontal="right" vertical="center"/>
      <protection hidden="1"/>
    </xf>
    <xf numFmtId="4" fontId="51" fillId="82" borderId="60" xfId="568" applyNumberFormat="1" applyFont="1" applyFill="1" applyBorder="1" applyAlignment="1" applyProtection="1">
      <alignment horizontal="right" vertical="center"/>
      <protection hidden="1"/>
    </xf>
    <xf numFmtId="0" fontId="51" fillId="82" borderId="56" xfId="568" applyNumberFormat="1" applyFont="1" applyFill="1" applyBorder="1" applyAlignment="1" applyProtection="1">
      <alignment horizontal="center" vertical="center"/>
      <protection hidden="1"/>
    </xf>
    <xf numFmtId="4" fontId="51" fillId="82" borderId="55" xfId="55" applyNumberFormat="1" applyFont="1" applyFill="1" applyBorder="1" applyAlignment="1" applyProtection="1">
      <alignment vertical="center"/>
      <protection hidden="1"/>
    </xf>
    <xf numFmtId="4" fontId="51" fillId="82" borderId="60" xfId="55" applyNumberFormat="1" applyFont="1" applyFill="1" applyBorder="1" applyAlignment="1" applyProtection="1">
      <alignment vertical="center"/>
      <protection hidden="1"/>
    </xf>
    <xf numFmtId="4" fontId="51" fillId="82" borderId="56" xfId="55" applyNumberFormat="1" applyFont="1" applyFill="1" applyBorder="1" applyAlignment="1" applyProtection="1">
      <alignment vertical="center"/>
      <protection hidden="1"/>
    </xf>
    <xf numFmtId="4" fontId="13" fillId="82" borderId="61" xfId="568" applyNumberFormat="1" applyFont="1" applyFill="1" applyBorder="1" applyAlignment="1" applyProtection="1">
      <alignment horizontal="right" vertical="center"/>
      <protection hidden="1"/>
    </xf>
    <xf numFmtId="4" fontId="13" fillId="82" borderId="62" xfId="568" applyNumberFormat="1" applyFont="1" applyFill="1" applyBorder="1" applyAlignment="1" applyProtection="1">
      <alignment horizontal="right" vertical="center"/>
      <protection hidden="1"/>
    </xf>
    <xf numFmtId="4" fontId="13" fillId="82" borderId="63" xfId="568" applyNumberFormat="1" applyFont="1" applyFill="1" applyBorder="1" applyAlignment="1" applyProtection="1">
      <alignment horizontal="right" vertical="center"/>
      <protection hidden="1"/>
    </xf>
    <xf numFmtId="0" fontId="13" fillId="82" borderId="64" xfId="568" applyNumberFormat="1" applyFont="1" applyFill="1" applyBorder="1" applyAlignment="1" applyProtection="1">
      <alignment horizontal="center" vertical="center"/>
      <protection hidden="1"/>
    </xf>
    <xf numFmtId="0" fontId="13" fillId="82" borderId="61" xfId="568" applyNumberFormat="1" applyFont="1" applyFill="1" applyBorder="1" applyAlignment="1" applyProtection="1">
      <alignment horizontal="center" vertical="center"/>
      <protection hidden="1"/>
    </xf>
    <xf numFmtId="0" fontId="13" fillId="82" borderId="285" xfId="568" applyNumberFormat="1" applyFont="1" applyFill="1" applyBorder="1" applyAlignment="1" applyProtection="1">
      <alignment horizontal="center" vertical="center"/>
      <protection hidden="1"/>
    </xf>
    <xf numFmtId="4" fontId="13" fillId="82" borderId="63" xfId="568" applyNumberFormat="1" applyFont="1" applyFill="1" applyBorder="1" applyAlignment="1" applyProtection="1">
      <alignment vertical="center"/>
      <protection hidden="1"/>
    </xf>
    <xf numFmtId="4" fontId="13" fillId="82" borderId="64" xfId="568" applyNumberFormat="1" applyFont="1" applyFill="1" applyBorder="1" applyAlignment="1" applyProtection="1">
      <alignment vertical="center"/>
      <protection hidden="1"/>
    </xf>
    <xf numFmtId="4" fontId="51" fillId="0" borderId="0" xfId="55" applyNumberFormat="1" applyFont="1" applyAlignment="1" applyProtection="1">
      <alignment vertical="center"/>
      <protection hidden="1"/>
    </xf>
    <xf numFmtId="4" fontId="51" fillId="0" borderId="0" xfId="55" applyNumberFormat="1" applyFont="1" applyAlignment="1" applyProtection="1">
      <alignment horizontal="right" vertical="center"/>
      <protection hidden="1"/>
    </xf>
    <xf numFmtId="4" fontId="10" fillId="39" borderId="0" xfId="55" quotePrefix="1" applyNumberFormat="1" applyFont="1" applyFill="1" applyAlignment="1" applyProtection="1">
      <alignment vertical="center"/>
      <protection hidden="1"/>
    </xf>
    <xf numFmtId="4" fontId="6" fillId="39" borderId="0" xfId="55" applyNumberFormat="1" applyFont="1" applyFill="1" applyAlignment="1" applyProtection="1">
      <alignment horizontal="center" vertical="center"/>
      <protection hidden="1"/>
    </xf>
    <xf numFmtId="0" fontId="12" fillId="38" borderId="0" xfId="568" applyFont="1" applyFill="1"/>
    <xf numFmtId="0" fontId="7" fillId="38" borderId="0" xfId="568" applyFont="1" applyFill="1" applyAlignment="1">
      <alignment horizontal="left"/>
    </xf>
    <xf numFmtId="0" fontId="6" fillId="38" borderId="0" xfId="568" applyFont="1" applyFill="1" applyBorder="1" applyAlignment="1">
      <alignment vertical="top"/>
    </xf>
    <xf numFmtId="0" fontId="111" fillId="0" borderId="0" xfId="49" applyFont="1" applyBorder="1" applyAlignment="1">
      <alignment horizontal="center"/>
    </xf>
    <xf numFmtId="0" fontId="109" fillId="0" borderId="0" xfId="49" applyFont="1" applyBorder="1" applyAlignment="1">
      <alignment horizontal="center"/>
    </xf>
    <xf numFmtId="0" fontId="16" fillId="0" borderId="0" xfId="3" quotePrefix="1" applyFill="1" applyBorder="1" applyAlignment="1" applyProtection="1"/>
    <xf numFmtId="0" fontId="156" fillId="40" borderId="71" xfId="55" applyFont="1" applyFill="1" applyBorder="1" applyProtection="1">
      <protection hidden="1"/>
    </xf>
    <xf numFmtId="0" fontId="157" fillId="40" borderId="136" xfId="49" applyFont="1" applyFill="1" applyBorder="1"/>
    <xf numFmtId="0" fontId="157" fillId="40" borderId="136" xfId="568" applyFont="1" applyFill="1" applyBorder="1" applyAlignment="1"/>
    <xf numFmtId="0" fontId="156" fillId="40" borderId="71" xfId="568" applyFont="1" applyFill="1" applyBorder="1" applyAlignment="1">
      <alignment horizontal="centerContinuous"/>
    </xf>
    <xf numFmtId="0" fontId="156" fillId="40" borderId="70" xfId="568" applyFont="1" applyFill="1" applyBorder="1" applyAlignment="1">
      <alignment horizontal="centerContinuous"/>
    </xf>
    <xf numFmtId="0" fontId="50" fillId="0" borderId="0" xfId="568" applyFont="1" applyFill="1"/>
    <xf numFmtId="0" fontId="6" fillId="0" borderId="0" xfId="568" applyFont="1"/>
    <xf numFmtId="4" fontId="6" fillId="38" borderId="0" xfId="568" applyNumberFormat="1" applyFont="1" applyFill="1"/>
    <xf numFmtId="0" fontId="6" fillId="38" borderId="0" xfId="568" applyFont="1" applyFill="1"/>
    <xf numFmtId="0" fontId="6" fillId="0" borderId="51" xfId="568" applyFont="1" applyFill="1" applyBorder="1"/>
    <xf numFmtId="0" fontId="6" fillId="0" borderId="0" xfId="568" applyFont="1" applyFill="1" applyBorder="1"/>
    <xf numFmtId="0" fontId="6" fillId="0" borderId="10" xfId="568" applyFont="1" applyFill="1" applyBorder="1"/>
    <xf numFmtId="0" fontId="7" fillId="0" borderId="0" xfId="568" applyFont="1"/>
    <xf numFmtId="0" fontId="7" fillId="0" borderId="0" xfId="568" applyFont="1" applyBorder="1"/>
    <xf numFmtId="0" fontId="6" fillId="0" borderId="0" xfId="568" applyFill="1"/>
    <xf numFmtId="0" fontId="6" fillId="0" borderId="0" xfId="568"/>
    <xf numFmtId="4" fontId="6" fillId="0" borderId="0" xfId="568" applyNumberFormat="1"/>
    <xf numFmtId="4" fontId="7" fillId="0" borderId="50" xfId="49" applyNumberFormat="1" applyFont="1" applyBorder="1"/>
    <xf numFmtId="4" fontId="32" fillId="0" borderId="8" xfId="49" applyNumberFormat="1" applyFont="1" applyBorder="1"/>
    <xf numFmtId="0" fontId="85" fillId="38" borderId="0" xfId="49" applyFont="1" applyFill="1" applyBorder="1" applyAlignment="1">
      <alignment horizontal="center"/>
    </xf>
    <xf numFmtId="4" fontId="32" fillId="38" borderId="0" xfId="49" applyNumberFormat="1" applyFont="1" applyFill="1" applyBorder="1"/>
    <xf numFmtId="4" fontId="7" fillId="38" borderId="0" xfId="49" applyNumberFormat="1" applyFont="1" applyFill="1" applyBorder="1"/>
    <xf numFmtId="0" fontId="32" fillId="38" borderId="0" xfId="49" applyFont="1" applyFill="1" applyBorder="1"/>
    <xf numFmtId="0" fontId="85" fillId="0" borderId="0" xfId="49" applyFont="1" applyBorder="1" applyAlignment="1">
      <alignment horizontal="center" vertical="center"/>
    </xf>
    <xf numFmtId="0" fontId="85" fillId="0" borderId="218" xfId="49" applyFont="1" applyBorder="1" applyAlignment="1">
      <alignment horizontal="center"/>
    </xf>
    <xf numFmtId="0" fontId="85" fillId="0" borderId="252" xfId="49" applyFont="1" applyBorder="1" applyAlignment="1">
      <alignment horizontal="center"/>
    </xf>
    <xf numFmtId="0" fontId="51" fillId="37" borderId="0" xfId="55" applyFont="1" applyFill="1" applyAlignment="1" applyProtection="1">
      <alignment horizontal="center"/>
      <protection hidden="1"/>
    </xf>
    <xf numFmtId="0" fontId="6" fillId="82" borderId="91" xfId="49" applyFont="1" applyFill="1" applyBorder="1"/>
    <xf numFmtId="0" fontId="19" fillId="86" borderId="261" xfId="49" applyFont="1" applyFill="1" applyBorder="1"/>
    <xf numFmtId="0" fontId="6" fillId="87" borderId="10" xfId="49" applyFont="1" applyFill="1" applyBorder="1"/>
    <xf numFmtId="0" fontId="6" fillId="82" borderId="0" xfId="49" applyFont="1" applyFill="1" applyBorder="1"/>
    <xf numFmtId="49" fontId="19" fillId="88" borderId="0" xfId="49" applyNumberFormat="1" applyFont="1" applyFill="1" applyBorder="1" applyAlignment="1">
      <alignment horizontal="right"/>
    </xf>
    <xf numFmtId="0" fontId="19" fillId="38" borderId="91" xfId="49" applyFont="1" applyFill="1" applyBorder="1"/>
    <xf numFmtId="0" fontId="6" fillId="38" borderId="91" xfId="49" applyFont="1" applyFill="1" applyBorder="1"/>
    <xf numFmtId="0" fontId="20" fillId="38" borderId="91" xfId="49" applyFont="1" applyFill="1" applyBorder="1"/>
    <xf numFmtId="0" fontId="24" fillId="86" borderId="261" xfId="49" applyFont="1" applyFill="1" applyBorder="1"/>
    <xf numFmtId="0" fontId="0" fillId="0" borderId="10" xfId="49" applyFont="1" applyBorder="1"/>
    <xf numFmtId="0" fontId="0" fillId="0" borderId="295" xfId="49" applyFont="1" applyBorder="1"/>
    <xf numFmtId="0" fontId="19" fillId="87" borderId="10" xfId="49" applyFont="1" applyFill="1" applyBorder="1"/>
    <xf numFmtId="0" fontId="29" fillId="90" borderId="297" xfId="49" applyFont="1" applyFill="1" applyBorder="1"/>
    <xf numFmtId="0" fontId="24" fillId="91" borderId="115" xfId="49" applyFont="1" applyFill="1" applyBorder="1"/>
    <xf numFmtId="49" fontId="29" fillId="91" borderId="116" xfId="49" applyNumberFormat="1" applyFont="1" applyFill="1" applyBorder="1" applyAlignment="1">
      <alignment horizontal="right"/>
    </xf>
    <xf numFmtId="0" fontId="24" fillId="92" borderId="71" xfId="49" applyFont="1" applyFill="1" applyBorder="1"/>
    <xf numFmtId="49" fontId="29" fillId="92" borderId="136" xfId="49" applyNumberFormat="1" applyFont="1" applyFill="1" applyBorder="1" applyAlignment="1">
      <alignment horizontal="right"/>
    </xf>
    <xf numFmtId="0" fontId="24" fillId="93" borderId="71" xfId="49" applyFont="1" applyFill="1" applyBorder="1"/>
    <xf numFmtId="49" fontId="29" fillId="93" borderId="136" xfId="49" applyNumberFormat="1" applyFont="1" applyFill="1" applyBorder="1" applyAlignment="1">
      <alignment horizontal="right"/>
    </xf>
    <xf numFmtId="0" fontId="19" fillId="94" borderId="91" xfId="49" applyFont="1" applyFill="1" applyBorder="1"/>
    <xf numFmtId="49" fontId="30" fillId="94" borderId="0" xfId="49" applyNumberFormat="1" applyFont="1" applyFill="1" applyBorder="1" applyAlignment="1">
      <alignment horizontal="right"/>
    </xf>
    <xf numFmtId="1" fontId="7" fillId="92" borderId="52" xfId="49" applyNumberFormat="1" applyFont="1" applyFill="1" applyBorder="1"/>
    <xf numFmtId="0" fontId="7" fillId="93" borderId="52" xfId="49" applyFont="1" applyFill="1" applyBorder="1"/>
    <xf numFmtId="1" fontId="0" fillId="27" borderId="10" xfId="49" applyNumberFormat="1" applyFont="1" applyFill="1" applyBorder="1"/>
    <xf numFmtId="0" fontId="0" fillId="0" borderId="51" xfId="49" applyFont="1" applyBorder="1"/>
    <xf numFmtId="0" fontId="0" fillId="0" borderId="5" xfId="49" applyFont="1" applyBorder="1"/>
    <xf numFmtId="2" fontId="7" fillId="97" borderId="70" xfId="49" applyNumberFormat="1" applyFont="1" applyFill="1" applyBorder="1"/>
    <xf numFmtId="2" fontId="0" fillId="0" borderId="301" xfId="49" applyNumberFormat="1" applyFont="1" applyBorder="1"/>
    <xf numFmtId="2" fontId="0" fillId="98" borderId="5" xfId="49" applyNumberFormat="1" applyFont="1" applyFill="1" applyBorder="1"/>
    <xf numFmtId="2" fontId="0" fillId="0" borderId="6" xfId="49" applyNumberFormat="1" applyFont="1" applyBorder="1"/>
    <xf numFmtId="0" fontId="29" fillId="0" borderId="276" xfId="49" applyFont="1" applyBorder="1" applyAlignment="1">
      <alignment horizontal="center" wrapText="1"/>
    </xf>
    <xf numFmtId="0" fontId="24" fillId="86" borderId="304" xfId="49" applyFont="1" applyFill="1" applyBorder="1"/>
    <xf numFmtId="0" fontId="29" fillId="90" borderId="305" xfId="49" applyFont="1" applyFill="1" applyBorder="1"/>
    <xf numFmtId="0" fontId="7" fillId="0" borderId="302" xfId="49" applyFont="1" applyBorder="1" applyAlignment="1">
      <alignment horizontal="center" wrapText="1"/>
    </xf>
    <xf numFmtId="0" fontId="7" fillId="0" borderId="303" xfId="49" applyFont="1" applyBorder="1"/>
    <xf numFmtId="0" fontId="24" fillId="95" borderId="304" xfId="49" applyFont="1" applyFill="1" applyBorder="1"/>
    <xf numFmtId="0" fontId="7" fillId="96" borderId="87" xfId="49" applyFont="1" applyFill="1" applyBorder="1"/>
    <xf numFmtId="0" fontId="7" fillId="97" borderId="87" xfId="49" applyFont="1" applyFill="1" applyBorder="1"/>
    <xf numFmtId="0" fontId="0" fillId="0" borderId="306" xfId="49" applyFont="1" applyBorder="1"/>
    <xf numFmtId="0" fontId="29" fillId="0" borderId="308" xfId="49" applyFont="1" applyBorder="1" applyAlignment="1">
      <alignment horizontal="center" wrapText="1"/>
    </xf>
    <xf numFmtId="0" fontId="29" fillId="0" borderId="309" xfId="49" applyFont="1" applyBorder="1" applyAlignment="1">
      <alignment horizontal="center" wrapText="1"/>
    </xf>
    <xf numFmtId="0" fontId="7" fillId="0" borderId="310" xfId="49" applyFont="1" applyBorder="1" applyAlignment="1">
      <alignment horizontal="center" wrapText="1"/>
    </xf>
    <xf numFmtId="0" fontId="29" fillId="0" borderId="311" xfId="49" applyFont="1" applyBorder="1" applyAlignment="1">
      <alignment horizontal="center" wrapText="1"/>
    </xf>
    <xf numFmtId="0" fontId="7" fillId="0" borderId="208" xfId="49" applyFont="1" applyBorder="1"/>
    <xf numFmtId="0" fontId="29" fillId="0" borderId="207" xfId="49" applyFont="1" applyBorder="1"/>
    <xf numFmtId="0" fontId="7" fillId="0" borderId="312" xfId="49" applyFont="1" applyBorder="1"/>
    <xf numFmtId="0" fontId="29" fillId="0" borderId="313" xfId="49" applyFont="1" applyBorder="1"/>
    <xf numFmtId="0" fontId="24" fillId="86" borderId="314" xfId="49" applyFont="1" applyFill="1" applyBorder="1"/>
    <xf numFmtId="0" fontId="24" fillId="86" borderId="315" xfId="49" applyFont="1" applyFill="1" applyBorder="1"/>
    <xf numFmtId="0" fontId="7" fillId="87" borderId="208" xfId="49" applyFont="1" applyFill="1" applyBorder="1"/>
    <xf numFmtId="0" fontId="7" fillId="87" borderId="207" xfId="49" applyFont="1" applyFill="1" applyBorder="1"/>
    <xf numFmtId="0" fontId="24" fillId="87" borderId="208" xfId="49" applyFont="1" applyFill="1" applyBorder="1"/>
    <xf numFmtId="0" fontId="29" fillId="90" borderId="316" xfId="49" applyFont="1" applyFill="1" applyBorder="1"/>
    <xf numFmtId="0" fontId="29" fillId="90" borderId="317" xfId="49" applyFont="1" applyFill="1" applyBorder="1"/>
    <xf numFmtId="0" fontId="0" fillId="0" borderId="208" xfId="49" applyFont="1" applyBorder="1"/>
    <xf numFmtId="0" fontId="0" fillId="0" borderId="207" xfId="49" applyFont="1" applyBorder="1"/>
    <xf numFmtId="0" fontId="24" fillId="95" borderId="314" xfId="49" applyFont="1" applyFill="1" applyBorder="1"/>
    <xf numFmtId="0" fontId="7" fillId="96" borderId="82" xfId="49" applyFont="1" applyFill="1" applyBorder="1"/>
    <xf numFmtId="0" fontId="7" fillId="97" borderId="82" xfId="49" applyFont="1" applyFill="1" applyBorder="1"/>
    <xf numFmtId="2" fontId="7" fillId="97" borderId="85" xfId="49" applyNumberFormat="1" applyFont="1" applyFill="1" applyBorder="1"/>
    <xf numFmtId="0" fontId="0" fillId="0" borderId="318" xfId="49" applyFont="1" applyBorder="1"/>
    <xf numFmtId="2" fontId="0" fillId="0" borderId="319" xfId="49" applyNumberFormat="1" applyFont="1" applyBorder="1"/>
    <xf numFmtId="0" fontId="0" fillId="98" borderId="208" xfId="49" applyFont="1" applyFill="1" applyBorder="1"/>
    <xf numFmtId="2" fontId="0" fillId="98" borderId="207" xfId="49" applyNumberFormat="1" applyFont="1" applyFill="1" applyBorder="1"/>
    <xf numFmtId="0" fontId="0" fillId="0" borderId="203" xfId="49" applyFont="1" applyBorder="1"/>
    <xf numFmtId="0" fontId="0" fillId="0" borderId="204" xfId="49" applyFont="1" applyBorder="1"/>
    <xf numFmtId="2" fontId="0" fillId="0" borderId="200" xfId="49" applyNumberFormat="1" applyFont="1" applyBorder="1"/>
    <xf numFmtId="0" fontId="24" fillId="99" borderId="71" xfId="49" applyFont="1" applyFill="1" applyBorder="1"/>
    <xf numFmtId="49" fontId="29" fillId="99" borderId="136" xfId="49" applyNumberFormat="1" applyFont="1" applyFill="1" applyBorder="1" applyAlignment="1">
      <alignment horizontal="right"/>
    </xf>
    <xf numFmtId="0" fontId="7" fillId="100" borderId="82" xfId="49" applyFont="1" applyFill="1" applyBorder="1"/>
    <xf numFmtId="0" fontId="7" fillId="100" borderId="87" xfId="49" applyFont="1" applyFill="1" applyBorder="1"/>
    <xf numFmtId="2" fontId="7" fillId="100" borderId="85" xfId="49" applyNumberFormat="1" applyFont="1" applyFill="1" applyBorder="1"/>
    <xf numFmtId="2" fontId="7" fillId="100" borderId="70" xfId="49" applyNumberFormat="1" applyFont="1" applyFill="1" applyBorder="1"/>
    <xf numFmtId="0" fontId="7" fillId="99" borderId="52" xfId="49" applyFont="1" applyFill="1" applyBorder="1"/>
    <xf numFmtId="0" fontId="24" fillId="102" borderId="219" xfId="49" applyFont="1" applyFill="1" applyBorder="1"/>
    <xf numFmtId="0" fontId="47" fillId="38" borderId="3" xfId="568" applyFont="1" applyFill="1" applyBorder="1"/>
    <xf numFmtId="0" fontId="24" fillId="103" borderId="220" xfId="49" applyFont="1" applyFill="1" applyBorder="1"/>
    <xf numFmtId="0" fontId="70" fillId="37" borderId="0" xfId="568" applyFont="1" applyFill="1"/>
    <xf numFmtId="0" fontId="70" fillId="0" borderId="0" xfId="568" applyFont="1"/>
    <xf numFmtId="0" fontId="32" fillId="37" borderId="0" xfId="568" applyFont="1" applyFill="1"/>
    <xf numFmtId="0" fontId="32" fillId="0" borderId="0" xfId="568" applyFont="1"/>
    <xf numFmtId="0" fontId="6" fillId="82" borderId="115" xfId="568" applyFont="1" applyFill="1" applyBorder="1"/>
    <xf numFmtId="0" fontId="6" fillId="82" borderId="133" xfId="568" applyFont="1" applyFill="1" applyBorder="1"/>
    <xf numFmtId="1" fontId="24" fillId="82" borderId="115" xfId="568" applyNumberFormat="1" applyFont="1" applyFill="1" applyBorder="1" applyAlignment="1">
      <alignment horizontal="center"/>
    </xf>
    <xf numFmtId="0" fontId="7" fillId="83" borderId="91" xfId="568" applyFont="1" applyFill="1" applyBorder="1"/>
    <xf numFmtId="0" fontId="19" fillId="83" borderId="109" xfId="568" applyFont="1" applyFill="1" applyBorder="1"/>
    <xf numFmtId="0" fontId="6" fillId="83" borderId="5" xfId="568" applyFont="1" applyFill="1" applyBorder="1"/>
    <xf numFmtId="0" fontId="0" fillId="38" borderId="0" xfId="49" applyFont="1" applyFill="1"/>
    <xf numFmtId="0" fontId="5" fillId="38" borderId="214" xfId="568" applyFont="1" applyFill="1" applyBorder="1"/>
    <xf numFmtId="0" fontId="5" fillId="82" borderId="214" xfId="568" applyFont="1" applyFill="1" applyBorder="1"/>
    <xf numFmtId="0" fontId="24" fillId="83" borderId="91" xfId="568" applyFont="1" applyFill="1" applyBorder="1" applyAlignment="1">
      <alignment horizontal="left" wrapText="1"/>
    </xf>
    <xf numFmtId="0" fontId="6" fillId="83" borderId="212" xfId="568" applyFont="1" applyFill="1" applyBorder="1"/>
    <xf numFmtId="0" fontId="6" fillId="82" borderId="336" xfId="568" applyFont="1" applyFill="1" applyBorder="1"/>
    <xf numFmtId="0" fontId="6" fillId="82" borderId="337" xfId="568" applyFont="1" applyFill="1" applyBorder="1"/>
    <xf numFmtId="0" fontId="6" fillId="82" borderId="292" xfId="568" applyFont="1" applyFill="1" applyBorder="1"/>
    <xf numFmtId="0" fontId="19" fillId="82" borderId="91" xfId="568" applyFont="1" applyFill="1" applyBorder="1"/>
    <xf numFmtId="0" fontId="19" fillId="82" borderId="109" xfId="568" applyFont="1" applyFill="1" applyBorder="1"/>
    <xf numFmtId="0" fontId="6" fillId="82" borderId="5" xfId="568" applyFont="1" applyFill="1" applyBorder="1"/>
    <xf numFmtId="0" fontId="6" fillId="82" borderId="91" xfId="568" applyFont="1" applyFill="1" applyBorder="1"/>
    <xf numFmtId="0" fontId="81" fillId="82" borderId="149" xfId="568" applyFont="1" applyFill="1" applyBorder="1"/>
    <xf numFmtId="0" fontId="6" fillId="82" borderId="106" xfId="568" applyFont="1" applyFill="1" applyBorder="1"/>
    <xf numFmtId="0" fontId="6" fillId="82" borderId="138" xfId="568" applyFont="1" applyFill="1" applyBorder="1"/>
    <xf numFmtId="0" fontId="6" fillId="82" borderId="212" xfId="568" applyFont="1" applyFill="1" applyBorder="1"/>
    <xf numFmtId="0" fontId="6" fillId="82" borderId="109" xfId="568" applyFont="1" applyFill="1" applyBorder="1"/>
    <xf numFmtId="0" fontId="19" fillId="82" borderId="149" xfId="568" applyFont="1" applyFill="1" applyBorder="1" applyAlignment="1">
      <alignment horizontal="right"/>
    </xf>
    <xf numFmtId="0" fontId="5" fillId="82" borderId="149" xfId="568" applyFont="1" applyFill="1" applyBorder="1"/>
    <xf numFmtId="0" fontId="6" fillId="83" borderId="7" xfId="568" applyFont="1" applyFill="1" applyBorder="1"/>
    <xf numFmtId="0" fontId="6" fillId="83" borderId="222" xfId="568" applyFont="1" applyFill="1" applyBorder="1"/>
    <xf numFmtId="0" fontId="6" fillId="83" borderId="48" xfId="568" applyFont="1" applyFill="1" applyBorder="1"/>
    <xf numFmtId="0" fontId="7" fillId="83" borderId="3" xfId="568" applyFont="1" applyFill="1" applyBorder="1"/>
    <xf numFmtId="0" fontId="7" fillId="83" borderId="5" xfId="568" applyFont="1" applyFill="1" applyBorder="1"/>
    <xf numFmtId="0" fontId="7" fillId="83" borderId="4" xfId="568" applyFont="1" applyFill="1" applyBorder="1"/>
    <xf numFmtId="0" fontId="6" fillId="83" borderId="338" xfId="568" applyFont="1" applyFill="1" applyBorder="1"/>
    <xf numFmtId="0" fontId="6" fillId="83" borderId="6" xfId="568" applyFont="1" applyFill="1" applyBorder="1"/>
    <xf numFmtId="0" fontId="6" fillId="82" borderId="116" xfId="568" applyFont="1" applyFill="1" applyBorder="1"/>
    <xf numFmtId="0" fontId="6" fillId="83" borderId="91" xfId="568" applyFont="1" applyFill="1" applyBorder="1"/>
    <xf numFmtId="0" fontId="19" fillId="83" borderId="0" xfId="568" applyFont="1" applyFill="1" applyBorder="1"/>
    <xf numFmtId="0" fontId="6" fillId="83" borderId="10" xfId="568" applyFont="1" applyFill="1" applyBorder="1"/>
    <xf numFmtId="0" fontId="6" fillId="82" borderId="214" xfId="568" applyFont="1" applyFill="1" applyBorder="1"/>
    <xf numFmtId="0" fontId="6" fillId="83" borderId="0" xfId="568" applyFont="1" applyFill="1" applyBorder="1"/>
    <xf numFmtId="0" fontId="6" fillId="82" borderId="268" xfId="568" applyFont="1" applyFill="1" applyBorder="1"/>
    <xf numFmtId="0" fontId="6" fillId="82" borderId="282" xfId="568" applyFont="1" applyFill="1" applyBorder="1"/>
    <xf numFmtId="0" fontId="19" fillId="82" borderId="0" xfId="568" applyFont="1" applyFill="1" applyBorder="1"/>
    <xf numFmtId="0" fontId="6" fillId="82" borderId="10" xfId="568" applyFont="1" applyFill="1" applyBorder="1"/>
    <xf numFmtId="0" fontId="81" fillId="82" borderId="143" xfId="568" applyFont="1" applyFill="1" applyBorder="1"/>
    <xf numFmtId="0" fontId="5" fillId="38" borderId="339" xfId="568" applyFont="1" applyFill="1" applyBorder="1"/>
    <xf numFmtId="0" fontId="6" fillId="82" borderId="107" xfId="568" applyFont="1" applyFill="1" applyBorder="1"/>
    <xf numFmtId="0" fontId="6" fillId="82" borderId="66" xfId="568" applyFont="1" applyFill="1" applyBorder="1"/>
    <xf numFmtId="0" fontId="6" fillId="82" borderId="0" xfId="568" applyFont="1" applyFill="1" applyBorder="1"/>
    <xf numFmtId="0" fontId="19" fillId="82" borderId="143" xfId="568" applyFont="1" applyFill="1" applyBorder="1"/>
    <xf numFmtId="0" fontId="5" fillId="82" borderId="339" xfId="568" applyFont="1" applyFill="1" applyBorder="1"/>
    <xf numFmtId="0" fontId="19" fillId="82" borderId="143" xfId="568" applyFont="1" applyFill="1" applyBorder="1" applyAlignment="1">
      <alignment horizontal="right"/>
    </xf>
    <xf numFmtId="0" fontId="6" fillId="83" borderId="8" xfId="568" applyFont="1" applyFill="1" applyBorder="1"/>
    <xf numFmtId="0" fontId="6" fillId="83" borderId="9" xfId="568" applyFont="1" applyFill="1" applyBorder="1"/>
    <xf numFmtId="0" fontId="0" fillId="83" borderId="50" xfId="49" applyFont="1" applyFill="1" applyBorder="1" applyAlignment="1"/>
    <xf numFmtId="0" fontId="6" fillId="83" borderId="51" xfId="568" applyFont="1" applyFill="1" applyBorder="1"/>
    <xf numFmtId="4" fontId="0" fillId="38" borderId="347" xfId="49" applyNumberFormat="1" applyFont="1" applyFill="1" applyBorder="1"/>
    <xf numFmtId="4" fontId="0" fillId="38" borderId="141" xfId="49" applyNumberFormat="1" applyFont="1" applyFill="1" applyBorder="1"/>
    <xf numFmtId="0" fontId="7" fillId="82" borderId="3" xfId="49" applyFont="1" applyFill="1" applyBorder="1"/>
    <xf numFmtId="0" fontId="13" fillId="38" borderId="0" xfId="49" applyFont="1" applyFill="1"/>
    <xf numFmtId="0" fontId="67" fillId="38" borderId="0" xfId="568" applyFont="1" applyFill="1" applyAlignment="1">
      <alignment horizontal="justify"/>
    </xf>
    <xf numFmtId="0" fontId="6" fillId="38" borderId="0" xfId="568" applyFont="1" applyFill="1" applyAlignment="1">
      <alignment horizontal="justify"/>
    </xf>
    <xf numFmtId="0" fontId="13" fillId="38" borderId="0" xfId="568" applyFont="1" applyFill="1"/>
    <xf numFmtId="0" fontId="24" fillId="83" borderId="359" xfId="568" applyFont="1" applyFill="1" applyBorder="1"/>
    <xf numFmtId="0" fontId="6" fillId="38" borderId="0" xfId="49" applyFill="1" applyBorder="1"/>
    <xf numFmtId="4" fontId="6" fillId="38" borderId="0" xfId="49" applyNumberFormat="1" applyFill="1" applyBorder="1"/>
    <xf numFmtId="168" fontId="6" fillId="38" borderId="0" xfId="49" applyNumberFormat="1" applyFill="1"/>
    <xf numFmtId="0" fontId="161" fillId="82" borderId="52" xfId="568" applyFont="1" applyFill="1" applyBorder="1" applyAlignment="1">
      <alignment vertical="center"/>
    </xf>
    <xf numFmtId="0" fontId="7" fillId="38" borderId="0" xfId="568" applyFont="1" applyFill="1" applyBorder="1" applyAlignment="1">
      <alignment horizontal="center"/>
    </xf>
    <xf numFmtId="0" fontId="24" fillId="82" borderId="210" xfId="568" applyFont="1" applyFill="1" applyBorder="1" applyAlignment="1">
      <alignment horizontal="center" vertical="center"/>
    </xf>
    <xf numFmtId="0" fontId="7" fillId="101" borderId="66" xfId="568" applyFont="1" applyFill="1" applyBorder="1" applyAlignment="1">
      <alignment horizontal="left" vertical="center"/>
    </xf>
    <xf numFmtId="0" fontId="7" fillId="38" borderId="0" xfId="568" applyFont="1" applyFill="1" applyBorder="1" applyAlignment="1">
      <alignment horizontal="left" vertical="center"/>
    </xf>
    <xf numFmtId="0" fontId="7" fillId="38" borderId="0" xfId="568" applyFont="1" applyFill="1"/>
    <xf numFmtId="0" fontId="6" fillId="82" borderId="66" xfId="568" applyFont="1" applyFill="1" applyBorder="1" applyAlignment="1">
      <alignment horizontal="left" vertical="center"/>
    </xf>
    <xf numFmtId="4" fontId="7" fillId="82" borderId="10" xfId="568" applyNumberFormat="1" applyFont="1" applyFill="1" applyBorder="1" applyAlignment="1">
      <alignment horizontal="right" vertical="center"/>
    </xf>
    <xf numFmtId="0" fontId="7" fillId="101" borderId="52" xfId="568" applyFont="1" applyFill="1" applyBorder="1" applyAlignment="1">
      <alignment horizontal="left" vertical="center"/>
    </xf>
    <xf numFmtId="4" fontId="22" fillId="101" borderId="52" xfId="568" applyNumberFormat="1" applyFont="1" applyFill="1" applyBorder="1"/>
    <xf numFmtId="0" fontId="6" fillId="83" borderId="9" xfId="568" applyFill="1" applyBorder="1"/>
    <xf numFmtId="0" fontId="6" fillId="38" borderId="0" xfId="568" applyFill="1" applyBorder="1"/>
    <xf numFmtId="0" fontId="24" fillId="83" borderId="10" xfId="568" applyFont="1" applyFill="1" applyBorder="1"/>
    <xf numFmtId="0" fontId="7" fillId="38" borderId="0" xfId="568" applyFont="1" applyFill="1" applyBorder="1"/>
    <xf numFmtId="4" fontId="7" fillId="83" borderId="10" xfId="568" applyNumberFormat="1" applyFont="1" applyFill="1" applyBorder="1"/>
    <xf numFmtId="0" fontId="6" fillId="83" borderId="51" xfId="568" applyFill="1" applyBorder="1"/>
    <xf numFmtId="10" fontId="6" fillId="38" borderId="0" xfId="568" applyNumberFormat="1" applyFill="1" applyBorder="1"/>
    <xf numFmtId="4" fontId="6" fillId="38" borderId="0" xfId="568" applyNumberFormat="1" applyFont="1" applyFill="1" applyBorder="1"/>
    <xf numFmtId="4" fontId="6" fillId="38" borderId="0" xfId="568" applyNumberFormat="1" applyFill="1"/>
    <xf numFmtId="4" fontId="6" fillId="38" borderId="0" xfId="568" applyNumberFormat="1" applyFill="1" applyBorder="1"/>
    <xf numFmtId="0" fontId="7" fillId="0" borderId="0" xfId="568" applyFont="1" applyBorder="1" applyAlignment="1">
      <alignment horizontal="center"/>
    </xf>
    <xf numFmtId="0" fontId="7" fillId="0" borderId="0" xfId="568" applyFont="1" applyBorder="1" applyAlignment="1">
      <alignment horizontal="left" vertical="center"/>
    </xf>
    <xf numFmtId="4" fontId="7" fillId="82" borderId="9" xfId="568" applyNumberFormat="1" applyFont="1" applyFill="1" applyBorder="1" applyAlignment="1">
      <alignment horizontal="right" vertical="center"/>
    </xf>
    <xf numFmtId="4" fontId="7" fillId="38" borderId="261" xfId="568" applyNumberFormat="1" applyFont="1" applyFill="1" applyBorder="1" applyAlignment="1">
      <alignment horizontal="right" vertical="center"/>
    </xf>
    <xf numFmtId="4" fontId="7" fillId="38" borderId="10" xfId="568" applyNumberFormat="1" applyFont="1" applyFill="1" applyBorder="1" applyAlignment="1">
      <alignment horizontal="right" vertical="center"/>
    </xf>
    <xf numFmtId="0" fontId="7" fillId="0" borderId="10" xfId="568" applyFont="1" applyBorder="1"/>
    <xf numFmtId="0" fontId="7" fillId="101" borderId="52" xfId="568" applyFont="1" applyFill="1" applyBorder="1" applyAlignment="1">
      <alignment horizontal="right" vertical="center"/>
    </xf>
    <xf numFmtId="10" fontId="6" fillId="82" borderId="10" xfId="568" applyNumberFormat="1" applyFill="1" applyBorder="1"/>
    <xf numFmtId="0" fontId="8" fillId="0" borderId="0" xfId="568" applyFont="1" applyBorder="1"/>
    <xf numFmtId="0" fontId="6" fillId="0" borderId="0" xfId="568" applyBorder="1"/>
    <xf numFmtId="0" fontId="6" fillId="82" borderId="196" xfId="568" applyFill="1" applyBorder="1"/>
    <xf numFmtId="0" fontId="77" fillId="82" borderId="359" xfId="49" applyFont="1" applyFill="1" applyBorder="1" applyAlignment="1">
      <alignment horizontal="left" vertical="center"/>
    </xf>
    <xf numFmtId="0" fontId="8" fillId="82" borderId="196" xfId="49" applyFont="1" applyFill="1" applyBorder="1" applyAlignment="1">
      <alignment horizontal="left" vertical="center"/>
    </xf>
    <xf numFmtId="4" fontId="6" fillId="82" borderId="10" xfId="568" applyNumberFormat="1" applyFill="1" applyBorder="1"/>
    <xf numFmtId="0" fontId="19" fillId="82" borderId="359" xfId="49" applyFont="1" applyFill="1" applyBorder="1"/>
    <xf numFmtId="10" fontId="155" fillId="82" borderId="196" xfId="49" applyNumberFormat="1" applyFont="1" applyFill="1" applyBorder="1"/>
    <xf numFmtId="10" fontId="155" fillId="82" borderId="10" xfId="49" applyNumberFormat="1" applyFont="1" applyFill="1" applyBorder="1"/>
    <xf numFmtId="0" fontId="6" fillId="82" borderId="359" xfId="49" applyFill="1" applyBorder="1"/>
    <xf numFmtId="0" fontId="6" fillId="82" borderId="196" xfId="49" applyFill="1" applyBorder="1"/>
    <xf numFmtId="0" fontId="19" fillId="82" borderId="359" xfId="49" quotePrefix="1" applyFont="1" applyFill="1" applyBorder="1"/>
    <xf numFmtId="0" fontId="6" fillId="82" borderId="359" xfId="568" applyFill="1" applyBorder="1"/>
    <xf numFmtId="0" fontId="6" fillId="82" borderId="360" xfId="568" applyFill="1" applyBorder="1"/>
    <xf numFmtId="0" fontId="6" fillId="82" borderId="197" xfId="568" applyFill="1" applyBorder="1"/>
    <xf numFmtId="4" fontId="6" fillId="82" borderId="51" xfId="568" applyNumberFormat="1" applyFill="1" applyBorder="1"/>
    <xf numFmtId="0" fontId="6" fillId="83" borderId="358" xfId="568" applyFill="1" applyBorder="1"/>
    <xf numFmtId="0" fontId="6" fillId="83" borderId="195" xfId="568" applyFill="1" applyBorder="1"/>
    <xf numFmtId="4" fontId="7" fillId="83" borderId="196" xfId="568" applyNumberFormat="1" applyFont="1" applyFill="1" applyBorder="1"/>
    <xf numFmtId="0" fontId="32" fillId="83" borderId="360" xfId="568" applyFont="1" applyFill="1" applyBorder="1"/>
    <xf numFmtId="0" fontId="6" fillId="83" borderId="197" xfId="568" applyFill="1" applyBorder="1"/>
    <xf numFmtId="10" fontId="6" fillId="0" borderId="0" xfId="568" applyNumberFormat="1" applyBorder="1"/>
    <xf numFmtId="0" fontId="24" fillId="83" borderId="115" xfId="568" applyFont="1" applyFill="1" applyBorder="1"/>
    <xf numFmtId="4" fontId="7" fillId="83" borderId="121" xfId="568" applyNumberFormat="1" applyFont="1" applyFill="1" applyBorder="1"/>
    <xf numFmtId="4" fontId="6" fillId="0" borderId="0" xfId="568" applyNumberFormat="1" applyFont="1" applyBorder="1"/>
    <xf numFmtId="4" fontId="6" fillId="0" borderId="0" xfId="568" applyNumberFormat="1" applyBorder="1"/>
    <xf numFmtId="0" fontId="7" fillId="82" borderId="66" xfId="568" applyFont="1" applyFill="1" applyBorder="1" applyAlignment="1">
      <alignment horizontal="left" vertical="center"/>
    </xf>
    <xf numFmtId="0" fontId="19" fillId="82" borderId="10" xfId="568" applyFont="1" applyFill="1" applyBorder="1"/>
    <xf numFmtId="0" fontId="6" fillId="82" borderId="339" xfId="568" applyFont="1" applyFill="1" applyBorder="1"/>
    <xf numFmtId="0" fontId="7" fillId="82" borderId="339" xfId="568" applyFont="1" applyFill="1" applyBorder="1"/>
    <xf numFmtId="0" fontId="7" fillId="38" borderId="214" xfId="568" applyFont="1" applyFill="1" applyBorder="1"/>
    <xf numFmtId="0" fontId="19" fillId="83" borderId="10" xfId="568" applyFont="1" applyFill="1" applyBorder="1"/>
    <xf numFmtId="0" fontId="6" fillId="83" borderId="10" xfId="49" applyFont="1" applyFill="1" applyBorder="1"/>
    <xf numFmtId="0" fontId="0" fillId="83" borderId="51" xfId="49" applyFont="1" applyFill="1" applyBorder="1" applyAlignment="1"/>
    <xf numFmtId="0" fontId="7" fillId="38" borderId="339" xfId="568" applyFont="1" applyFill="1" applyBorder="1"/>
    <xf numFmtId="0" fontId="6" fillId="0" borderId="0" xfId="568" applyAlignment="1"/>
    <xf numFmtId="0" fontId="6" fillId="0" borderId="74" xfId="48" applyFont="1" applyBorder="1" applyAlignment="1">
      <alignment vertical="top"/>
    </xf>
    <xf numFmtId="0" fontId="7" fillId="0" borderId="9" xfId="48" applyFont="1" applyFill="1" applyBorder="1" applyAlignment="1">
      <alignment horizontal="center" vertical="center" wrapText="1"/>
    </xf>
    <xf numFmtId="0" fontId="6" fillId="0" borderId="52" xfId="48" applyFont="1" applyBorder="1">
      <alignment vertical="top"/>
    </xf>
    <xf numFmtId="181" fontId="6" fillId="0" borderId="9" xfId="48" applyNumberFormat="1" applyFont="1" applyFill="1" applyBorder="1" applyAlignment="1">
      <alignment horizontal="center"/>
    </xf>
    <xf numFmtId="0" fontId="7" fillId="0" borderId="7" xfId="48" applyFont="1" applyBorder="1">
      <alignment vertical="top"/>
    </xf>
    <xf numFmtId="182" fontId="159" fillId="0" borderId="9" xfId="48" quotePrefix="1" applyNumberFormat="1" applyFont="1" applyFill="1" applyBorder="1" applyAlignment="1">
      <alignment horizontal="right"/>
    </xf>
    <xf numFmtId="0" fontId="6" fillId="0" borderId="3" xfId="48" applyFont="1" applyBorder="1">
      <alignment vertical="top"/>
    </xf>
    <xf numFmtId="4" fontId="6" fillId="0" borderId="10" xfId="48" applyNumberFormat="1" applyFont="1" applyFill="1" applyBorder="1">
      <alignment vertical="top"/>
    </xf>
    <xf numFmtId="0" fontId="6" fillId="0" borderId="3" xfId="48" applyFont="1" applyFill="1" applyBorder="1">
      <alignment vertical="top"/>
    </xf>
    <xf numFmtId="4" fontId="159" fillId="0" borderId="9" xfId="48" applyNumberFormat="1" applyFont="1" applyFill="1" applyBorder="1">
      <alignment vertical="top"/>
    </xf>
    <xf numFmtId="0" fontId="6" fillId="0" borderId="4" xfId="48" applyFont="1" applyBorder="1">
      <alignment vertical="top"/>
    </xf>
    <xf numFmtId="4" fontId="6" fillId="0" borderId="51" xfId="48" applyNumberFormat="1" applyFont="1" applyFill="1" applyBorder="1">
      <alignment vertical="top"/>
    </xf>
    <xf numFmtId="0" fontId="6" fillId="0" borderId="9" xfId="48" applyFont="1" applyBorder="1">
      <alignment vertical="top"/>
    </xf>
    <xf numFmtId="4" fontId="7" fillId="82" borderId="261" xfId="568" applyNumberFormat="1" applyFont="1" applyFill="1" applyBorder="1" applyAlignment="1">
      <alignment horizontal="right" vertical="center"/>
    </xf>
    <xf numFmtId="4" fontId="7" fillId="38" borderId="272" xfId="568" applyNumberFormat="1" applyFont="1" applyFill="1" applyBorder="1" applyAlignment="1">
      <alignment horizontal="right" vertical="center"/>
    </xf>
    <xf numFmtId="0" fontId="7" fillId="82" borderId="52" xfId="568" applyFont="1" applyFill="1" applyBorder="1" applyAlignment="1">
      <alignment horizontal="left" vertical="center"/>
    </xf>
    <xf numFmtId="4" fontId="7" fillId="82" borderId="52" xfId="568" applyNumberFormat="1" applyFont="1" applyFill="1" applyBorder="1" applyAlignment="1">
      <alignment horizontal="right" vertical="center"/>
    </xf>
    <xf numFmtId="4" fontId="7" fillId="38" borderId="271" xfId="568" applyNumberFormat="1" applyFont="1" applyFill="1" applyBorder="1" applyAlignment="1">
      <alignment horizontal="right" vertical="center"/>
    </xf>
    <xf numFmtId="10" fontId="7" fillId="82" borderId="52" xfId="568" applyNumberFormat="1" applyFont="1" applyFill="1" applyBorder="1" applyAlignment="1">
      <alignment horizontal="right" vertical="center"/>
    </xf>
    <xf numFmtId="10" fontId="7" fillId="38" borderId="52" xfId="568" applyNumberFormat="1" applyFont="1" applyFill="1" applyBorder="1" applyAlignment="1">
      <alignment horizontal="right" vertical="center"/>
    </xf>
    <xf numFmtId="0" fontId="7" fillId="101" borderId="51" xfId="568" applyFont="1" applyFill="1" applyBorder="1" applyAlignment="1">
      <alignment horizontal="left" vertical="center"/>
    </xf>
    <xf numFmtId="10" fontId="7" fillId="38" borderId="0" xfId="568" applyNumberFormat="1" applyFont="1" applyFill="1" applyBorder="1" applyAlignment="1">
      <alignment horizontal="right" vertical="center"/>
    </xf>
    <xf numFmtId="0" fontId="24" fillId="38" borderId="0" xfId="568" applyFont="1" applyFill="1" applyBorder="1" applyAlignment="1">
      <alignment horizontal="center"/>
    </xf>
    <xf numFmtId="0" fontId="24" fillId="38" borderId="0" xfId="568" applyFont="1" applyFill="1" applyBorder="1" applyAlignment="1">
      <alignment horizontal="center" vertical="center"/>
    </xf>
    <xf numFmtId="0" fontId="161" fillId="38" borderId="0" xfId="568" applyFont="1" applyFill="1" applyBorder="1" applyAlignment="1">
      <alignment vertical="center"/>
    </xf>
    <xf numFmtId="0" fontId="24" fillId="82" borderId="52" xfId="568" applyFont="1" applyFill="1" applyBorder="1" applyAlignment="1">
      <alignment horizontal="center" vertical="center"/>
    </xf>
    <xf numFmtId="0" fontId="6" fillId="82" borderId="10" xfId="568" applyFont="1" applyFill="1" applyBorder="1" applyAlignment="1">
      <alignment horizontal="left" vertical="center"/>
    </xf>
    <xf numFmtId="0" fontId="24" fillId="82" borderId="52" xfId="568" applyFont="1" applyFill="1" applyBorder="1" applyAlignment="1">
      <alignment horizontal="left" vertical="center"/>
    </xf>
    <xf numFmtId="0" fontId="24" fillId="38" borderId="0" xfId="568" applyFont="1" applyFill="1" applyBorder="1" applyAlignment="1">
      <alignment horizontal="left" vertical="center"/>
    </xf>
    <xf numFmtId="2" fontId="6" fillId="82" borderId="10" xfId="568" applyNumberFormat="1" applyFill="1" applyBorder="1"/>
    <xf numFmtId="10" fontId="6" fillId="82" borderId="51" xfId="568" applyNumberFormat="1" applyFill="1" applyBorder="1"/>
    <xf numFmtId="168" fontId="6" fillId="38" borderId="0" xfId="568" applyNumberFormat="1" applyFill="1" applyBorder="1"/>
    <xf numFmtId="0" fontId="6" fillId="101" borderId="52" xfId="568" applyFill="1" applyBorder="1"/>
    <xf numFmtId="168" fontId="6" fillId="101" borderId="52" xfId="568" applyNumberFormat="1" applyFill="1" applyBorder="1"/>
    <xf numFmtId="0" fontId="8" fillId="101" borderId="52" xfId="568" applyFont="1" applyFill="1" applyBorder="1"/>
    <xf numFmtId="0" fontId="19" fillId="82" borderId="51" xfId="568" applyFont="1" applyFill="1" applyBorder="1"/>
    <xf numFmtId="0" fontId="161" fillId="0" borderId="10" xfId="568" applyFont="1" applyFill="1" applyBorder="1" applyAlignment="1">
      <alignment vertical="center"/>
    </xf>
    <xf numFmtId="0" fontId="7" fillId="0" borderId="0" xfId="568" applyFont="1" applyFill="1" applyBorder="1" applyAlignment="1">
      <alignment horizontal="center"/>
    </xf>
    <xf numFmtId="0" fontId="24" fillId="0" borderId="10" xfId="568" applyFont="1" applyFill="1" applyBorder="1" applyAlignment="1">
      <alignment horizontal="center" vertical="center"/>
    </xf>
    <xf numFmtId="0" fontId="6" fillId="38" borderId="10" xfId="49" applyFill="1" applyBorder="1"/>
    <xf numFmtId="4" fontId="22" fillId="38" borderId="5" xfId="568" applyNumberFormat="1" applyFont="1" applyFill="1" applyBorder="1"/>
    <xf numFmtId="4" fontId="7" fillId="38" borderId="5" xfId="568" applyNumberFormat="1" applyFont="1" applyFill="1" applyBorder="1"/>
    <xf numFmtId="4" fontId="13" fillId="38" borderId="52" xfId="49" applyNumberFormat="1" applyFont="1" applyFill="1" applyBorder="1"/>
    <xf numFmtId="4" fontId="113" fillId="101" borderId="10" xfId="568" applyNumberFormat="1" applyFont="1" applyFill="1" applyBorder="1"/>
    <xf numFmtId="0" fontId="113" fillId="38" borderId="10" xfId="49" applyFont="1" applyFill="1" applyBorder="1"/>
    <xf numFmtId="4" fontId="113" fillId="38" borderId="5" xfId="568" applyNumberFormat="1" applyFont="1" applyFill="1" applyBorder="1"/>
    <xf numFmtId="4" fontId="113" fillId="101" borderId="51" xfId="568" applyNumberFormat="1" applyFont="1" applyFill="1" applyBorder="1"/>
    <xf numFmtId="0" fontId="6" fillId="105" borderId="0" xfId="568" applyFont="1" applyFill="1"/>
    <xf numFmtId="0" fontId="7" fillId="38" borderId="287" xfId="568" applyFont="1" applyFill="1" applyBorder="1" applyAlignment="1">
      <alignment horizontal="center" vertical="center" wrapText="1"/>
    </xf>
    <xf numFmtId="0" fontId="6" fillId="38" borderId="0" xfId="568" applyFont="1" applyFill="1" applyBorder="1"/>
    <xf numFmtId="0" fontId="6" fillId="38" borderId="0" xfId="568" applyFont="1" applyFill="1" applyBorder="1" applyAlignment="1">
      <alignment horizontal="center"/>
    </xf>
    <xf numFmtId="0" fontId="7" fillId="106" borderId="0" xfId="568" applyFont="1" applyFill="1"/>
    <xf numFmtId="0" fontId="7" fillId="106" borderId="287" xfId="568" applyFont="1" applyFill="1" applyBorder="1" applyAlignment="1"/>
    <xf numFmtId="0" fontId="6" fillId="38" borderId="287" xfId="568" applyFont="1" applyFill="1" applyBorder="1" applyAlignment="1"/>
    <xf numFmtId="0" fontId="7" fillId="107" borderId="0" xfId="568" applyFont="1" applyFill="1"/>
    <xf numFmtId="0" fontId="7" fillId="107" borderId="287" xfId="568" applyFont="1" applyFill="1" applyBorder="1" applyAlignment="1"/>
    <xf numFmtId="0" fontId="6" fillId="85" borderId="0" xfId="568" applyFill="1"/>
    <xf numFmtId="0" fontId="6" fillId="85" borderId="0" xfId="568" applyFont="1" applyFill="1"/>
    <xf numFmtId="0" fontId="6" fillId="85" borderId="287" xfId="568" applyFont="1" applyFill="1" applyBorder="1" applyAlignment="1"/>
    <xf numFmtId="0" fontId="6" fillId="0" borderId="287" xfId="568" applyFont="1" applyFill="1" applyBorder="1" applyAlignment="1"/>
    <xf numFmtId="0" fontId="19" fillId="38" borderId="0" xfId="53" applyFont="1" applyFill="1" applyBorder="1">
      <alignment vertical="top"/>
    </xf>
    <xf numFmtId="0" fontId="19" fillId="38" borderId="0" xfId="53" applyFont="1" applyFill="1" applyBorder="1" applyAlignment="1">
      <alignment horizontal="left" vertical="top"/>
    </xf>
    <xf numFmtId="0" fontId="6" fillId="38" borderId="0" xfId="568" applyFont="1" applyFill="1" applyAlignment="1"/>
    <xf numFmtId="0" fontId="7" fillId="108" borderId="0" xfId="568" applyFont="1" applyFill="1"/>
    <xf numFmtId="0" fontId="7" fillId="108" borderId="287" xfId="568" applyFont="1" applyFill="1" applyBorder="1" applyAlignment="1"/>
    <xf numFmtId="0" fontId="7" fillId="84" borderId="0" xfId="568" applyFont="1" applyFill="1"/>
    <xf numFmtId="0" fontId="6" fillId="84" borderId="0" xfId="568" applyFont="1" applyFill="1"/>
    <xf numFmtId="0" fontId="7" fillId="84" borderId="287" xfId="568" applyFont="1" applyFill="1" applyBorder="1" applyAlignment="1"/>
    <xf numFmtId="0" fontId="7" fillId="109" borderId="0" xfId="568" applyFont="1" applyFill="1"/>
    <xf numFmtId="0" fontId="6" fillId="109" borderId="0" xfId="568" applyFont="1" applyFill="1"/>
    <xf numFmtId="0" fontId="7" fillId="109" borderId="287" xfId="568" applyFont="1" applyFill="1" applyBorder="1" applyAlignment="1"/>
    <xf numFmtId="0" fontId="7" fillId="36" borderId="0" xfId="568" applyFont="1" applyFill="1"/>
    <xf numFmtId="0" fontId="7" fillId="36" borderId="287" xfId="568" applyFont="1" applyFill="1" applyBorder="1" applyAlignment="1"/>
    <xf numFmtId="0" fontId="156" fillId="110" borderId="0" xfId="568" applyFont="1" applyFill="1"/>
    <xf numFmtId="0" fontId="5" fillId="38" borderId="0" xfId="568" applyFont="1" applyFill="1" applyAlignment="1">
      <alignment horizontal="right"/>
    </xf>
    <xf numFmtId="0" fontId="7" fillId="105" borderId="0" xfId="568" applyFont="1" applyFill="1"/>
    <xf numFmtId="0" fontId="6" fillId="105" borderId="287" xfId="568" applyFont="1" applyFill="1" applyBorder="1"/>
    <xf numFmtId="0" fontId="6" fillId="38" borderId="287" xfId="568" applyFont="1" applyFill="1" applyBorder="1"/>
    <xf numFmtId="0" fontId="18" fillId="37" borderId="0" xfId="0" applyFont="1" applyFill="1" applyAlignment="1">
      <alignment horizontal="center"/>
    </xf>
    <xf numFmtId="0" fontId="7" fillId="82" borderId="52" xfId="0" applyFont="1" applyFill="1" applyBorder="1" applyAlignment="1">
      <alignment horizontal="center"/>
    </xf>
    <xf numFmtId="0" fontId="6" fillId="38" borderId="0" xfId="0" applyFont="1" applyFill="1" applyAlignment="1">
      <alignment horizontal="right"/>
    </xf>
    <xf numFmtId="0" fontId="7" fillId="38" borderId="7" xfId="0" applyFont="1" applyFill="1" applyBorder="1" applyAlignment="1">
      <alignment horizontal="center"/>
    </xf>
    <xf numFmtId="0" fontId="7" fillId="38" borderId="9" xfId="0" applyFont="1" applyFill="1" applyBorder="1" applyAlignment="1">
      <alignment horizontal="center"/>
    </xf>
    <xf numFmtId="0" fontId="7" fillId="38" borderId="48" xfId="0" applyFont="1" applyFill="1" applyBorder="1" applyAlignment="1">
      <alignment horizontal="center"/>
    </xf>
    <xf numFmtId="0" fontId="7" fillId="38" borderId="281" xfId="0" applyFont="1" applyFill="1" applyBorder="1" applyAlignment="1">
      <alignment horizontal="center"/>
    </xf>
    <xf numFmtId="0" fontId="7" fillId="38" borderId="261" xfId="0" applyFont="1" applyFill="1" applyBorder="1" applyAlignment="1">
      <alignment horizontal="center"/>
    </xf>
    <xf numFmtId="0" fontId="7" fillId="38" borderId="296" xfId="0" applyFont="1" applyFill="1" applyBorder="1" applyAlignment="1">
      <alignment horizontal="center"/>
    </xf>
    <xf numFmtId="4" fontId="7" fillId="83" borderId="71" xfId="0" applyNumberFormat="1" applyFont="1" applyFill="1" applyBorder="1" applyAlignment="1">
      <alignment horizontal="center" vertical="center" wrapText="1"/>
    </xf>
    <xf numFmtId="4" fontId="7" fillId="83" borderId="52" xfId="0" applyNumberFormat="1" applyFont="1" applyFill="1" applyBorder="1" applyAlignment="1">
      <alignment horizontal="center" vertical="center" wrapText="1"/>
    </xf>
    <xf numFmtId="4" fontId="7" fillId="38" borderId="51" xfId="0" applyNumberFormat="1" applyFont="1" applyFill="1" applyBorder="1"/>
    <xf numFmtId="4" fontId="7" fillId="38" borderId="51" xfId="0" applyNumberFormat="1" applyFont="1" applyFill="1" applyBorder="1" applyAlignment="1">
      <alignment horizontal="center"/>
    </xf>
    <xf numFmtId="0" fontId="9" fillId="38" borderId="0" xfId="0" applyFont="1" applyFill="1" applyBorder="1"/>
    <xf numFmtId="4" fontId="7" fillId="38" borderId="0" xfId="0" applyNumberFormat="1" applyFont="1" applyFill="1" applyBorder="1"/>
    <xf numFmtId="4" fontId="7" fillId="38" borderId="0" xfId="0" applyNumberFormat="1" applyFont="1" applyFill="1" applyBorder="1" applyAlignment="1">
      <alignment horizontal="center"/>
    </xf>
    <xf numFmtId="0" fontId="5" fillId="38" borderId="0" xfId="0" quotePrefix="1" applyFont="1" applyFill="1"/>
    <xf numFmtId="0" fontId="158" fillId="38" borderId="0" xfId="0" applyFont="1" applyFill="1" applyAlignment="1">
      <alignment horizontal="center"/>
    </xf>
    <xf numFmtId="0" fontId="6" fillId="82" borderId="52" xfId="0" applyFont="1" applyFill="1" applyBorder="1" applyAlignment="1">
      <alignment horizontal="center"/>
    </xf>
    <xf numFmtId="0" fontId="6" fillId="82" borderId="86" xfId="0" applyFont="1" applyFill="1" applyBorder="1" applyAlignment="1">
      <alignment horizontal="center"/>
    </xf>
    <xf numFmtId="0" fontId="6" fillId="82" borderId="87" xfId="0" applyFont="1" applyFill="1" applyBorder="1" applyAlignment="1">
      <alignment horizontal="center"/>
    </xf>
    <xf numFmtId="0" fontId="6" fillId="82" borderId="363" xfId="0" applyFont="1" applyFill="1" applyBorder="1" applyAlignment="1">
      <alignment horizontal="center"/>
    </xf>
    <xf numFmtId="0" fontId="6" fillId="82" borderId="85" xfId="0" applyFont="1" applyFill="1" applyBorder="1" applyAlignment="1">
      <alignment horizontal="center"/>
    </xf>
    <xf numFmtId="0" fontId="7" fillId="83" borderId="51" xfId="0" applyFont="1" applyFill="1" applyBorder="1" applyAlignment="1">
      <alignment horizontal="center"/>
    </xf>
    <xf numFmtId="0" fontId="6" fillId="82" borderId="0" xfId="0" applyFont="1" applyFill="1" applyBorder="1" applyAlignment="1">
      <alignment horizontal="center"/>
    </xf>
    <xf numFmtId="4" fontId="6" fillId="83" borderId="68" xfId="0" applyNumberFormat="1" applyFont="1" applyFill="1" applyBorder="1"/>
    <xf numFmtId="0" fontId="6" fillId="82" borderId="68" xfId="0" applyFont="1" applyFill="1" applyBorder="1" applyAlignment="1">
      <alignment horizontal="center"/>
    </xf>
    <xf numFmtId="4" fontId="6" fillId="38" borderId="287" xfId="0" applyNumberFormat="1" applyFont="1" applyFill="1" applyBorder="1"/>
    <xf numFmtId="4" fontId="6" fillId="38" borderId="288" xfId="0" applyNumberFormat="1" applyFont="1" applyFill="1" applyBorder="1"/>
    <xf numFmtId="4" fontId="6" fillId="82" borderId="0" xfId="0" applyNumberFormat="1" applyFont="1" applyFill="1" applyBorder="1"/>
    <xf numFmtId="0" fontId="6" fillId="82" borderId="282" xfId="0" applyFont="1" applyFill="1" applyBorder="1" applyAlignment="1">
      <alignment horizontal="center"/>
    </xf>
    <xf numFmtId="4" fontId="6" fillId="83" borderId="282" xfId="0" applyNumberFormat="1" applyFont="1" applyFill="1" applyBorder="1"/>
    <xf numFmtId="0" fontId="7" fillId="83" borderId="71" xfId="0" applyFont="1" applyFill="1" applyBorder="1" applyAlignment="1">
      <alignment horizontal="center"/>
    </xf>
    <xf numFmtId="4" fontId="7" fillId="83" borderId="82" xfId="0" applyNumberFormat="1" applyFont="1" applyFill="1" applyBorder="1" applyAlignment="1">
      <alignment horizontal="center"/>
    </xf>
    <xf numFmtId="4" fontId="7" fillId="83" borderId="87" xfId="0" applyNumberFormat="1" applyFont="1" applyFill="1" applyBorder="1" applyAlignment="1">
      <alignment horizontal="center"/>
    </xf>
    <xf numFmtId="4" fontId="7" fillId="83" borderId="85" xfId="0" applyNumberFormat="1" applyFont="1" applyFill="1" applyBorder="1" applyAlignment="1">
      <alignment horizontal="center"/>
    </xf>
    <xf numFmtId="0" fontId="6" fillId="82" borderId="3" xfId="0" applyFont="1" applyFill="1" applyBorder="1"/>
    <xf numFmtId="0" fontId="6" fillId="82" borderId="5" xfId="0" applyFont="1" applyFill="1" applyBorder="1"/>
    <xf numFmtId="0" fontId="7" fillId="83" borderId="52" xfId="0" applyFont="1" applyFill="1" applyBorder="1" applyAlignment="1">
      <alignment horizontal="center"/>
    </xf>
    <xf numFmtId="4" fontId="6" fillId="83" borderId="66" xfId="0" applyNumberFormat="1" applyFont="1" applyFill="1" applyBorder="1"/>
    <xf numFmtId="0" fontId="6" fillId="82" borderId="67" xfId="0" applyFont="1" applyFill="1" applyBorder="1" applyAlignment="1">
      <alignment horizontal="center"/>
    </xf>
    <xf numFmtId="4" fontId="6" fillId="38" borderId="279" xfId="0" applyNumberFormat="1" applyFont="1" applyFill="1" applyBorder="1"/>
    <xf numFmtId="4" fontId="6" fillId="82" borderId="50" xfId="0" applyNumberFormat="1" applyFont="1" applyFill="1" applyBorder="1"/>
    <xf numFmtId="4" fontId="6" fillId="83" borderId="51" xfId="0" applyNumberFormat="1" applyFont="1" applyFill="1" applyBorder="1"/>
    <xf numFmtId="4" fontId="6" fillId="38" borderId="0" xfId="0" applyNumberFormat="1" applyFont="1" applyFill="1" applyBorder="1"/>
    <xf numFmtId="0" fontId="7" fillId="83" borderId="6" xfId="0" applyFont="1" applyFill="1" applyBorder="1" applyAlignment="1">
      <alignment horizontal="center"/>
    </xf>
    <xf numFmtId="4" fontId="6" fillId="82" borderId="290" xfId="0" applyNumberFormat="1" applyFont="1" applyFill="1" applyBorder="1"/>
    <xf numFmtId="4" fontId="6" fillId="82" borderId="287" xfId="0" applyNumberFormat="1" applyFont="1" applyFill="1" applyBorder="1"/>
    <xf numFmtId="4" fontId="6" fillId="82" borderId="5" xfId="0" applyNumberFormat="1" applyFont="1" applyFill="1" applyBorder="1"/>
    <xf numFmtId="4" fontId="6" fillId="82" borderId="364" xfId="0" applyNumberFormat="1" applyFont="1" applyFill="1" applyBorder="1"/>
    <xf numFmtId="0" fontId="160" fillId="82" borderId="4" xfId="0" applyFont="1" applyFill="1" applyBorder="1" applyAlignment="1">
      <alignment vertical="center" wrapText="1"/>
    </xf>
    <xf numFmtId="4" fontId="7" fillId="83" borderId="71" xfId="0" applyNumberFormat="1" applyFont="1" applyFill="1" applyBorder="1" applyAlignment="1">
      <alignment horizontal="center"/>
    </xf>
    <xf numFmtId="4" fontId="7" fillId="83" borderId="52" xfId="0" applyNumberFormat="1" applyFont="1" applyFill="1" applyBorder="1" applyAlignment="1">
      <alignment horizontal="center"/>
    </xf>
    <xf numFmtId="0" fontId="6" fillId="82" borderId="7" xfId="0" applyFont="1" applyFill="1" applyBorder="1"/>
    <xf numFmtId="0" fontId="6" fillId="82" borderId="8" xfId="0" applyFont="1" applyFill="1" applyBorder="1"/>
    <xf numFmtId="0" fontId="7" fillId="83" borderId="9" xfId="0" applyFont="1" applyFill="1" applyBorder="1" applyAlignment="1">
      <alignment horizontal="center"/>
    </xf>
    <xf numFmtId="0" fontId="6" fillId="83" borderId="51" xfId="0" quotePrefix="1" applyFont="1" applyFill="1" applyBorder="1" applyAlignment="1">
      <alignment horizontal="center"/>
    </xf>
    <xf numFmtId="4" fontId="7" fillId="83" borderId="86" xfId="0" applyNumberFormat="1" applyFont="1" applyFill="1" applyBorder="1"/>
    <xf numFmtId="0" fontId="13" fillId="38" borderId="0" xfId="0" applyFont="1" applyFill="1"/>
    <xf numFmtId="0" fontId="105" fillId="38" borderId="0" xfId="0" applyFont="1" applyFill="1"/>
    <xf numFmtId="0" fontId="113" fillId="38" borderId="0" xfId="32916" applyFont="1" applyFill="1"/>
    <xf numFmtId="0" fontId="8" fillId="112" borderId="0" xfId="0" applyFont="1" applyFill="1"/>
    <xf numFmtId="0" fontId="0" fillId="112" borderId="0" xfId="0" applyFill="1"/>
    <xf numFmtId="0" fontId="168" fillId="38" borderId="0" xfId="32916" applyFont="1" applyFill="1"/>
    <xf numFmtId="0" fontId="6" fillId="38" borderId="0" xfId="32916" applyFont="1" applyFill="1"/>
    <xf numFmtId="0" fontId="169" fillId="38" borderId="0" xfId="32916" applyFont="1" applyFill="1"/>
    <xf numFmtId="0" fontId="6" fillId="38" borderId="59" xfId="32916" applyFont="1" applyFill="1" applyBorder="1" applyAlignment="1">
      <alignment horizontal="center"/>
    </xf>
    <xf numFmtId="0" fontId="6" fillId="38" borderId="275" xfId="32916" applyFont="1" applyFill="1" applyBorder="1"/>
    <xf numFmtId="0" fontId="6" fillId="38" borderId="365" xfId="32916" applyFont="1" applyFill="1" applyBorder="1"/>
    <xf numFmtId="0" fontId="110" fillId="113" borderId="0" xfId="32916" quotePrefix="1" applyFont="1" applyFill="1"/>
    <xf numFmtId="0" fontId="110" fillId="113" borderId="0" xfId="32916" applyFont="1" applyFill="1"/>
    <xf numFmtId="0" fontId="6" fillId="38" borderId="0" xfId="32916" applyFont="1" applyFill="1" applyBorder="1"/>
    <xf numFmtId="0" fontId="6" fillId="38" borderId="366" xfId="32916" applyFont="1" applyFill="1" applyBorder="1"/>
    <xf numFmtId="0" fontId="110" fillId="113" borderId="365" xfId="32916" applyFont="1" applyFill="1" applyBorder="1"/>
    <xf numFmtId="0" fontId="110" fillId="113" borderId="277" xfId="32916" applyFont="1" applyFill="1" applyBorder="1"/>
    <xf numFmtId="0" fontId="110" fillId="38" borderId="0" xfId="32916" applyFont="1" applyFill="1" applyBorder="1"/>
    <xf numFmtId="0" fontId="110" fillId="113" borderId="209" xfId="32916" applyFont="1" applyFill="1" applyBorder="1"/>
    <xf numFmtId="0" fontId="6" fillId="38" borderId="209" xfId="32916" applyFont="1" applyFill="1" applyBorder="1"/>
    <xf numFmtId="0" fontId="6" fillId="0" borderId="0" xfId="32916" applyFont="1"/>
    <xf numFmtId="0" fontId="6" fillId="38" borderId="258" xfId="32916" applyFont="1" applyFill="1" applyBorder="1"/>
    <xf numFmtId="0" fontId="170" fillId="106" borderId="0" xfId="32916" applyFont="1" applyFill="1"/>
    <xf numFmtId="0" fontId="6" fillId="0" borderId="59" xfId="32916" applyFont="1" applyBorder="1" applyAlignment="1">
      <alignment horizontal="center"/>
    </xf>
    <xf numFmtId="0" fontId="6" fillId="0" borderId="275" xfId="32916" applyFont="1" applyBorder="1"/>
    <xf numFmtId="0" fontId="170" fillId="106" borderId="0" xfId="32916" applyFont="1" applyFill="1" applyBorder="1"/>
    <xf numFmtId="0" fontId="170" fillId="38" borderId="365" xfId="32916" applyFont="1" applyFill="1" applyBorder="1"/>
    <xf numFmtId="0" fontId="6" fillId="0" borderId="365" xfId="32916" applyFont="1" applyBorder="1"/>
    <xf numFmtId="0" fontId="7" fillId="0" borderId="116" xfId="49" applyFont="1" applyBorder="1"/>
    <xf numFmtId="0" fontId="19" fillId="0" borderId="367" xfId="49" applyFont="1" applyBorder="1" applyAlignment="1">
      <alignment horizontal="center"/>
    </xf>
    <xf numFmtId="0" fontId="0" fillId="0" borderId="323" xfId="49" applyFont="1" applyBorder="1"/>
    <xf numFmtId="0" fontId="0" fillId="0" borderId="369" xfId="49" applyFont="1" applyBorder="1"/>
    <xf numFmtId="0" fontId="14" fillId="38" borderId="0" xfId="55" applyFont="1" applyFill="1" applyProtection="1">
      <protection hidden="1"/>
    </xf>
    <xf numFmtId="0" fontId="50" fillId="37" borderId="0" xfId="568" applyFont="1" applyFill="1"/>
    <xf numFmtId="0" fontId="32" fillId="0" borderId="0" xfId="568" applyFont="1" applyFill="1"/>
    <xf numFmtId="0" fontId="6" fillId="0" borderId="0" xfId="568" applyAlignment="1">
      <alignment horizontal="center"/>
    </xf>
    <xf numFmtId="0" fontId="7" fillId="82" borderId="9" xfId="568" applyFont="1" applyFill="1" applyBorder="1" applyAlignment="1">
      <alignment horizontal="center"/>
    </xf>
    <xf numFmtId="0" fontId="7" fillId="82" borderId="205" xfId="568" applyFont="1" applyFill="1" applyBorder="1" applyAlignment="1">
      <alignment horizontal="center"/>
    </xf>
    <xf numFmtId="0" fontId="7" fillId="82" borderId="48" xfId="568" applyFont="1" applyFill="1" applyBorder="1" applyAlignment="1">
      <alignment horizontal="center"/>
    </xf>
    <xf numFmtId="0" fontId="7" fillId="82" borderId="10" xfId="568" applyFont="1" applyFill="1" applyBorder="1" applyAlignment="1">
      <alignment horizontal="center"/>
    </xf>
    <xf numFmtId="0" fontId="7" fillId="82" borderId="203" xfId="568" quotePrefix="1" applyFont="1" applyFill="1" applyBorder="1" applyAlignment="1">
      <alignment horizontal="center"/>
    </xf>
    <xf numFmtId="0" fontId="7" fillId="82" borderId="5" xfId="568" quotePrefix="1" applyFont="1" applyFill="1" applyBorder="1" applyAlignment="1">
      <alignment horizontal="center"/>
    </xf>
    <xf numFmtId="0" fontId="7" fillId="82" borderId="208" xfId="568" quotePrefix="1" applyFont="1" applyFill="1" applyBorder="1" applyAlignment="1">
      <alignment horizontal="center"/>
    </xf>
    <xf numFmtId="0" fontId="6" fillId="82" borderId="7" xfId="568" applyFont="1" applyFill="1" applyBorder="1"/>
    <xf numFmtId="3" fontId="6" fillId="0" borderId="361" xfId="568" applyNumberFormat="1" applyBorder="1" applyAlignment="1">
      <alignment horizontal="right"/>
    </xf>
    <xf numFmtId="3" fontId="6" fillId="82" borderId="205" xfId="568" applyNumberFormat="1" applyFill="1" applyBorder="1" applyAlignment="1">
      <alignment horizontal="right"/>
    </xf>
    <xf numFmtId="10" fontId="6" fillId="82" borderId="8" xfId="568" applyNumberFormat="1" applyFill="1" applyBorder="1" applyAlignment="1">
      <alignment horizontal="right"/>
    </xf>
    <xf numFmtId="10" fontId="6" fillId="82" borderId="48" xfId="568" applyNumberFormat="1" applyFill="1" applyBorder="1" applyAlignment="1">
      <alignment horizontal="right"/>
    </xf>
    <xf numFmtId="0" fontId="6" fillId="82" borderId="3" xfId="568" applyFont="1" applyFill="1" applyBorder="1"/>
    <xf numFmtId="3" fontId="6" fillId="0" borderId="261" xfId="568" applyNumberFormat="1" applyBorder="1" applyAlignment="1">
      <alignment horizontal="right"/>
    </xf>
    <xf numFmtId="3" fontId="6" fillId="82" borderId="208" xfId="568" applyNumberFormat="1" applyFill="1" applyBorder="1" applyAlignment="1">
      <alignment horizontal="right"/>
    </xf>
    <xf numFmtId="10" fontId="6" fillId="82" borderId="0" xfId="568" applyNumberFormat="1" applyFill="1" applyBorder="1" applyAlignment="1">
      <alignment horizontal="right"/>
    </xf>
    <xf numFmtId="10" fontId="6" fillId="82" borderId="5" xfId="568" applyNumberFormat="1" applyFill="1" applyBorder="1" applyAlignment="1">
      <alignment horizontal="right"/>
    </xf>
    <xf numFmtId="3" fontId="6" fillId="0" borderId="271" xfId="568" applyNumberFormat="1" applyBorder="1" applyAlignment="1">
      <alignment horizontal="right"/>
    </xf>
    <xf numFmtId="0" fontId="6" fillId="82" borderId="198" xfId="568" applyFont="1" applyFill="1" applyBorder="1" applyAlignment="1">
      <alignment horizontal="right"/>
    </xf>
    <xf numFmtId="3" fontId="7" fillId="82" borderId="67" xfId="568" applyNumberFormat="1" applyFont="1" applyFill="1" applyBorder="1" applyAlignment="1">
      <alignment horizontal="right"/>
    </xf>
    <xf numFmtId="3" fontId="7" fillId="82" borderId="372" xfId="568" applyNumberFormat="1" applyFont="1" applyFill="1" applyBorder="1" applyAlignment="1">
      <alignment horizontal="right"/>
    </xf>
    <xf numFmtId="10" fontId="7" fillId="82" borderId="373" xfId="568" applyNumberFormat="1" applyFont="1" applyFill="1" applyBorder="1" applyAlignment="1">
      <alignment horizontal="right"/>
    </xf>
    <xf numFmtId="10" fontId="7" fillId="82" borderId="73" xfId="568" applyNumberFormat="1" applyFont="1" applyFill="1" applyBorder="1" applyAlignment="1">
      <alignment horizontal="right"/>
    </xf>
    <xf numFmtId="3" fontId="6" fillId="38" borderId="361" xfId="568" applyNumberFormat="1" applyFill="1" applyBorder="1" applyAlignment="1">
      <alignment horizontal="right"/>
    </xf>
    <xf numFmtId="3" fontId="6" fillId="38" borderId="261" xfId="568" applyNumberFormat="1" applyFill="1" applyBorder="1" applyAlignment="1">
      <alignment horizontal="right"/>
    </xf>
    <xf numFmtId="3" fontId="6" fillId="38" borderId="271" xfId="568" applyNumberFormat="1" applyFill="1" applyBorder="1" applyAlignment="1">
      <alignment horizontal="right"/>
    </xf>
    <xf numFmtId="3" fontId="6" fillId="38" borderId="272" xfId="568" applyNumberFormat="1" applyFill="1" applyBorder="1" applyAlignment="1">
      <alignment horizontal="right"/>
    </xf>
    <xf numFmtId="3" fontId="6" fillId="83" borderId="9" xfId="568" applyNumberFormat="1" applyFill="1" applyBorder="1" applyAlignment="1">
      <alignment horizontal="right"/>
    </xf>
    <xf numFmtId="3" fontId="6" fillId="83" borderId="205" xfId="568" applyNumberFormat="1" applyFill="1" applyBorder="1" applyAlignment="1">
      <alignment horizontal="right"/>
    </xf>
    <xf numFmtId="10" fontId="6" fillId="83" borderId="48" xfId="568" applyNumberFormat="1" applyFill="1" applyBorder="1" applyAlignment="1">
      <alignment horizontal="right"/>
    </xf>
    <xf numFmtId="0" fontId="6" fillId="83" borderId="3" xfId="568" applyFont="1" applyFill="1" applyBorder="1"/>
    <xf numFmtId="3" fontId="6" fillId="83" borderId="10" xfId="568" applyNumberFormat="1" applyFill="1" applyBorder="1" applyAlignment="1">
      <alignment horizontal="right"/>
    </xf>
    <xf numFmtId="3" fontId="6" fillId="83" borderId="208" xfId="568" applyNumberFormat="1" applyFill="1" applyBorder="1" applyAlignment="1">
      <alignment horizontal="right"/>
    </xf>
    <xf numFmtId="10" fontId="6" fillId="83" borderId="5" xfId="568" applyNumberFormat="1" applyFill="1" applyBorder="1" applyAlignment="1">
      <alignment horizontal="right"/>
    </xf>
    <xf numFmtId="3" fontId="7" fillId="83" borderId="51" xfId="568" applyNumberFormat="1" applyFont="1" applyFill="1" applyBorder="1" applyAlignment="1">
      <alignment horizontal="right"/>
    </xf>
    <xf numFmtId="3" fontId="7" fillId="83" borderId="203" xfId="568" applyNumberFormat="1" applyFont="1" applyFill="1" applyBorder="1" applyAlignment="1">
      <alignment horizontal="right"/>
    </xf>
    <xf numFmtId="10" fontId="7" fillId="83" borderId="6" xfId="568" applyNumberFormat="1" applyFont="1" applyFill="1" applyBorder="1" applyAlignment="1">
      <alignment horizontal="right"/>
    </xf>
    <xf numFmtId="3" fontId="6" fillId="0" borderId="0" xfId="568" applyNumberFormat="1"/>
    <xf numFmtId="0" fontId="7" fillId="83" borderId="9" xfId="568" applyFont="1" applyFill="1" applyBorder="1"/>
    <xf numFmtId="9" fontId="7" fillId="83" borderId="9" xfId="568" applyNumberFormat="1" applyFont="1" applyFill="1" applyBorder="1" applyAlignment="1">
      <alignment horizontal="right"/>
    </xf>
    <xf numFmtId="0" fontId="6" fillId="83" borderId="10" xfId="568" applyFont="1" applyFill="1" applyBorder="1" applyAlignment="1">
      <alignment horizontal="right"/>
    </xf>
    <xf numFmtId="9" fontId="6" fillId="83" borderId="10" xfId="568" applyNumberFormat="1" applyFill="1" applyBorder="1"/>
    <xf numFmtId="0" fontId="6" fillId="83" borderId="51" xfId="568" applyFont="1" applyFill="1" applyBorder="1" applyAlignment="1">
      <alignment horizontal="right"/>
    </xf>
    <xf numFmtId="9" fontId="6" fillId="83" borderId="51" xfId="568" applyNumberFormat="1" applyFill="1" applyBorder="1"/>
    <xf numFmtId="0" fontId="19" fillId="0" borderId="0" xfId="568" applyFont="1"/>
    <xf numFmtId="173" fontId="6" fillId="0" borderId="209" xfId="0" applyNumberFormat="1" applyFont="1" applyFill="1" applyBorder="1" applyAlignment="1"/>
    <xf numFmtId="173" fontId="6" fillId="0" borderId="209" xfId="0" applyNumberFormat="1" applyFont="1" applyBorder="1" applyAlignment="1">
      <alignment vertical="top"/>
    </xf>
    <xf numFmtId="173" fontId="7" fillId="0" borderId="363" xfId="0" applyNumberFormat="1" applyFont="1" applyFill="1" applyBorder="1" applyAlignment="1">
      <alignment vertical="center"/>
    </xf>
    <xf numFmtId="173" fontId="0" fillId="0" borderId="120" xfId="0" applyNumberFormat="1" applyFont="1" applyBorder="1" applyAlignment="1">
      <alignment vertical="top"/>
    </xf>
    <xf numFmtId="173" fontId="0" fillId="0" borderId="120" xfId="0" applyNumberFormat="1" applyFont="1" applyBorder="1" applyAlignment="1"/>
    <xf numFmtId="175" fontId="0" fillId="0" borderId="120" xfId="0" applyNumberFormat="1" applyFont="1" applyBorder="1" applyAlignment="1"/>
    <xf numFmtId="0" fontId="0" fillId="0" borderId="102" xfId="0" applyFont="1" applyBorder="1" applyAlignment="1">
      <alignment vertical="top"/>
    </xf>
    <xf numFmtId="173" fontId="0" fillId="0" borderId="323" xfId="0" applyNumberFormat="1" applyFont="1" applyBorder="1" applyAlignment="1">
      <alignment vertical="top"/>
    </xf>
    <xf numFmtId="173" fontId="0" fillId="0" borderId="324" xfId="0" applyNumberFormat="1" applyFont="1" applyBorder="1" applyAlignment="1">
      <alignment vertical="top"/>
    </xf>
    <xf numFmtId="173" fontId="0" fillId="0" borderId="323" xfId="0" applyNumberFormat="1" applyFont="1" applyBorder="1" applyAlignment="1"/>
    <xf numFmtId="173" fontId="0" fillId="0" borderId="324" xfId="0" applyNumberFormat="1" applyFont="1" applyBorder="1" applyAlignment="1"/>
    <xf numFmtId="175" fontId="0" fillId="0" borderId="323" xfId="0" applyNumberFormat="1" applyFont="1" applyBorder="1" applyAlignment="1"/>
    <xf numFmtId="175" fontId="0" fillId="0" borderId="324" xfId="0" applyNumberFormat="1" applyFont="1" applyBorder="1" applyAlignment="1"/>
    <xf numFmtId="0" fontId="0" fillId="0" borderId="333" xfId="0" applyFont="1" applyBorder="1" applyAlignment="1">
      <alignment vertical="top"/>
    </xf>
    <xf numFmtId="0" fontId="0" fillId="0" borderId="334" xfId="0" applyFont="1" applyBorder="1" applyAlignment="1">
      <alignment vertical="top"/>
    </xf>
    <xf numFmtId="0" fontId="0" fillId="0" borderId="375" xfId="0" applyFont="1" applyBorder="1" applyAlignment="1">
      <alignment vertical="top"/>
    </xf>
    <xf numFmtId="0" fontId="0" fillId="0" borderId="376" xfId="0" applyFont="1" applyBorder="1" applyAlignment="1">
      <alignment vertical="top"/>
    </xf>
    <xf numFmtId="0" fontId="0" fillId="0" borderId="335" xfId="0" applyFont="1" applyBorder="1" applyAlignment="1">
      <alignment vertical="top"/>
    </xf>
    <xf numFmtId="0" fontId="23" fillId="38" borderId="0" xfId="0" applyFont="1" applyFill="1" applyAlignment="1">
      <alignment horizontal="center"/>
    </xf>
    <xf numFmtId="0" fontId="23" fillId="38" borderId="136" xfId="0" applyFont="1" applyFill="1" applyBorder="1" applyAlignment="1">
      <alignment horizontal="centerContinuous" vertical="center" wrapText="1"/>
    </xf>
    <xf numFmtId="0" fontId="6" fillId="38" borderId="70" xfId="0" applyFont="1" applyFill="1" applyBorder="1" applyAlignment="1">
      <alignment horizontal="centerContinuous" vertical="center" wrapText="1"/>
    </xf>
    <xf numFmtId="0" fontId="6" fillId="38" borderId="0" xfId="0" applyFont="1" applyFill="1" applyAlignment="1">
      <alignment vertical="center"/>
    </xf>
    <xf numFmtId="0" fontId="0" fillId="38" borderId="0" xfId="0" applyFill="1" applyAlignment="1">
      <alignment horizontal="center"/>
    </xf>
    <xf numFmtId="0" fontId="6" fillId="38" borderId="0" xfId="0" applyFont="1" applyFill="1" applyAlignment="1">
      <alignment horizontal="center"/>
    </xf>
    <xf numFmtId="0" fontId="19" fillId="0" borderId="0" xfId="49" applyFont="1" applyFill="1"/>
    <xf numFmtId="0" fontId="97" fillId="0" borderId="0" xfId="55" applyFont="1" applyFill="1" applyProtection="1">
      <protection hidden="1"/>
    </xf>
    <xf numFmtId="0" fontId="172" fillId="38" borderId="0" xfId="0" applyFont="1" applyFill="1" applyBorder="1" applyAlignment="1">
      <alignment wrapText="1"/>
    </xf>
    <xf numFmtId="0" fontId="6" fillId="38" borderId="0" xfId="49" applyFont="1" applyFill="1" applyBorder="1"/>
    <xf numFmtId="0" fontId="158" fillId="38" borderId="0" xfId="568" applyFont="1" applyFill="1"/>
    <xf numFmtId="0" fontId="158" fillId="0" borderId="0" xfId="49" applyFont="1"/>
    <xf numFmtId="0" fontId="97" fillId="0" borderId="0" xfId="0" applyFont="1" applyFill="1" applyAlignment="1">
      <alignment horizontal="left"/>
    </xf>
    <xf numFmtId="0" fontId="23" fillId="38" borderId="0" xfId="568" applyFont="1" applyFill="1" applyAlignment="1">
      <alignment horizontal="left"/>
    </xf>
    <xf numFmtId="0" fontId="7" fillId="38" borderId="71" xfId="568" applyFont="1" applyFill="1" applyBorder="1" applyAlignment="1">
      <alignment vertical="center"/>
    </xf>
    <xf numFmtId="0" fontId="6" fillId="38" borderId="0" xfId="568" applyFont="1" applyFill="1" applyAlignment="1">
      <alignment vertical="center"/>
    </xf>
    <xf numFmtId="0" fontId="36" fillId="38" borderId="0" xfId="568" applyFont="1" applyFill="1" applyAlignment="1">
      <alignment horizontal="left"/>
    </xf>
    <xf numFmtId="0" fontId="155" fillId="38" borderId="0" xfId="568" applyFont="1" applyFill="1" applyBorder="1"/>
    <xf numFmtId="0" fontId="6" fillId="38" borderId="0" xfId="568" applyFont="1" applyFill="1" applyBorder="1" applyAlignment="1">
      <alignment horizontal="left"/>
    </xf>
    <xf numFmtId="0" fontId="6" fillId="38" borderId="0" xfId="568" applyFont="1" applyFill="1" applyAlignment="1">
      <alignment horizontal="left"/>
    </xf>
    <xf numFmtId="0" fontId="155" fillId="38" borderId="0" xfId="568" applyFont="1" applyFill="1"/>
    <xf numFmtId="0" fontId="8" fillId="38" borderId="0" xfId="568" applyFont="1" applyFill="1" applyAlignment="1">
      <alignment horizontal="left"/>
    </xf>
    <xf numFmtId="0" fontId="66" fillId="0" borderId="0" xfId="568" applyFont="1" applyAlignment="1">
      <alignment horizontal="justify"/>
    </xf>
    <xf numFmtId="0" fontId="6" fillId="115" borderId="381" xfId="568" applyFont="1" applyFill="1" applyBorder="1" applyAlignment="1">
      <alignment wrapText="1"/>
    </xf>
    <xf numFmtId="0" fontId="6" fillId="115" borderId="287" xfId="568" applyFont="1" applyFill="1" applyBorder="1" applyAlignment="1">
      <alignment wrapText="1"/>
    </xf>
    <xf numFmtId="0" fontId="6" fillId="115" borderId="287" xfId="568" applyFont="1" applyFill="1" applyBorder="1" applyAlignment="1">
      <alignment horizontal="left" wrapText="1"/>
    </xf>
    <xf numFmtId="0" fontId="7" fillId="82" borderId="384" xfId="0" applyFont="1" applyFill="1" applyBorder="1"/>
    <xf numFmtId="0" fontId="23" fillId="82" borderId="365" xfId="0" applyFont="1" applyFill="1" applyBorder="1" applyAlignment="1">
      <alignment horizontal="center"/>
    </xf>
    <xf numFmtId="0" fontId="0" fillId="82" borderId="365" xfId="0" applyFill="1" applyBorder="1"/>
    <xf numFmtId="0" fontId="0" fillId="82" borderId="386" xfId="0" applyFill="1" applyBorder="1"/>
    <xf numFmtId="0" fontId="0" fillId="82" borderId="383" xfId="0" applyFill="1" applyBorder="1"/>
    <xf numFmtId="0" fontId="7" fillId="82" borderId="384" xfId="0" applyFont="1" applyFill="1" applyBorder="1" applyAlignment="1">
      <alignment horizontal="right"/>
    </xf>
    <xf numFmtId="0" fontId="0" fillId="82" borderId="384" xfId="0" applyFill="1" applyBorder="1" applyAlignment="1">
      <alignment horizontal="right"/>
    </xf>
    <xf numFmtId="0" fontId="0" fillId="38" borderId="0" xfId="0" applyFill="1" applyBorder="1"/>
    <xf numFmtId="0" fontId="6" fillId="38" borderId="3" xfId="49" applyFill="1" applyBorder="1" applyAlignment="1">
      <alignment horizontal="left" vertical="top"/>
    </xf>
    <xf numFmtId="0" fontId="19" fillId="89" borderId="0" xfId="49" applyFont="1" applyFill="1" applyBorder="1"/>
    <xf numFmtId="0" fontId="7" fillId="82" borderId="71" xfId="0" applyFont="1" applyFill="1" applyBorder="1" applyAlignment="1">
      <alignment horizontal="center"/>
    </xf>
    <xf numFmtId="0" fontId="7" fillId="82" borderId="70" xfId="0" applyFont="1" applyFill="1" applyBorder="1" applyAlignment="1">
      <alignment horizontal="center"/>
    </xf>
    <xf numFmtId="0" fontId="6" fillId="37" borderId="0" xfId="568" applyFill="1"/>
    <xf numFmtId="0" fontId="12" fillId="37" borderId="0" xfId="568" applyFont="1" applyFill="1"/>
    <xf numFmtId="0" fontId="6" fillId="82" borderId="7" xfId="49" applyFill="1" applyBorder="1"/>
    <xf numFmtId="0" fontId="6" fillId="82" borderId="8" xfId="49" applyFill="1" applyBorder="1"/>
    <xf numFmtId="0" fontId="6" fillId="82" borderId="48" xfId="568" applyFill="1" applyBorder="1"/>
    <xf numFmtId="0" fontId="76" fillId="82" borderId="3" xfId="49" applyFont="1" applyFill="1" applyBorder="1"/>
    <xf numFmtId="0" fontId="9" fillId="82" borderId="0" xfId="49" applyFont="1" applyFill="1" applyBorder="1"/>
    <xf numFmtId="0" fontId="6" fillId="82" borderId="0" xfId="49" applyFill="1" applyBorder="1"/>
    <xf numFmtId="0" fontId="6" fillId="82" borderId="5" xfId="49" applyFill="1" applyBorder="1"/>
    <xf numFmtId="0" fontId="6" fillId="82" borderId="3" xfId="49" applyFill="1" applyBorder="1"/>
    <xf numFmtId="0" fontId="6" fillId="82" borderId="3" xfId="49" applyFill="1" applyBorder="1" applyAlignment="1"/>
    <xf numFmtId="0" fontId="6" fillId="82" borderId="10" xfId="49" applyFill="1" applyBorder="1" applyAlignment="1"/>
    <xf numFmtId="0" fontId="6" fillId="82" borderId="205" xfId="49" applyFill="1" applyBorder="1" applyAlignment="1"/>
    <xf numFmtId="0" fontId="6" fillId="82" borderId="213" xfId="49" applyFill="1" applyBorder="1" applyAlignment="1"/>
    <xf numFmtId="0" fontId="6" fillId="82" borderId="389" xfId="568" applyFill="1" applyBorder="1"/>
    <xf numFmtId="0" fontId="6" fillId="38" borderId="281" xfId="49" applyFill="1" applyBorder="1" applyAlignment="1"/>
    <xf numFmtId="0" fontId="6" fillId="38" borderId="261" xfId="49" applyFill="1" applyBorder="1" applyAlignment="1"/>
    <xf numFmtId="0" fontId="6" fillId="38" borderId="314" xfId="49" applyFill="1" applyBorder="1" applyAlignment="1"/>
    <xf numFmtId="0" fontId="6" fillId="38" borderId="304" xfId="49" applyFill="1" applyBorder="1" applyAlignment="1"/>
    <xf numFmtId="0" fontId="6" fillId="38" borderId="315" xfId="568" applyFill="1" applyBorder="1"/>
    <xf numFmtId="0" fontId="6" fillId="82" borderId="208" xfId="49" applyFill="1" applyBorder="1" applyAlignment="1"/>
    <xf numFmtId="0" fontId="6" fillId="82" borderId="206" xfId="49" applyFill="1" applyBorder="1" applyAlignment="1"/>
    <xf numFmtId="0" fontId="6" fillId="82" borderId="207" xfId="568" applyFill="1" applyBorder="1"/>
    <xf numFmtId="178" fontId="7" fillId="83" borderId="71" xfId="1" applyNumberFormat="1" applyFont="1" applyFill="1" applyBorder="1" applyAlignment="1" applyProtection="1">
      <alignment vertical="center"/>
    </xf>
    <xf numFmtId="178" fontId="7" fillId="83" borderId="52" xfId="1" applyNumberFormat="1" applyFont="1" applyFill="1" applyBorder="1" applyAlignment="1" applyProtection="1">
      <alignment vertical="center"/>
    </xf>
    <xf numFmtId="178" fontId="7" fillId="83" borderId="82" xfId="1" applyNumberFormat="1" applyFont="1" applyFill="1" applyBorder="1" applyAlignment="1" applyProtection="1">
      <alignment vertical="center"/>
    </xf>
    <xf numFmtId="178" fontId="7" fillId="83" borderId="87" xfId="1" applyNumberFormat="1" applyFont="1" applyFill="1" applyBorder="1" applyAlignment="1" applyProtection="1">
      <alignment vertical="center"/>
    </xf>
    <xf numFmtId="178" fontId="7" fillId="83" borderId="85" xfId="1" applyNumberFormat="1" applyFont="1" applyFill="1" applyBorder="1" applyAlignment="1" applyProtection="1">
      <alignment vertical="center"/>
    </xf>
    <xf numFmtId="0" fontId="6" fillId="82" borderId="0" xfId="49" applyFill="1" applyBorder="1" applyAlignment="1"/>
    <xf numFmtId="0" fontId="6" fillId="82" borderId="5" xfId="568" applyFill="1" applyBorder="1"/>
    <xf numFmtId="178" fontId="7" fillId="82" borderId="3" xfId="1" applyNumberFormat="1" applyFont="1" applyFill="1" applyBorder="1" applyAlignment="1" applyProtection="1">
      <alignment vertical="center"/>
    </xf>
    <xf numFmtId="178" fontId="7" fillId="82" borderId="0" xfId="1" applyNumberFormat="1" applyFont="1" applyFill="1" applyBorder="1" applyAlignment="1" applyProtection="1">
      <alignment vertical="center"/>
    </xf>
    <xf numFmtId="178" fontId="7" fillId="82" borderId="5" xfId="1" applyNumberFormat="1" applyFont="1" applyFill="1" applyBorder="1" applyAlignment="1" applyProtection="1">
      <alignment vertical="center"/>
    </xf>
    <xf numFmtId="0" fontId="6" fillId="38" borderId="3" xfId="49" applyFill="1" applyBorder="1" applyAlignment="1">
      <alignment vertical="top" wrapText="1"/>
    </xf>
    <xf numFmtId="0" fontId="6" fillId="38" borderId="0" xfId="49" applyFill="1" applyBorder="1" applyAlignment="1">
      <alignment vertical="top" wrapText="1"/>
    </xf>
    <xf numFmtId="0" fontId="6" fillId="37" borderId="0" xfId="49" applyFill="1" applyBorder="1" applyAlignment="1">
      <alignment vertical="top" wrapText="1"/>
    </xf>
    <xf numFmtId="0" fontId="6" fillId="37" borderId="0" xfId="568" applyFill="1" applyBorder="1"/>
    <xf numFmtId="0" fontId="20" fillId="38" borderId="0" xfId="49" applyFont="1" applyFill="1" applyBorder="1" applyAlignment="1">
      <alignment vertical="top" wrapText="1"/>
    </xf>
    <xf numFmtId="0" fontId="6" fillId="82" borderId="4" xfId="49" applyFill="1" applyBorder="1" applyAlignment="1">
      <alignment vertical="top" wrapText="1"/>
    </xf>
    <xf numFmtId="0" fontId="6" fillId="82" borderId="50" xfId="49" applyFill="1" applyBorder="1" applyAlignment="1">
      <alignment vertical="top" wrapText="1"/>
    </xf>
    <xf numFmtId="0" fontId="6" fillId="82" borderId="0" xfId="49" applyFill="1" applyBorder="1" applyAlignment="1">
      <alignment horizontal="right"/>
    </xf>
    <xf numFmtId="0" fontId="6" fillId="82" borderId="5" xfId="49" applyFill="1" applyBorder="1" applyAlignment="1"/>
    <xf numFmtId="0" fontId="6" fillId="82" borderId="6" xfId="49" applyFill="1" applyBorder="1" applyAlignment="1">
      <alignment vertical="top" wrapText="1"/>
    </xf>
    <xf numFmtId="0" fontId="6" fillId="38" borderId="0" xfId="49" applyFill="1" applyBorder="1" applyAlignment="1">
      <alignment horizontal="left" vertical="top"/>
    </xf>
    <xf numFmtId="0" fontId="7" fillId="82" borderId="3" xfId="49" applyFont="1" applyFill="1" applyBorder="1" applyAlignment="1"/>
    <xf numFmtId="178" fontId="7" fillId="82" borderId="10" xfId="1" applyNumberFormat="1" applyFont="1" applyFill="1" applyBorder="1" applyAlignment="1" applyProtection="1">
      <alignment vertical="center"/>
    </xf>
    <xf numFmtId="0" fontId="6" fillId="38" borderId="4" xfId="49" applyFill="1" applyBorder="1" applyAlignment="1">
      <alignment vertical="top" wrapText="1"/>
    </xf>
    <xf numFmtId="0" fontId="6" fillId="38" borderId="50" xfId="49" applyFill="1" applyBorder="1" applyAlignment="1">
      <alignment vertical="top" wrapText="1"/>
    </xf>
    <xf numFmtId="4" fontId="6" fillId="82" borderId="0" xfId="49" applyNumberFormat="1" applyFill="1" applyBorder="1" applyAlignment="1"/>
    <xf numFmtId="4" fontId="6" fillId="82" borderId="5" xfId="49" applyNumberFormat="1" applyFill="1" applyBorder="1" applyAlignment="1"/>
    <xf numFmtId="0" fontId="91" fillId="0" borderId="125" xfId="49" applyFont="1" applyFill="1" applyBorder="1"/>
    <xf numFmtId="0" fontId="38" fillId="0" borderId="186" xfId="49" applyFont="1" applyFill="1" applyBorder="1" applyAlignment="1">
      <alignment horizontal="right"/>
    </xf>
    <xf numFmtId="0" fontId="113" fillId="0" borderId="0" xfId="0" applyFont="1" applyFill="1" applyBorder="1"/>
    <xf numFmtId="0" fontId="113" fillId="0" borderId="0" xfId="0" applyFont="1" applyBorder="1"/>
    <xf numFmtId="0" fontId="113" fillId="0" borderId="50" xfId="0" applyFont="1" applyFill="1" applyBorder="1"/>
    <xf numFmtId="0" fontId="164" fillId="0" borderId="7" xfId="0" applyFont="1" applyFill="1" applyBorder="1"/>
    <xf numFmtId="0" fontId="113" fillId="0" borderId="8" xfId="0" applyFont="1" applyFill="1" applyBorder="1"/>
    <xf numFmtId="0" fontId="164" fillId="0" borderId="3" xfId="0" applyFont="1" applyFill="1" applyBorder="1"/>
    <xf numFmtId="0" fontId="113" fillId="0" borderId="0" xfId="0" applyFont="1"/>
    <xf numFmtId="0" fontId="167" fillId="0" borderId="77" xfId="0" applyFont="1" applyFill="1" applyBorder="1" applyAlignment="1">
      <alignment horizontal="left"/>
    </xf>
    <xf numFmtId="0" fontId="176" fillId="0" borderId="0" xfId="0" applyFont="1"/>
    <xf numFmtId="0" fontId="167" fillId="0" borderId="78" xfId="0" applyFont="1" applyFill="1" applyBorder="1" applyAlignment="1">
      <alignment horizontal="left"/>
    </xf>
    <xf numFmtId="0" fontId="167" fillId="0" borderId="78" xfId="0" applyFont="1" applyFill="1" applyBorder="1"/>
    <xf numFmtId="0" fontId="167" fillId="0" borderId="289" xfId="0" applyFont="1" applyFill="1" applyBorder="1"/>
    <xf numFmtId="0" fontId="167" fillId="0" borderId="77" xfId="0" applyFont="1" applyFill="1" applyBorder="1" applyAlignment="1">
      <alignment horizontal="center"/>
    </xf>
    <xf numFmtId="0" fontId="167" fillId="0" borderId="289" xfId="568" applyFont="1" applyFill="1" applyBorder="1"/>
    <xf numFmtId="0" fontId="176" fillId="0" borderId="289" xfId="568" applyFont="1" applyFill="1" applyBorder="1"/>
    <xf numFmtId="0" fontId="177" fillId="37" borderId="0" xfId="55" applyFont="1" applyFill="1" applyProtection="1">
      <protection hidden="1"/>
    </xf>
    <xf numFmtId="0" fontId="178" fillId="37" borderId="0" xfId="55" applyFont="1" applyFill="1" applyBorder="1" applyProtection="1">
      <protection hidden="1"/>
    </xf>
    <xf numFmtId="0" fontId="177" fillId="37" borderId="0" xfId="55" applyFont="1" applyFill="1" applyAlignment="1" applyProtection="1">
      <alignment horizontal="center"/>
      <protection hidden="1"/>
    </xf>
    <xf numFmtId="0" fontId="177" fillId="0" borderId="0" xfId="55" applyFont="1" applyProtection="1">
      <protection hidden="1"/>
    </xf>
    <xf numFmtId="0" fontId="177" fillId="0" borderId="0" xfId="55" applyFont="1" applyBorder="1" applyProtection="1">
      <protection hidden="1"/>
    </xf>
    <xf numFmtId="4" fontId="177" fillId="0" borderId="0" xfId="55" applyNumberFormat="1" applyFont="1" applyProtection="1">
      <protection hidden="1"/>
    </xf>
    <xf numFmtId="0" fontId="179" fillId="37" borderId="0" xfId="55" applyFont="1" applyFill="1" applyProtection="1">
      <protection hidden="1"/>
    </xf>
    <xf numFmtId="0" fontId="180" fillId="37" borderId="0" xfId="55" applyFont="1" applyFill="1" applyBorder="1" applyProtection="1">
      <protection hidden="1"/>
    </xf>
    <xf numFmtId="0" fontId="179" fillId="37" borderId="0" xfId="55" applyFont="1" applyFill="1" applyAlignment="1" applyProtection="1">
      <alignment horizontal="center"/>
      <protection hidden="1"/>
    </xf>
    <xf numFmtId="0" fontId="179" fillId="0" borderId="0" xfId="55" applyFont="1" applyProtection="1">
      <protection hidden="1"/>
    </xf>
    <xf numFmtId="0" fontId="179" fillId="0" borderId="0" xfId="55" applyFont="1" applyBorder="1" applyProtection="1">
      <protection hidden="1"/>
    </xf>
    <xf numFmtId="4" fontId="179" fillId="0" borderId="0" xfId="55" applyNumberFormat="1" applyFont="1" applyProtection="1">
      <protection hidden="1"/>
    </xf>
    <xf numFmtId="0" fontId="164" fillId="0" borderId="0" xfId="55" applyFont="1" applyProtection="1">
      <protection hidden="1"/>
    </xf>
    <xf numFmtId="0" fontId="113" fillId="0" borderId="0" xfId="55" applyFont="1" applyBorder="1" applyProtection="1">
      <protection hidden="1"/>
    </xf>
    <xf numFmtId="0" fontId="164" fillId="0" borderId="0" xfId="55" applyFont="1" applyBorder="1" applyProtection="1">
      <protection hidden="1"/>
    </xf>
    <xf numFmtId="4" fontId="164" fillId="0" borderId="0" xfId="55" applyNumberFormat="1" applyFont="1" applyProtection="1">
      <protection hidden="1"/>
    </xf>
    <xf numFmtId="0" fontId="164" fillId="0" borderId="49" xfId="55" applyFont="1" applyBorder="1" applyAlignment="1" applyProtection="1">
      <alignment horizontal="left"/>
      <protection hidden="1"/>
    </xf>
    <xf numFmtId="0" fontId="164" fillId="0" borderId="88" xfId="55" applyFont="1" applyBorder="1" applyAlignment="1" applyProtection="1">
      <alignment horizontal="center"/>
      <protection hidden="1"/>
    </xf>
    <xf numFmtId="0" fontId="164" fillId="0" borderId="0" xfId="55" applyFont="1" applyBorder="1" applyAlignment="1" applyProtection="1">
      <alignment horizontal="center"/>
      <protection hidden="1"/>
    </xf>
    <xf numFmtId="0" fontId="113" fillId="0" borderId="0" xfId="55" applyFont="1" applyProtection="1">
      <protection hidden="1"/>
    </xf>
    <xf numFmtId="4" fontId="113" fillId="0" borderId="0" xfId="55" applyNumberFormat="1" applyFont="1" applyProtection="1">
      <protection hidden="1"/>
    </xf>
    <xf numFmtId="0" fontId="164" fillId="0" borderId="0" xfId="55" applyFont="1" applyAlignment="1" applyProtection="1">
      <alignment horizontal="center"/>
      <protection hidden="1"/>
    </xf>
    <xf numFmtId="0" fontId="167" fillId="0" borderId="7" xfId="0" applyFont="1" applyFill="1" applyBorder="1"/>
    <xf numFmtId="0" fontId="167" fillId="0" borderId="8" xfId="0" applyFont="1" applyFill="1" applyBorder="1"/>
    <xf numFmtId="0" fontId="176" fillId="0" borderId="8" xfId="0" applyFont="1" applyFill="1" applyBorder="1"/>
    <xf numFmtId="0" fontId="176" fillId="0" borderId="48" xfId="0" applyFont="1" applyFill="1" applyBorder="1"/>
    <xf numFmtId="0" fontId="167" fillId="0" borderId="9" xfId="0" applyNumberFormat="1" applyFont="1" applyFill="1" applyBorder="1" applyAlignment="1">
      <alignment horizontal="center" vertical="center"/>
    </xf>
    <xf numFmtId="0" fontId="167" fillId="0" borderId="9" xfId="0" applyNumberFormat="1" applyFont="1" applyFill="1" applyBorder="1" applyAlignment="1">
      <alignment horizontal="center" vertical="center" wrapText="1"/>
    </xf>
    <xf numFmtId="0" fontId="167" fillId="0" borderId="0" xfId="0" applyFont="1"/>
    <xf numFmtId="4" fontId="176" fillId="0" borderId="0" xfId="0" applyNumberFormat="1" applyFont="1"/>
    <xf numFmtId="0" fontId="167" fillId="38" borderId="3" xfId="0" applyFont="1" applyFill="1" applyBorder="1"/>
    <xf numFmtId="0" fontId="167" fillId="38" borderId="0" xfId="0" applyFont="1" applyFill="1" applyBorder="1"/>
    <xf numFmtId="0" fontId="176" fillId="38" borderId="0" xfId="0" applyFont="1" applyFill="1" applyBorder="1"/>
    <xf numFmtId="0" fontId="176" fillId="38" borderId="5" xfId="0" applyFont="1" applyFill="1" applyBorder="1"/>
    <xf numFmtId="10" fontId="167" fillId="0" borderId="51" xfId="0" applyNumberFormat="1" applyFont="1" applyFill="1" applyBorder="1" applyAlignment="1">
      <alignment horizontal="center" vertical="center"/>
    </xf>
    <xf numFmtId="0" fontId="167" fillId="0" borderId="51" xfId="0" applyNumberFormat="1" applyFont="1" applyFill="1" applyBorder="1" applyAlignment="1">
      <alignment horizontal="center" vertical="center" wrapText="1"/>
    </xf>
    <xf numFmtId="0" fontId="167" fillId="0" borderId="4" xfId="0" applyFont="1" applyFill="1" applyBorder="1"/>
    <xf numFmtId="0" fontId="167" fillId="0" borderId="50" xfId="0" applyFont="1" applyFill="1" applyBorder="1"/>
    <xf numFmtId="0" fontId="176" fillId="0" borderId="50" xfId="0" applyFont="1" applyFill="1" applyBorder="1"/>
    <xf numFmtId="0" fontId="176" fillId="0" borderId="6" xfId="0" applyFont="1" applyFill="1" applyBorder="1"/>
    <xf numFmtId="0" fontId="167" fillId="0" borderId="52" xfId="0" applyFont="1" applyFill="1" applyBorder="1" applyAlignment="1">
      <alignment horizontal="center" vertical="center"/>
    </xf>
    <xf numFmtId="0" fontId="180" fillId="0" borderId="0" xfId="0" applyFont="1" applyBorder="1" applyAlignment="1">
      <alignment horizontal="center"/>
    </xf>
    <xf numFmtId="0" fontId="167" fillId="0" borderId="52" xfId="55" applyFont="1" applyBorder="1" applyAlignment="1" applyProtection="1">
      <alignment horizontal="center"/>
      <protection hidden="1"/>
    </xf>
    <xf numFmtId="0" fontId="167" fillId="0" borderId="70" xfId="55" applyFont="1" applyBorder="1" applyAlignment="1" applyProtection="1">
      <alignment horizontal="center"/>
      <protection hidden="1"/>
    </xf>
    <xf numFmtId="0" fontId="167" fillId="0" borderId="77" xfId="0" applyFont="1" applyFill="1" applyBorder="1"/>
    <xf numFmtId="0" fontId="167" fillId="0" borderId="72" xfId="0" applyFont="1" applyFill="1" applyBorder="1"/>
    <xf numFmtId="0" fontId="167" fillId="0" borderId="68" xfId="0" applyFont="1" applyFill="1" applyBorder="1"/>
    <xf numFmtId="0" fontId="167" fillId="0" borderId="5" xfId="0" applyFont="1" applyFill="1" applyBorder="1" applyAlignment="1">
      <alignment horizontal="center" vertical="center"/>
    </xf>
    <xf numFmtId="0" fontId="176" fillId="0" borderId="0" xfId="0" applyFont="1" applyFill="1" applyBorder="1"/>
    <xf numFmtId="0" fontId="167" fillId="0" borderId="5" xfId="55" applyFont="1" applyBorder="1" applyAlignment="1" applyProtection="1">
      <alignment horizontal="center"/>
      <protection hidden="1"/>
    </xf>
    <xf numFmtId="0" fontId="167" fillId="0" borderId="5" xfId="0" applyFont="1" applyFill="1" applyBorder="1" applyAlignment="1">
      <alignment horizontal="center"/>
    </xf>
    <xf numFmtId="0" fontId="167" fillId="0" borderId="291" xfId="0" applyFont="1" applyFill="1" applyBorder="1"/>
    <xf numFmtId="0" fontId="167" fillId="0" borderId="10" xfId="55" applyFont="1" applyBorder="1" applyAlignment="1" applyProtection="1">
      <alignment horizontal="center"/>
      <protection hidden="1"/>
    </xf>
    <xf numFmtId="0" fontId="180" fillId="0" borderId="0" xfId="0" applyFont="1" applyFill="1" applyBorder="1"/>
    <xf numFmtId="4" fontId="176" fillId="0" borderId="0" xfId="0" applyNumberFormat="1" applyFont="1" applyFill="1"/>
    <xf numFmtId="0" fontId="176" fillId="0" borderId="0" xfId="0" applyFont="1" applyFill="1"/>
    <xf numFmtId="0" fontId="179" fillId="0" borderId="0" xfId="0" applyFont="1" applyFill="1" applyBorder="1"/>
    <xf numFmtId="4" fontId="167" fillId="0" borderId="0" xfId="0" applyNumberFormat="1" applyFont="1" applyFill="1"/>
    <xf numFmtId="0" fontId="167" fillId="0" borderId="0" xfId="0" applyFont="1" applyFill="1"/>
    <xf numFmtId="0" fontId="167" fillId="0" borderId="78" xfId="0" quotePrefix="1" applyFont="1" applyFill="1" applyBorder="1"/>
    <xf numFmtId="0" fontId="176" fillId="0" borderId="78" xfId="0" applyFont="1" applyFill="1" applyBorder="1"/>
    <xf numFmtId="0" fontId="176" fillId="0" borderId="72" xfId="0" applyFont="1" applyFill="1" applyBorder="1"/>
    <xf numFmtId="0" fontId="176" fillId="0" borderId="68" xfId="0" applyFont="1" applyFill="1" applyBorder="1"/>
    <xf numFmtId="0" fontId="176" fillId="0" borderId="78" xfId="0" applyFont="1" applyFill="1" applyBorder="1" applyAlignment="1"/>
    <xf numFmtId="4" fontId="176" fillId="0" borderId="0" xfId="0" applyNumberFormat="1" applyFont="1" applyFill="1" applyBorder="1"/>
    <xf numFmtId="0" fontId="167" fillId="0" borderId="78" xfId="0" applyFont="1" applyFill="1" applyBorder="1" applyAlignment="1"/>
    <xf numFmtId="0" fontId="167" fillId="0" borderId="68" xfId="568" applyFont="1" applyFill="1" applyBorder="1"/>
    <xf numFmtId="0" fontId="176" fillId="0" borderId="77" xfId="0" applyFont="1" applyFill="1" applyBorder="1"/>
    <xf numFmtId="0" fontId="176" fillId="0" borderId="291" xfId="568" applyFont="1" applyFill="1" applyBorder="1"/>
    <xf numFmtId="0" fontId="176" fillId="0" borderId="291" xfId="0" applyFont="1" applyFill="1" applyBorder="1"/>
    <xf numFmtId="0" fontId="167" fillId="0" borderId="79" xfId="0" applyFont="1" applyFill="1" applyBorder="1"/>
    <xf numFmtId="0" fontId="167" fillId="0" borderId="80" xfId="0" applyFont="1" applyFill="1" applyBorder="1"/>
    <xf numFmtId="0" fontId="167" fillId="0" borderId="69" xfId="0" applyFont="1" applyFill="1" applyBorder="1"/>
    <xf numFmtId="0" fontId="167" fillId="0" borderId="53" xfId="0" applyFont="1" applyFill="1" applyBorder="1"/>
    <xf numFmtId="0" fontId="176" fillId="0" borderId="53" xfId="0" applyFont="1" applyFill="1" applyBorder="1"/>
    <xf numFmtId="0" fontId="176" fillId="0" borderId="80" xfId="0" applyFont="1" applyFill="1" applyBorder="1"/>
    <xf numFmtId="0" fontId="176" fillId="0" borderId="69" xfId="0" applyFont="1" applyFill="1" applyBorder="1"/>
    <xf numFmtId="0" fontId="167" fillId="0" borderId="3" xfId="0" applyFont="1" applyFill="1" applyBorder="1"/>
    <xf numFmtId="0" fontId="167" fillId="0" borderId="5" xfId="0" applyFont="1" applyFill="1" applyBorder="1"/>
    <xf numFmtId="0" fontId="167" fillId="0" borderId="10" xfId="0" applyFont="1" applyFill="1" applyBorder="1"/>
    <xf numFmtId="0" fontId="167" fillId="0" borderId="0" xfId="0" applyFont="1" applyFill="1" applyBorder="1"/>
    <xf numFmtId="0" fontId="176" fillId="0" borderId="5" xfId="0" applyFont="1" applyFill="1" applyBorder="1"/>
    <xf numFmtId="0" fontId="176" fillId="0" borderId="10" xfId="0" applyFont="1" applyFill="1" applyBorder="1"/>
    <xf numFmtId="0" fontId="167" fillId="0" borderId="71" xfId="0" applyFont="1" applyFill="1" applyBorder="1"/>
    <xf numFmtId="0" fontId="167" fillId="0" borderId="70" xfId="0" applyFont="1" applyFill="1" applyBorder="1"/>
    <xf numFmtId="0" fontId="167" fillId="0" borderId="52" xfId="0" applyFont="1" applyFill="1" applyBorder="1"/>
    <xf numFmtId="0" fontId="167" fillId="0" borderId="136" xfId="0" applyFont="1" applyFill="1" applyBorder="1"/>
    <xf numFmtId="0" fontId="176" fillId="0" borderId="136" xfId="0" applyFont="1" applyFill="1" applyBorder="1"/>
    <xf numFmtId="0" fontId="176" fillId="0" borderId="70" xfId="0" applyFont="1" applyFill="1" applyBorder="1"/>
    <xf numFmtId="0" fontId="176" fillId="0" borderId="52" xfId="0" applyFont="1" applyFill="1" applyBorder="1"/>
    <xf numFmtId="0" fontId="164" fillId="0" borderId="48" xfId="0" applyFont="1" applyFill="1" applyBorder="1"/>
    <xf numFmtId="0" fontId="164" fillId="0" borderId="9" xfId="0" applyFont="1" applyFill="1" applyBorder="1"/>
    <xf numFmtId="0" fontId="164" fillId="0" borderId="8" xfId="0" applyFont="1" applyFill="1" applyBorder="1"/>
    <xf numFmtId="0" fontId="113" fillId="0" borderId="48" xfId="0" applyFont="1" applyFill="1" applyBorder="1"/>
    <xf numFmtId="0" fontId="113" fillId="0" borderId="9" xfId="0" applyFont="1" applyFill="1" applyBorder="1"/>
    <xf numFmtId="4" fontId="113" fillId="0" borderId="0" xfId="0" applyNumberFormat="1" applyFont="1"/>
    <xf numFmtId="0" fontId="181" fillId="22" borderId="3" xfId="0" applyFont="1" applyFill="1" applyBorder="1"/>
    <xf numFmtId="0" fontId="181" fillId="22" borderId="5" xfId="0" applyFont="1" applyFill="1" applyBorder="1"/>
    <xf numFmtId="0" fontId="181" fillId="22" borderId="10" xfId="0" applyFont="1" applyFill="1" applyBorder="1"/>
    <xf numFmtId="0" fontId="181" fillId="22" borderId="0" xfId="0" applyFont="1" applyFill="1" applyBorder="1"/>
    <xf numFmtId="0" fontId="182" fillId="22" borderId="0" xfId="0" applyFont="1" applyFill="1" applyBorder="1"/>
    <xf numFmtId="0" fontId="181" fillId="22" borderId="5" xfId="0" applyFont="1" applyFill="1" applyBorder="1" applyAlignment="1">
      <alignment horizontal="center"/>
    </xf>
    <xf numFmtId="0" fontId="181" fillId="22" borderId="10" xfId="0" applyFont="1" applyFill="1" applyBorder="1" applyAlignment="1">
      <alignment horizontal="center"/>
    </xf>
    <xf numFmtId="4" fontId="182" fillId="0" borderId="0" xfId="0" applyNumberFormat="1" applyFont="1"/>
    <xf numFmtId="0" fontId="182" fillId="0" borderId="0" xfId="0" applyFont="1"/>
    <xf numFmtId="0" fontId="164" fillId="0" borderId="4" xfId="0" applyFont="1" applyFill="1" applyBorder="1"/>
    <xf numFmtId="0" fontId="164" fillId="0" borderId="50" xfId="0" applyFont="1" applyFill="1" applyBorder="1"/>
    <xf numFmtId="0" fontId="164" fillId="0" borderId="51" xfId="0" applyFont="1" applyFill="1" applyBorder="1"/>
    <xf numFmtId="0" fontId="113" fillId="0" borderId="6" xfId="0" applyFont="1" applyFill="1" applyBorder="1"/>
    <xf numFmtId="0" fontId="113" fillId="0" borderId="51" xfId="0" applyFont="1" applyFill="1" applyBorder="1"/>
    <xf numFmtId="0" fontId="164" fillId="0" borderId="0" xfId="0" applyFont="1" applyFill="1"/>
    <xf numFmtId="0" fontId="113" fillId="0" borderId="0" xfId="0" applyFont="1" applyFill="1"/>
    <xf numFmtId="4" fontId="164" fillId="0" borderId="0" xfId="0" applyNumberFormat="1" applyFont="1"/>
    <xf numFmtId="4" fontId="164" fillId="0" borderId="0" xfId="0" applyNumberFormat="1" applyFont="1" applyBorder="1"/>
    <xf numFmtId="4" fontId="183" fillId="0" borderId="0" xfId="0" applyNumberFormat="1" applyFont="1" applyFill="1"/>
    <xf numFmtId="4" fontId="164" fillId="0" borderId="0" xfId="0" applyNumberFormat="1" applyFont="1" applyFill="1"/>
    <xf numFmtId="4" fontId="164" fillId="0" borderId="0" xfId="0" applyNumberFormat="1" applyFont="1" applyFill="1" applyBorder="1"/>
    <xf numFmtId="4" fontId="113" fillId="0" borderId="0" xfId="0" applyNumberFormat="1" applyFont="1" applyFill="1"/>
    <xf numFmtId="0" fontId="164" fillId="0" borderId="0" xfId="0" applyFont="1" applyFill="1" applyBorder="1"/>
    <xf numFmtId="0" fontId="164" fillId="0" borderId="0" xfId="0" applyNumberFormat="1" applyFont="1" applyFill="1" applyBorder="1" applyAlignment="1">
      <alignment horizontal="center" vertical="center"/>
    </xf>
    <xf numFmtId="0" fontId="164" fillId="0" borderId="0" xfId="0" applyNumberFormat="1" applyFont="1" applyFill="1" applyBorder="1" applyAlignment="1">
      <alignment horizontal="center" vertical="center" wrapText="1"/>
    </xf>
    <xf numFmtId="0" fontId="164" fillId="0" borderId="0" xfId="55" applyFont="1" applyFill="1" applyBorder="1" applyAlignment="1" applyProtection="1">
      <alignment horizontal="center"/>
      <protection hidden="1"/>
    </xf>
    <xf numFmtId="4" fontId="179" fillId="0" borderId="0" xfId="0" applyNumberFormat="1" applyFont="1" applyFill="1" applyBorder="1" applyAlignment="1">
      <alignment horizontal="center"/>
    </xf>
    <xf numFmtId="0" fontId="167" fillId="0" borderId="0" xfId="55" applyFont="1" applyBorder="1" applyAlignment="1" applyProtection="1">
      <alignment horizontal="center"/>
      <protection hidden="1"/>
    </xf>
    <xf numFmtId="4" fontId="167" fillId="0" borderId="0" xfId="0" applyNumberFormat="1" applyFont="1" applyFill="1" applyBorder="1"/>
    <xf numFmtId="0" fontId="167" fillId="0" borderId="283" xfId="0" applyFont="1" applyFill="1" applyBorder="1"/>
    <xf numFmtId="0" fontId="167" fillId="0" borderId="292" xfId="0" applyFont="1" applyFill="1" applyBorder="1"/>
    <xf numFmtId="0" fontId="167" fillId="0" borderId="282" xfId="0" applyFont="1" applyFill="1" applyBorder="1"/>
    <xf numFmtId="0" fontId="167" fillId="0" borderId="258" xfId="0" applyFont="1" applyFill="1" applyBorder="1"/>
    <xf numFmtId="0" fontId="176" fillId="0" borderId="258" xfId="0" applyFont="1" applyFill="1" applyBorder="1"/>
    <xf numFmtId="0" fontId="176" fillId="0" borderId="292" xfId="0" applyFont="1" applyFill="1" applyBorder="1"/>
    <xf numFmtId="4" fontId="164" fillId="0" borderId="0" xfId="0" applyNumberFormat="1" applyFont="1" applyFill="1" applyBorder="1" applyAlignment="1">
      <alignment horizontal="right"/>
    </xf>
    <xf numFmtId="4" fontId="113" fillId="0" borderId="0" xfId="0" applyNumberFormat="1" applyFont="1" applyFill="1" applyBorder="1"/>
    <xf numFmtId="0" fontId="164" fillId="0" borderId="0" xfId="0" applyFont="1"/>
    <xf numFmtId="0" fontId="164" fillId="0" borderId="0" xfId="0" applyFont="1" applyBorder="1"/>
    <xf numFmtId="0" fontId="167" fillId="0" borderId="0" xfId="0" applyFont="1" applyBorder="1"/>
    <xf numFmtId="0" fontId="184" fillId="0" borderId="0" xfId="0" applyFont="1" applyFill="1"/>
    <xf numFmtId="4" fontId="167" fillId="29" borderId="0" xfId="0" applyNumberFormat="1" applyFont="1" applyFill="1"/>
    <xf numFmtId="0" fontId="176" fillId="29" borderId="0" xfId="0" applyFont="1" applyFill="1"/>
    <xf numFmtId="4" fontId="176" fillId="29" borderId="0" xfId="0" applyNumberFormat="1" applyFont="1" applyFill="1"/>
    <xf numFmtId="4" fontId="167" fillId="23" borderId="0" xfId="0" applyNumberFormat="1" applyFont="1" applyFill="1"/>
    <xf numFmtId="0" fontId="177" fillId="38" borderId="0" xfId="0" applyFont="1" applyFill="1"/>
    <xf numFmtId="0" fontId="177" fillId="0" borderId="0" xfId="55" applyFont="1" applyFill="1" applyBorder="1" applyProtection="1">
      <protection hidden="1"/>
    </xf>
    <xf numFmtId="4" fontId="177" fillId="0" borderId="0" xfId="55" applyNumberFormat="1" applyFont="1" applyFill="1" applyBorder="1" applyProtection="1">
      <protection hidden="1"/>
    </xf>
    <xf numFmtId="0" fontId="179" fillId="0" borderId="0" xfId="55" applyFont="1" applyFill="1" applyBorder="1" applyProtection="1">
      <protection hidden="1"/>
    </xf>
    <xf numFmtId="4" fontId="179" fillId="0" borderId="0" xfId="55" applyNumberFormat="1" applyFont="1" applyFill="1" applyBorder="1" applyProtection="1">
      <protection hidden="1"/>
    </xf>
    <xf numFmtId="0" fontId="164" fillId="0" borderId="0" xfId="55" applyFont="1" applyFill="1" applyBorder="1" applyProtection="1">
      <protection hidden="1"/>
    </xf>
    <xf numFmtId="4" fontId="164" fillId="0" borderId="0" xfId="55" applyNumberFormat="1" applyFont="1" applyFill="1" applyBorder="1" applyProtection="1">
      <protection hidden="1"/>
    </xf>
    <xf numFmtId="4" fontId="113" fillId="0" borderId="0" xfId="55" applyNumberFormat="1" applyFont="1" applyFill="1" applyBorder="1" applyProtection="1">
      <protection hidden="1"/>
    </xf>
    <xf numFmtId="0" fontId="167" fillId="0" borderId="71" xfId="55" applyFont="1" applyBorder="1" applyAlignment="1" applyProtection="1">
      <alignment horizontal="center"/>
      <protection hidden="1"/>
    </xf>
    <xf numFmtId="0" fontId="167" fillId="0" borderId="0" xfId="55" applyFont="1" applyFill="1" applyBorder="1" applyAlignment="1" applyProtection="1">
      <alignment horizontal="center"/>
      <protection hidden="1"/>
    </xf>
    <xf numFmtId="0" fontId="176" fillId="0" borderId="289" xfId="0" applyFont="1" applyFill="1" applyBorder="1"/>
    <xf numFmtId="0" fontId="181" fillId="22" borderId="0" xfId="0" applyFont="1" applyFill="1" applyBorder="1" applyAlignment="1">
      <alignment horizontal="center"/>
    </xf>
    <xf numFmtId="4" fontId="182" fillId="0" borderId="0" xfId="0" applyNumberFormat="1" applyFont="1" applyFill="1" applyBorder="1"/>
    <xf numFmtId="0" fontId="164" fillId="0" borderId="9" xfId="0" applyNumberFormat="1" applyFont="1" applyFill="1" applyBorder="1" applyAlignment="1">
      <alignment horizontal="center" vertical="center"/>
    </xf>
    <xf numFmtId="0" fontId="164" fillId="38" borderId="3" xfId="0" applyFont="1" applyFill="1" applyBorder="1"/>
    <xf numFmtId="0" fontId="164" fillId="38" borderId="0" xfId="0" applyFont="1" applyFill="1" applyBorder="1"/>
    <xf numFmtId="0" fontId="113" fillId="38" borderId="0" xfId="0" applyFont="1" applyFill="1" applyBorder="1"/>
    <xf numFmtId="10" fontId="164" fillId="0" borderId="50" xfId="0" applyNumberFormat="1" applyFont="1" applyFill="1" applyBorder="1" applyAlignment="1">
      <alignment horizontal="center" vertical="center"/>
    </xf>
    <xf numFmtId="10" fontId="164" fillId="0" borderId="51" xfId="0" applyNumberFormat="1" applyFont="1" applyFill="1" applyBorder="1" applyAlignment="1">
      <alignment horizontal="center" vertical="center"/>
    </xf>
    <xf numFmtId="0" fontId="164" fillId="0" borderId="52" xfId="0" applyFont="1" applyFill="1" applyBorder="1" applyAlignment="1">
      <alignment horizontal="center" vertical="center"/>
    </xf>
    <xf numFmtId="0" fontId="167" fillId="0" borderId="6" xfId="0" applyFont="1" applyFill="1" applyBorder="1"/>
    <xf numFmtId="0" fontId="167" fillId="0" borderId="51" xfId="0" applyFont="1" applyFill="1" applyBorder="1"/>
    <xf numFmtId="0" fontId="176" fillId="0" borderId="51" xfId="0" applyFont="1" applyFill="1" applyBorder="1"/>
    <xf numFmtId="3" fontId="164" fillId="0" borderId="0" xfId="0" applyNumberFormat="1" applyFont="1" applyFill="1" applyBorder="1" applyAlignment="1">
      <alignment horizontal="right"/>
    </xf>
    <xf numFmtId="0" fontId="164" fillId="0" borderId="0" xfId="0" applyFont="1" applyFill="1" applyBorder="1" applyAlignment="1">
      <alignment horizontal="right"/>
    </xf>
    <xf numFmtId="0" fontId="167" fillId="38" borderId="288" xfId="0" applyFont="1" applyFill="1" applyBorder="1" applyAlignment="1">
      <alignment horizontal="left"/>
    </xf>
    <xf numFmtId="0" fontId="167" fillId="38" borderId="289" xfId="0" applyFont="1" applyFill="1" applyBorder="1"/>
    <xf numFmtId="0" fontId="164" fillId="38" borderId="289" xfId="0" applyFont="1" applyFill="1" applyBorder="1"/>
    <xf numFmtId="0" fontId="113" fillId="38" borderId="289" xfId="0" applyFont="1" applyFill="1" applyBorder="1"/>
    <xf numFmtId="0" fontId="113" fillId="38" borderId="290" xfId="0" applyFont="1" applyFill="1" applyBorder="1"/>
    <xf numFmtId="0" fontId="167" fillId="38" borderId="77" xfId="0" applyFont="1" applyFill="1" applyBorder="1" applyAlignment="1">
      <alignment horizontal="center"/>
    </xf>
    <xf numFmtId="0" fontId="167" fillId="38" borderId="78" xfId="0" applyFont="1" applyFill="1" applyBorder="1" applyAlignment="1">
      <alignment horizontal="left"/>
    </xf>
    <xf numFmtId="0" fontId="167" fillId="38" borderId="78" xfId="0" applyFont="1" applyFill="1" applyBorder="1"/>
    <xf numFmtId="0" fontId="167" fillId="38" borderId="77" xfId="0" applyFont="1" applyFill="1" applyBorder="1" applyAlignment="1">
      <alignment horizontal="left"/>
    </xf>
    <xf numFmtId="0" fontId="167" fillId="38" borderId="77" xfId="0" applyFont="1" applyFill="1" applyBorder="1"/>
    <xf numFmtId="0" fontId="167" fillId="38" borderId="78" xfId="0" quotePrefix="1" applyFont="1" applyFill="1" applyBorder="1"/>
    <xf numFmtId="0" fontId="176" fillId="38" borderId="78" xfId="0" applyFont="1" applyFill="1" applyBorder="1"/>
    <xf numFmtId="0" fontId="176" fillId="38" borderId="78" xfId="0" applyFont="1" applyFill="1" applyBorder="1" applyAlignment="1"/>
    <xf numFmtId="0" fontId="167" fillId="38" borderId="78" xfId="0" applyFont="1" applyFill="1" applyBorder="1" applyAlignment="1"/>
    <xf numFmtId="0" fontId="167" fillId="38" borderId="289" xfId="568" applyFont="1" applyFill="1" applyBorder="1"/>
    <xf numFmtId="0" fontId="176" fillId="38" borderId="289" xfId="568" applyFont="1" applyFill="1" applyBorder="1"/>
    <xf numFmtId="0" fontId="176" fillId="38" borderId="77" xfId="0" applyFont="1" applyFill="1" applyBorder="1"/>
    <xf numFmtId="0" fontId="176" fillId="38" borderId="0" xfId="0" applyFont="1" applyFill="1"/>
    <xf numFmtId="0" fontId="167" fillId="38" borderId="79" xfId="0" applyFont="1" applyFill="1" applyBorder="1"/>
    <xf numFmtId="0" fontId="167" fillId="38" borderId="53" xfId="0" applyFont="1" applyFill="1" applyBorder="1"/>
    <xf numFmtId="0" fontId="176" fillId="38" borderId="53" xfId="0" applyFont="1" applyFill="1" applyBorder="1"/>
    <xf numFmtId="0" fontId="167" fillId="38" borderId="71" xfId="0" applyFont="1" applyFill="1" applyBorder="1"/>
    <xf numFmtId="0" fontId="167" fillId="38" borderId="136" xfId="0" applyFont="1" applyFill="1" applyBorder="1"/>
    <xf numFmtId="0" fontId="176" fillId="38" borderId="136" xfId="0" applyFont="1" applyFill="1" applyBorder="1"/>
    <xf numFmtId="0" fontId="167" fillId="38" borderId="4" xfId="0" applyFont="1" applyFill="1" applyBorder="1"/>
    <xf numFmtId="0" fontId="167" fillId="38" borderId="52" xfId="0" applyFont="1" applyFill="1" applyBorder="1"/>
    <xf numFmtId="0" fontId="176" fillId="38" borderId="52" xfId="0" applyFont="1" applyFill="1" applyBorder="1"/>
    <xf numFmtId="0" fontId="176" fillId="38" borderId="70" xfId="0" applyFont="1" applyFill="1" applyBorder="1"/>
    <xf numFmtId="0" fontId="113" fillId="38" borderId="0" xfId="0" applyFont="1" applyFill="1"/>
    <xf numFmtId="0" fontId="164" fillId="38" borderId="7" xfId="0" applyFont="1" applyFill="1" applyBorder="1"/>
    <xf numFmtId="0" fontId="164" fillId="38" borderId="48" xfId="0" applyFont="1" applyFill="1" applyBorder="1"/>
    <xf numFmtId="0" fontId="164" fillId="38" borderId="9" xfId="0" applyFont="1" applyFill="1" applyBorder="1"/>
    <xf numFmtId="0" fontId="164" fillId="38" borderId="8" xfId="0" applyFont="1" applyFill="1" applyBorder="1"/>
    <xf numFmtId="0" fontId="113" fillId="38" borderId="8" xfId="0" applyFont="1" applyFill="1" applyBorder="1"/>
    <xf numFmtId="0" fontId="113" fillId="38" borderId="9" xfId="0" applyFont="1" applyFill="1" applyBorder="1"/>
    <xf numFmtId="0" fontId="113" fillId="38" borderId="48" xfId="0" applyFont="1" applyFill="1" applyBorder="1"/>
    <xf numFmtId="0" fontId="164" fillId="38" borderId="4" xfId="0" applyFont="1" applyFill="1" applyBorder="1"/>
    <xf numFmtId="0" fontId="164" fillId="38" borderId="50" xfId="0" applyFont="1" applyFill="1" applyBorder="1"/>
    <xf numFmtId="0" fontId="164" fillId="38" borderId="51" xfId="0" applyFont="1" applyFill="1" applyBorder="1"/>
    <xf numFmtId="0" fontId="113" fillId="38" borderId="50" xfId="0" applyFont="1" applyFill="1" applyBorder="1"/>
    <xf numFmtId="0" fontId="113" fillId="38" borderId="51" xfId="0" applyFont="1" applyFill="1" applyBorder="1"/>
    <xf numFmtId="0" fontId="113" fillId="38" borderId="6" xfId="0" applyFont="1" applyFill="1" applyBorder="1"/>
    <xf numFmtId="4" fontId="164" fillId="38" borderId="0" xfId="0" applyNumberFormat="1" applyFont="1" applyFill="1" applyBorder="1" applyAlignment="1">
      <alignment horizontal="right"/>
    </xf>
    <xf numFmtId="3" fontId="164" fillId="38" borderId="0" xfId="0" applyNumberFormat="1" applyFont="1" applyFill="1" applyBorder="1" applyAlignment="1">
      <alignment horizontal="right"/>
    </xf>
    <xf numFmtId="0" fontId="164" fillId="38" borderId="0" xfId="0" applyFont="1" applyFill="1" applyBorder="1" applyAlignment="1">
      <alignment horizontal="right"/>
    </xf>
    <xf numFmtId="0" fontId="164" fillId="38" borderId="0" xfId="0" applyFont="1" applyFill="1"/>
    <xf numFmtId="4" fontId="113" fillId="38" borderId="0" xfId="0" applyNumberFormat="1" applyFont="1" applyFill="1"/>
    <xf numFmtId="0" fontId="167" fillId="38" borderId="0" xfId="0" applyFont="1" applyFill="1"/>
    <xf numFmtId="0" fontId="184" fillId="38" borderId="0" xfId="0" applyFont="1" applyFill="1"/>
    <xf numFmtId="0" fontId="177" fillId="38" borderId="0" xfId="55" applyFont="1" applyFill="1" applyProtection="1">
      <protection hidden="1"/>
    </xf>
    <xf numFmtId="4" fontId="177" fillId="38" borderId="0" xfId="55" applyNumberFormat="1" applyFont="1" applyFill="1" applyProtection="1">
      <protection hidden="1"/>
    </xf>
    <xf numFmtId="0" fontId="179" fillId="38" borderId="0" xfId="55" applyFont="1" applyFill="1" applyProtection="1">
      <protection hidden="1"/>
    </xf>
    <xf numFmtId="4" fontId="179" fillId="38" borderId="0" xfId="55" applyNumberFormat="1" applyFont="1" applyFill="1" applyProtection="1">
      <protection hidden="1"/>
    </xf>
    <xf numFmtId="0" fontId="164" fillId="38" borderId="0" xfId="55" applyFont="1" applyFill="1" applyProtection="1">
      <protection hidden="1"/>
    </xf>
    <xf numFmtId="0" fontId="113" fillId="38" borderId="0" xfId="55" applyFont="1" applyFill="1" applyBorder="1" applyProtection="1">
      <protection hidden="1"/>
    </xf>
    <xf numFmtId="4" fontId="164" fillId="38" borderId="0" xfId="55" applyNumberFormat="1" applyFont="1" applyFill="1" applyProtection="1">
      <protection hidden="1"/>
    </xf>
    <xf numFmtId="0" fontId="164" fillId="38" borderId="49" xfId="55" applyFont="1" applyFill="1" applyBorder="1" applyAlignment="1" applyProtection="1">
      <alignment horizontal="left"/>
      <protection hidden="1"/>
    </xf>
    <xf numFmtId="0" fontId="164" fillId="38" borderId="88" xfId="55" applyFont="1" applyFill="1" applyBorder="1" applyAlignment="1" applyProtection="1">
      <alignment horizontal="center"/>
      <protection hidden="1"/>
    </xf>
    <xf numFmtId="0" fontId="164" fillId="38" borderId="0" xfId="55" applyFont="1" applyFill="1" applyBorder="1" applyAlignment="1" applyProtection="1">
      <alignment horizontal="center"/>
      <protection hidden="1"/>
    </xf>
    <xf numFmtId="0" fontId="113" fillId="38" borderId="0" xfId="55" applyFont="1" applyFill="1" applyProtection="1">
      <protection hidden="1"/>
    </xf>
    <xf numFmtId="0" fontId="164" fillId="38" borderId="51" xfId="0" applyFont="1" applyFill="1" applyBorder="1" applyAlignment="1"/>
    <xf numFmtId="0" fontId="164" fillId="38" borderId="52" xfId="0" applyFont="1" applyFill="1" applyBorder="1" applyAlignment="1">
      <alignment horizontal="center" vertical="center"/>
    </xf>
    <xf numFmtId="0" fontId="167" fillId="38" borderId="72" xfId="0" applyFont="1" applyFill="1" applyBorder="1"/>
    <xf numFmtId="0" fontId="167" fillId="38" borderId="68" xfId="0" applyFont="1" applyFill="1" applyBorder="1"/>
    <xf numFmtId="0" fontId="176" fillId="38" borderId="68" xfId="0" applyFont="1" applyFill="1" applyBorder="1"/>
    <xf numFmtId="0" fontId="176" fillId="38" borderId="72" xfId="0" applyFont="1" applyFill="1" applyBorder="1"/>
    <xf numFmtId="0" fontId="167" fillId="38" borderId="68" xfId="568" applyFont="1" applyFill="1" applyBorder="1"/>
    <xf numFmtId="4" fontId="176" fillId="38" borderId="0" xfId="0" applyNumberFormat="1" applyFont="1" applyFill="1" applyBorder="1"/>
    <xf numFmtId="4" fontId="176" fillId="38" borderId="0" xfId="0" applyNumberFormat="1" applyFont="1" applyFill="1"/>
    <xf numFmtId="0" fontId="167" fillId="38" borderId="291" xfId="0" applyFont="1" applyFill="1" applyBorder="1"/>
    <xf numFmtId="0" fontId="167" fillId="38" borderId="80" xfId="0" applyFont="1" applyFill="1" applyBorder="1"/>
    <xf numFmtId="0" fontId="167" fillId="38" borderId="69" xfId="0" applyFont="1" applyFill="1" applyBorder="1"/>
    <xf numFmtId="0" fontId="176" fillId="38" borderId="69" xfId="0" applyFont="1" applyFill="1" applyBorder="1"/>
    <xf numFmtId="0" fontId="176" fillId="38" borderId="80" xfId="0" applyFont="1" applyFill="1" applyBorder="1"/>
    <xf numFmtId="0" fontId="181" fillId="38" borderId="3" xfId="0" applyFont="1" applyFill="1" applyBorder="1"/>
    <xf numFmtId="0" fontId="181" fillId="38" borderId="5" xfId="0" applyFont="1" applyFill="1" applyBorder="1"/>
    <xf numFmtId="0" fontId="181" fillId="38" borderId="10" xfId="0" applyFont="1" applyFill="1" applyBorder="1"/>
    <xf numFmtId="0" fontId="181" fillId="38" borderId="0" xfId="0" applyFont="1" applyFill="1" applyBorder="1"/>
    <xf numFmtId="0" fontId="182" fillId="38" borderId="0" xfId="0" applyFont="1" applyFill="1" applyBorder="1"/>
    <xf numFmtId="0" fontId="181" fillId="38" borderId="0" xfId="0" applyFont="1" applyFill="1" applyBorder="1" applyAlignment="1">
      <alignment horizontal="center"/>
    </xf>
    <xf numFmtId="0" fontId="181" fillId="38" borderId="10" xfId="0" applyFont="1" applyFill="1" applyBorder="1" applyAlignment="1">
      <alignment horizontal="center"/>
    </xf>
    <xf numFmtId="0" fontId="181" fillId="38" borderId="5" xfId="0" applyFont="1" applyFill="1" applyBorder="1" applyAlignment="1">
      <alignment horizontal="center"/>
    </xf>
    <xf numFmtId="0" fontId="164" fillId="0" borderId="121" xfId="0" applyFont="1" applyFill="1" applyBorder="1" applyAlignment="1">
      <alignment horizontal="center" vertical="center"/>
    </xf>
    <xf numFmtId="3" fontId="164" fillId="0" borderId="65" xfId="0" applyNumberFormat="1" applyFont="1" applyFill="1" applyBorder="1" applyAlignment="1"/>
    <xf numFmtId="3" fontId="164" fillId="0" borderId="74" xfId="0" applyNumberFormat="1" applyFont="1" applyFill="1" applyBorder="1" applyAlignment="1"/>
    <xf numFmtId="3" fontId="164" fillId="0" borderId="66" xfId="0" applyNumberFormat="1" applyFont="1" applyFill="1" applyBorder="1" applyAlignment="1"/>
    <xf numFmtId="3" fontId="164" fillId="0" borderId="76" xfId="0" applyNumberFormat="1" applyFont="1" applyFill="1" applyBorder="1" applyAlignment="1"/>
    <xf numFmtId="0" fontId="167" fillId="0" borderId="3" xfId="0" applyFont="1" applyFill="1" applyBorder="1" applyAlignment="1">
      <alignment horizontal="center"/>
    </xf>
    <xf numFmtId="3" fontId="164" fillId="0" borderId="68" xfId="0" applyNumberFormat="1" applyFont="1" applyFill="1" applyBorder="1" applyAlignment="1">
      <alignment horizontal="right"/>
    </xf>
    <xf numFmtId="3" fontId="164" fillId="0" borderId="77" xfId="0" applyNumberFormat="1" applyFont="1" applyFill="1" applyBorder="1" applyAlignment="1">
      <alignment horizontal="right"/>
    </xf>
    <xf numFmtId="3" fontId="181" fillId="0" borderId="68" xfId="0" applyNumberFormat="1" applyFont="1" applyFill="1" applyBorder="1" applyAlignment="1">
      <alignment horizontal="right"/>
    </xf>
    <xf numFmtId="3" fontId="181" fillId="0" borderId="77" xfId="0" applyNumberFormat="1" applyFont="1" applyFill="1" applyBorder="1" applyAlignment="1">
      <alignment horizontal="right"/>
    </xf>
    <xf numFmtId="3" fontId="167" fillId="0" borderId="68" xfId="0" applyNumberFormat="1" applyFont="1" applyFill="1" applyBorder="1" applyAlignment="1">
      <alignment horizontal="right"/>
    </xf>
    <xf numFmtId="3" fontId="167" fillId="0" borderId="77" xfId="0" applyNumberFormat="1" applyFont="1" applyFill="1" applyBorder="1" applyAlignment="1">
      <alignment horizontal="right"/>
    </xf>
    <xf numFmtId="3" fontId="176" fillId="0" borderId="68" xfId="0" applyNumberFormat="1" applyFont="1" applyFill="1" applyBorder="1"/>
    <xf numFmtId="3" fontId="176" fillId="0" borderId="77" xfId="0" applyNumberFormat="1" applyFont="1" applyFill="1" applyBorder="1"/>
    <xf numFmtId="3" fontId="164" fillId="0" borderId="67" xfId="0" applyNumberFormat="1" applyFont="1" applyFill="1" applyBorder="1" applyAlignment="1">
      <alignment horizontal="right"/>
    </xf>
    <xf numFmtId="3" fontId="164" fillId="0" borderId="198" xfId="0" applyNumberFormat="1" applyFont="1" applyFill="1" applyBorder="1" applyAlignment="1">
      <alignment horizontal="right"/>
    </xf>
    <xf numFmtId="3" fontId="164" fillId="0" borderId="4" xfId="0" applyNumberFormat="1" applyFont="1" applyFill="1" applyBorder="1" applyAlignment="1">
      <alignment horizontal="right"/>
    </xf>
    <xf numFmtId="3" fontId="164" fillId="0" borderId="3" xfId="0" applyNumberFormat="1" applyFont="1" applyFill="1" applyBorder="1" applyAlignment="1">
      <alignment horizontal="right"/>
    </xf>
    <xf numFmtId="3" fontId="164" fillId="37" borderId="3" xfId="0" applyNumberFormat="1" applyFont="1" applyFill="1" applyBorder="1" applyAlignment="1">
      <alignment horizontal="right"/>
    </xf>
    <xf numFmtId="0" fontId="164" fillId="0" borderId="0" xfId="0" applyFont="1" applyFill="1" applyAlignment="1">
      <alignment horizontal="right"/>
    </xf>
    <xf numFmtId="0" fontId="7" fillId="83" borderId="71" xfId="0" applyFont="1" applyFill="1" applyBorder="1" applyAlignment="1">
      <alignment horizontal="center" vertical="center" wrapText="1"/>
    </xf>
    <xf numFmtId="0" fontId="160" fillId="38" borderId="71" xfId="0" applyFont="1" applyFill="1" applyBorder="1" applyAlignment="1">
      <alignment horizontal="center" vertical="center" wrapText="1"/>
    </xf>
    <xf numFmtId="0" fontId="6" fillId="82" borderId="48" xfId="49" applyFill="1" applyBorder="1"/>
    <xf numFmtId="0" fontId="6" fillId="82" borderId="389" xfId="49" applyFill="1" applyBorder="1" applyAlignment="1"/>
    <xf numFmtId="0" fontId="6" fillId="38" borderId="315" xfId="49" applyFill="1" applyBorder="1" applyAlignment="1"/>
    <xf numFmtId="0" fontId="6" fillId="82" borderId="207" xfId="49" applyFill="1" applyBorder="1" applyAlignment="1"/>
    <xf numFmtId="0" fontId="97" fillId="38" borderId="3" xfId="49" applyFont="1" applyFill="1" applyBorder="1"/>
    <xf numFmtId="0" fontId="6" fillId="38" borderId="3" xfId="49" applyFill="1" applyBorder="1"/>
    <xf numFmtId="0" fontId="20" fillId="82" borderId="0" xfId="49" applyFont="1" applyFill="1" applyBorder="1" applyAlignment="1">
      <alignment vertical="top" wrapText="1"/>
    </xf>
    <xf numFmtId="0" fontId="6" fillId="38" borderId="5" xfId="49" applyFill="1" applyBorder="1" applyAlignment="1">
      <alignment vertical="top" wrapText="1"/>
    </xf>
    <xf numFmtId="0" fontId="184" fillId="38" borderId="3" xfId="49" applyFont="1" applyFill="1" applyBorder="1"/>
    <xf numFmtId="0" fontId="7" fillId="82" borderId="9" xfId="568" applyFont="1" applyFill="1" applyBorder="1" applyAlignment="1">
      <alignment horizontal="center" vertical="center" wrapText="1"/>
    </xf>
    <xf numFmtId="0" fontId="164" fillId="0" borderId="8" xfId="0" applyNumberFormat="1" applyFont="1" applyFill="1" applyBorder="1" applyAlignment="1">
      <alignment horizontal="center" vertical="center"/>
    </xf>
    <xf numFmtId="0" fontId="167" fillId="0" borderId="5" xfId="0" applyFont="1" applyFill="1" applyBorder="1" applyAlignment="1">
      <alignment horizontal="center"/>
    </xf>
    <xf numFmtId="0" fontId="7" fillId="116" borderId="0" xfId="568" applyFont="1" applyFill="1"/>
    <xf numFmtId="0" fontId="7" fillId="116" borderId="287" xfId="568" applyFont="1" applyFill="1" applyBorder="1" applyAlignment="1"/>
    <xf numFmtId="0" fontId="185" fillId="38" borderId="0" xfId="568" applyFont="1" applyFill="1" applyAlignment="1">
      <alignment horizontal="right"/>
    </xf>
    <xf numFmtId="0" fontId="185" fillId="38" borderId="0" xfId="568" applyFont="1" applyFill="1" applyAlignment="1"/>
    <xf numFmtId="0" fontId="6" fillId="82" borderId="0" xfId="568" applyFill="1" applyBorder="1"/>
    <xf numFmtId="0" fontId="6" fillId="82" borderId="0" xfId="49" applyFill="1" applyBorder="1" applyAlignment="1">
      <alignment vertical="top" wrapText="1"/>
    </xf>
    <xf numFmtId="0" fontId="6" fillId="0" borderId="0" xfId="568" applyFill="1" applyBorder="1"/>
    <xf numFmtId="0" fontId="113" fillId="38" borderId="0" xfId="49" quotePrefix="1" applyFont="1" applyFill="1" applyBorder="1" applyAlignment="1">
      <alignment vertical="top" wrapText="1"/>
    </xf>
    <xf numFmtId="0" fontId="6" fillId="82" borderId="3" xfId="49" applyFill="1" applyBorder="1" applyAlignment="1">
      <alignment vertical="top" wrapText="1"/>
    </xf>
    <xf numFmtId="0" fontId="6" fillId="82" borderId="5" xfId="49" applyFill="1" applyBorder="1" applyAlignment="1">
      <alignment vertical="top" wrapText="1"/>
    </xf>
    <xf numFmtId="0" fontId="55" fillId="38" borderId="0" xfId="568" applyFont="1" applyFill="1"/>
    <xf numFmtId="0" fontId="6" fillId="38" borderId="0" xfId="568" applyFont="1" applyFill="1" applyBorder="1" applyAlignment="1">
      <alignment horizontal="right"/>
    </xf>
    <xf numFmtId="9" fontId="6" fillId="38" borderId="0" xfId="568" applyNumberFormat="1" applyFill="1" applyBorder="1"/>
    <xf numFmtId="0" fontId="164" fillId="38" borderId="0" xfId="568" applyFont="1" applyFill="1"/>
    <xf numFmtId="0" fontId="113" fillId="38" borderId="0" xfId="568" applyFont="1" applyFill="1"/>
    <xf numFmtId="0" fontId="113" fillId="38" borderId="287" xfId="0" applyFont="1" applyFill="1" applyBorder="1" applyAlignment="1">
      <alignment vertical="top" wrapText="1"/>
    </xf>
    <xf numFmtId="0" fontId="113" fillId="0" borderId="287" xfId="0" applyFont="1" applyFill="1" applyBorder="1" applyAlignment="1">
      <alignment vertical="top" wrapText="1"/>
    </xf>
    <xf numFmtId="0" fontId="113" fillId="38" borderId="287" xfId="0" applyFont="1" applyFill="1" applyBorder="1" applyAlignment="1">
      <alignment wrapText="1"/>
    </xf>
    <xf numFmtId="0" fontId="113" fillId="0" borderId="287" xfId="0" applyFont="1" applyFill="1" applyBorder="1" applyAlignment="1">
      <alignment horizontal="left" wrapText="1"/>
    </xf>
    <xf numFmtId="0" fontId="113" fillId="0" borderId="287" xfId="0" applyFont="1" applyFill="1" applyBorder="1" applyAlignment="1">
      <alignment wrapText="1"/>
    </xf>
    <xf numFmtId="0" fontId="113" fillId="0" borderId="287" xfId="0" applyFont="1" applyFill="1" applyBorder="1" applyAlignment="1"/>
    <xf numFmtId="0" fontId="113" fillId="0" borderId="287" xfId="0" applyFont="1" applyFill="1" applyBorder="1"/>
    <xf numFmtId="0" fontId="113" fillId="0" borderId="287" xfId="0" applyFont="1" applyFill="1" applyBorder="1" applyAlignment="1">
      <alignment horizontal="left"/>
    </xf>
    <xf numFmtId="0" fontId="164" fillId="0" borderId="0" xfId="55" applyFont="1" applyFill="1" applyProtection="1">
      <protection hidden="1"/>
    </xf>
    <xf numFmtId="0" fontId="6" fillId="38" borderId="0" xfId="0" applyFont="1" applyFill="1" applyBorder="1" applyAlignment="1">
      <alignment vertical="top"/>
    </xf>
    <xf numFmtId="0" fontId="6" fillId="38" borderId="0" xfId="0" applyNumberFormat="1" applyFont="1" applyFill="1"/>
    <xf numFmtId="0" fontId="164" fillId="0" borderId="52" xfId="0" applyFont="1" applyFill="1" applyBorder="1" applyAlignment="1">
      <alignment horizontal="center" vertical="center" wrapText="1"/>
    </xf>
    <xf numFmtId="0" fontId="14" fillId="37" borderId="0" xfId="55" applyFont="1" applyFill="1" applyAlignment="1" applyProtection="1">
      <alignment horizontal="left"/>
      <protection hidden="1"/>
    </xf>
    <xf numFmtId="0" fontId="14" fillId="37" borderId="0" xfId="49" applyFont="1" applyFill="1"/>
    <xf numFmtId="0" fontId="113" fillId="38" borderId="287" xfId="0" applyFont="1" applyFill="1" applyBorder="1" applyAlignment="1">
      <alignment horizontal="left" wrapText="1"/>
    </xf>
    <xf numFmtId="0" fontId="7" fillId="37" borderId="0" xfId="55" applyFont="1" applyFill="1" applyProtection="1">
      <protection hidden="1"/>
    </xf>
    <xf numFmtId="0" fontId="6" fillId="37" borderId="0" xfId="568" applyFont="1" applyFill="1"/>
    <xf numFmtId="0" fontId="176" fillId="0" borderId="396" xfId="0" applyFont="1" applyFill="1" applyBorder="1"/>
    <xf numFmtId="0" fontId="167" fillId="0" borderId="136" xfId="55" applyFont="1" applyBorder="1" applyAlignment="1" applyProtection="1">
      <alignment horizontal="center"/>
      <protection hidden="1"/>
    </xf>
    <xf numFmtId="0" fontId="167" fillId="0" borderId="397" xfId="0" applyFont="1" applyFill="1" applyBorder="1"/>
    <xf numFmtId="0" fontId="176" fillId="0" borderId="397" xfId="0" applyFont="1" applyFill="1" applyBorder="1"/>
    <xf numFmtId="0" fontId="176" fillId="0" borderId="398" xfId="0" applyFont="1" applyFill="1" applyBorder="1"/>
    <xf numFmtId="0" fontId="167" fillId="0" borderId="10" xfId="55" applyFont="1" applyBorder="1" applyAlignment="1" applyProtection="1">
      <alignment horizontal="right"/>
      <protection hidden="1"/>
    </xf>
    <xf numFmtId="0" fontId="167" fillId="0" borderId="0" xfId="55" applyFont="1" applyBorder="1" applyAlignment="1" applyProtection="1">
      <alignment horizontal="right"/>
      <protection hidden="1"/>
    </xf>
    <xf numFmtId="0" fontId="167" fillId="0" borderId="399" xfId="0" applyFont="1" applyFill="1" applyBorder="1"/>
    <xf numFmtId="0" fontId="176" fillId="0" borderId="399" xfId="0" applyFont="1" applyFill="1" applyBorder="1"/>
    <xf numFmtId="4" fontId="113" fillId="38" borderId="0" xfId="0" applyNumberFormat="1" applyFont="1" applyFill="1" applyBorder="1"/>
    <xf numFmtId="0" fontId="167" fillId="38" borderId="0" xfId="55" applyFont="1" applyFill="1" applyBorder="1" applyAlignment="1" applyProtection="1">
      <alignment horizontal="center"/>
      <protection hidden="1"/>
    </xf>
    <xf numFmtId="4" fontId="167" fillId="38" borderId="0" xfId="0" applyNumberFormat="1" applyFont="1" applyFill="1" applyBorder="1"/>
    <xf numFmtId="0" fontId="108" fillId="0" borderId="0" xfId="568" applyFont="1" applyAlignment="1">
      <alignment horizontal="right"/>
    </xf>
    <xf numFmtId="0" fontId="24" fillId="0" borderId="336" xfId="49" applyFont="1" applyBorder="1"/>
    <xf numFmtId="49" fontId="30" fillId="0" borderId="394" xfId="49" applyNumberFormat="1" applyFont="1" applyBorder="1" applyAlignment="1">
      <alignment horizontal="right"/>
    </xf>
    <xf numFmtId="0" fontId="7" fillId="0" borderId="382" xfId="49" applyFont="1" applyBorder="1"/>
    <xf numFmtId="0" fontId="7" fillId="87" borderId="382" xfId="49" applyFont="1" applyFill="1" applyBorder="1"/>
    <xf numFmtId="0" fontId="24" fillId="87" borderId="382" xfId="49" applyFont="1" applyFill="1" applyBorder="1"/>
    <xf numFmtId="0" fontId="0" fillId="0" borderId="382" xfId="49" applyFont="1" applyBorder="1"/>
    <xf numFmtId="0" fontId="0" fillId="98" borderId="382" xfId="49" applyFont="1" applyFill="1" applyBorder="1"/>
    <xf numFmtId="0" fontId="66" fillId="0" borderId="0" xfId="568" applyFont="1" applyAlignment="1">
      <alignment horizontal="left" indent="9"/>
    </xf>
    <xf numFmtId="0" fontId="18" fillId="0" borderId="0" xfId="568" applyFont="1" applyAlignment="1">
      <alignment vertical="center"/>
    </xf>
    <xf numFmtId="0" fontId="6" fillId="0" borderId="0" xfId="568" applyBorder="1" applyAlignment="1">
      <alignment vertical="center"/>
    </xf>
    <xf numFmtId="0" fontId="6" fillId="0" borderId="0" xfId="568" applyAlignment="1">
      <alignment vertical="center"/>
    </xf>
    <xf numFmtId="0" fontId="19" fillId="0" borderId="3" xfId="568" applyFont="1" applyBorder="1"/>
    <xf numFmtId="0" fontId="6" fillId="0" borderId="321" xfId="568" applyBorder="1"/>
    <xf numFmtId="0" fontId="6" fillId="0" borderId="3" xfId="568" applyBorder="1"/>
    <xf numFmtId="0" fontId="19" fillId="0" borderId="321" xfId="568" applyFont="1" applyBorder="1"/>
    <xf numFmtId="0" fontId="79" fillId="104" borderId="220" xfId="568" applyFont="1" applyFill="1" applyBorder="1"/>
    <xf numFmtId="0" fontId="79" fillId="104" borderId="297" xfId="568" applyFont="1" applyFill="1" applyBorder="1"/>
    <xf numFmtId="0" fontId="6" fillId="0" borderId="3" xfId="568" applyFont="1" applyBorder="1"/>
    <xf numFmtId="0" fontId="79" fillId="82" borderId="297" xfId="568" applyFont="1" applyFill="1" applyBorder="1"/>
    <xf numFmtId="0" fontId="6" fillId="0" borderId="0" xfId="568" applyFont="1" applyAlignment="1">
      <alignment horizontal="right"/>
    </xf>
    <xf numFmtId="0" fontId="15" fillId="38" borderId="0" xfId="49" applyFont="1" applyFill="1"/>
    <xf numFmtId="0" fontId="6" fillId="82" borderId="7" xfId="49" applyFill="1" applyBorder="1" applyAlignment="1"/>
    <xf numFmtId="178" fontId="0" fillId="82" borderId="281" xfId="1" applyNumberFormat="1" applyFont="1" applyFill="1" applyBorder="1" applyAlignment="1" applyProtection="1">
      <alignment vertical="center"/>
    </xf>
    <xf numFmtId="178" fontId="0" fillId="82" borderId="304" xfId="1" applyNumberFormat="1" applyFont="1" applyFill="1" applyBorder="1" applyAlignment="1" applyProtection="1">
      <alignment vertical="center"/>
    </xf>
    <xf numFmtId="178" fontId="0" fillId="82" borderId="315" xfId="1" applyNumberFormat="1" applyFont="1" applyFill="1" applyBorder="1" applyAlignment="1" applyProtection="1">
      <alignment vertical="center"/>
    </xf>
    <xf numFmtId="0" fontId="6" fillId="38" borderId="400" xfId="49" applyFill="1" applyBorder="1" applyAlignment="1"/>
    <xf numFmtId="178" fontId="6" fillId="83" borderId="136" xfId="1" applyNumberFormat="1" applyFont="1" applyFill="1" applyBorder="1" applyAlignment="1" applyProtection="1">
      <alignment horizontal="right" vertical="center"/>
    </xf>
    <xf numFmtId="178" fontId="0" fillId="83" borderId="71" xfId="1" applyNumberFormat="1" applyFont="1" applyFill="1" applyBorder="1" applyAlignment="1" applyProtection="1">
      <alignment vertical="center"/>
    </xf>
    <xf numFmtId="178" fontId="0" fillId="83" borderId="87" xfId="1" applyNumberFormat="1" applyFont="1" applyFill="1" applyBorder="1" applyAlignment="1" applyProtection="1">
      <alignment vertical="center"/>
    </xf>
    <xf numFmtId="178" fontId="0" fillId="83" borderId="85" xfId="1" applyNumberFormat="1" applyFont="1" applyFill="1" applyBorder="1" applyAlignment="1" applyProtection="1">
      <alignment vertical="center"/>
    </xf>
    <xf numFmtId="178" fontId="0" fillId="38" borderId="71" xfId="1" applyNumberFormat="1" applyFont="1" applyFill="1" applyBorder="1" applyAlignment="1" applyProtection="1">
      <alignment vertical="center"/>
    </xf>
    <xf numFmtId="178" fontId="0" fillId="38" borderId="87" xfId="1" applyNumberFormat="1" applyFont="1" applyFill="1" applyBorder="1" applyAlignment="1" applyProtection="1">
      <alignment vertical="center"/>
    </xf>
    <xf numFmtId="178" fontId="0" fillId="38" borderId="85" xfId="1" applyNumberFormat="1" applyFont="1" applyFill="1" applyBorder="1" applyAlignment="1" applyProtection="1">
      <alignment vertical="center"/>
    </xf>
    <xf numFmtId="0" fontId="186" fillId="38" borderId="0" xfId="49" applyFont="1" applyFill="1" applyBorder="1"/>
    <xf numFmtId="0" fontId="113" fillId="38" borderId="0" xfId="49" applyFont="1" applyFill="1" applyBorder="1"/>
    <xf numFmtId="0" fontId="113" fillId="38" borderId="0" xfId="568" applyFont="1" applyFill="1" applyBorder="1"/>
    <xf numFmtId="0" fontId="113" fillId="38" borderId="3" xfId="49" applyFont="1" applyFill="1" applyBorder="1"/>
    <xf numFmtId="0" fontId="6" fillId="82" borderId="382" xfId="49" applyFill="1" applyBorder="1" applyAlignment="1"/>
    <xf numFmtId="0" fontId="6" fillId="82" borderId="8" xfId="49" applyFill="1" applyBorder="1" applyAlignment="1"/>
    <xf numFmtId="0" fontId="20" fillId="82" borderId="3" xfId="49" applyFont="1" applyFill="1" applyBorder="1" applyAlignment="1">
      <alignment vertical="top" wrapText="1"/>
    </xf>
    <xf numFmtId="0" fontId="14" fillId="37" borderId="0" xfId="568" applyFont="1" applyFill="1"/>
    <xf numFmtId="0" fontId="19" fillId="82" borderId="113" xfId="568" applyFont="1" applyFill="1" applyBorder="1"/>
    <xf numFmtId="0" fontId="19" fillId="82" borderId="105" xfId="568" applyFont="1" applyFill="1" applyBorder="1"/>
    <xf numFmtId="0" fontId="24" fillId="82" borderId="128" xfId="568" applyFont="1" applyFill="1" applyBorder="1"/>
    <xf numFmtId="0" fontId="19" fillId="82" borderId="368" xfId="568" applyFont="1" applyFill="1" applyBorder="1"/>
    <xf numFmtId="0" fontId="19" fillId="82" borderId="108" xfId="568" applyFont="1" applyFill="1" applyBorder="1"/>
    <xf numFmtId="0" fontId="24" fillId="82" borderId="322" xfId="568" applyFont="1" applyFill="1" applyBorder="1"/>
    <xf numFmtId="0" fontId="19" fillId="38" borderId="401" xfId="568" applyFont="1" applyFill="1" applyBorder="1"/>
    <xf numFmtId="0" fontId="76" fillId="82" borderId="299" xfId="568" applyFont="1" applyFill="1" applyBorder="1"/>
    <xf numFmtId="0" fontId="6" fillId="24" borderId="402" xfId="568" applyFill="1" applyBorder="1"/>
    <xf numFmtId="0" fontId="6" fillId="0" borderId="403" xfId="568" applyBorder="1"/>
    <xf numFmtId="0" fontId="6" fillId="0" borderId="404" xfId="568" applyBorder="1"/>
    <xf numFmtId="0" fontId="7" fillId="82" borderId="394" xfId="568" applyFont="1" applyFill="1" applyBorder="1"/>
    <xf numFmtId="0" fontId="6" fillId="24" borderId="391" xfId="568" applyFill="1" applyBorder="1"/>
    <xf numFmtId="0" fontId="7" fillId="82" borderId="392" xfId="568" applyFont="1" applyFill="1" applyBorder="1"/>
    <xf numFmtId="0" fontId="6" fillId="82" borderId="323" xfId="568" applyFill="1" applyBorder="1"/>
    <xf numFmtId="0" fontId="19" fillId="82" borderId="324" xfId="568" applyFont="1" applyFill="1" applyBorder="1"/>
    <xf numFmtId="0" fontId="6" fillId="24" borderId="127" xfId="568" applyFill="1" applyBorder="1"/>
    <xf numFmtId="0" fontId="6" fillId="0" borderId="405" xfId="568" applyBorder="1"/>
    <xf numFmtId="0" fontId="6" fillId="0" borderId="406" xfId="568" applyBorder="1"/>
    <xf numFmtId="0" fontId="88" fillId="82" borderId="0" xfId="568" applyFont="1" applyFill="1" applyBorder="1"/>
    <xf numFmtId="0" fontId="6" fillId="24" borderId="323" xfId="568" applyFill="1" applyBorder="1"/>
    <xf numFmtId="0" fontId="88" fillId="82" borderId="324" xfId="568" applyFont="1" applyFill="1" applyBorder="1"/>
    <xf numFmtId="0" fontId="76" fillId="82" borderId="324" xfId="568" applyFont="1" applyFill="1" applyBorder="1"/>
    <xf numFmtId="0" fontId="6" fillId="0" borderId="105" xfId="568" applyBorder="1"/>
    <xf numFmtId="0" fontId="6" fillId="0" borderId="407" xfId="568" applyBorder="1"/>
    <xf numFmtId="0" fontId="7" fillId="82" borderId="0" xfId="568" applyFont="1" applyFill="1" applyBorder="1"/>
    <xf numFmtId="0" fontId="7" fillId="82" borderId="324" xfId="568" applyFont="1" applyFill="1" applyBorder="1"/>
    <xf numFmtId="4" fontId="88" fillId="82" borderId="0" xfId="568" applyNumberFormat="1" applyFont="1" applyFill="1" applyBorder="1"/>
    <xf numFmtId="4" fontId="88" fillId="82" borderId="324" xfId="568" applyNumberFormat="1" applyFont="1" applyFill="1" applyBorder="1"/>
    <xf numFmtId="0" fontId="6" fillId="82" borderId="368" xfId="568" applyFill="1" applyBorder="1"/>
    <xf numFmtId="0" fontId="19" fillId="82" borderId="322" xfId="568" applyFont="1" applyFill="1" applyBorder="1"/>
    <xf numFmtId="0" fontId="6" fillId="24" borderId="408" xfId="568" applyFill="1" applyBorder="1"/>
    <xf numFmtId="0" fontId="6" fillId="0" borderId="409" xfId="568" applyBorder="1"/>
    <xf numFmtId="0" fontId="6" fillId="0" borderId="410" xfId="568" applyBorder="1"/>
    <xf numFmtId="0" fontId="6" fillId="24" borderId="368" xfId="568" applyFill="1" applyBorder="1"/>
    <xf numFmtId="0" fontId="19" fillId="38" borderId="411" xfId="568" applyFont="1" applyFill="1" applyBorder="1"/>
    <xf numFmtId="0" fontId="76" fillId="82" borderId="392" xfId="568" applyFont="1" applyFill="1" applyBorder="1"/>
    <xf numFmtId="0" fontId="6" fillId="0" borderId="402" xfId="568" applyBorder="1"/>
    <xf numFmtId="0" fontId="6" fillId="24" borderId="403" xfId="568" applyFill="1" applyBorder="1"/>
    <xf numFmtId="0" fontId="6" fillId="0" borderId="308" xfId="568" applyBorder="1"/>
    <xf numFmtId="0" fontId="6" fillId="24" borderId="393" xfId="568" applyFill="1" applyBorder="1"/>
    <xf numFmtId="0" fontId="6" fillId="0" borderId="412" xfId="568" applyBorder="1"/>
    <xf numFmtId="0" fontId="6" fillId="24" borderId="105" xfId="568" applyFill="1" applyBorder="1"/>
    <xf numFmtId="0" fontId="6" fillId="0" borderId="413" xfId="568" applyBorder="1"/>
    <xf numFmtId="0" fontId="6" fillId="0" borderId="127" xfId="568" applyBorder="1"/>
    <xf numFmtId="0" fontId="6" fillId="0" borderId="208" xfId="568" applyBorder="1"/>
    <xf numFmtId="0" fontId="6" fillId="0" borderId="414" xfId="568" applyBorder="1"/>
    <xf numFmtId="0" fontId="6" fillId="24" borderId="415" xfId="568" applyFill="1" applyBorder="1"/>
    <xf numFmtId="0" fontId="6" fillId="0" borderId="416" xfId="568" applyBorder="1"/>
    <xf numFmtId="0" fontId="6" fillId="24" borderId="108" xfId="568" applyFill="1" applyBorder="1"/>
    <xf numFmtId="0" fontId="170" fillId="38" borderId="411" xfId="568" applyFont="1" applyFill="1" applyBorder="1"/>
    <xf numFmtId="0" fontId="6" fillId="24" borderId="404" xfId="568" applyFill="1" applyBorder="1"/>
    <xf numFmtId="0" fontId="6" fillId="24" borderId="407" xfId="568" applyFill="1" applyBorder="1"/>
    <xf numFmtId="0" fontId="6" fillId="24" borderId="417" xfId="568" applyFill="1" applyBorder="1"/>
    <xf numFmtId="0" fontId="24" fillId="82" borderId="391" xfId="568" applyFont="1" applyFill="1" applyBorder="1"/>
    <xf numFmtId="0" fontId="77" fillId="82" borderId="392" xfId="568" applyFont="1" applyFill="1" applyBorder="1"/>
    <xf numFmtId="0" fontId="7" fillId="82" borderId="127" xfId="568" applyFont="1" applyFill="1" applyBorder="1"/>
    <xf numFmtId="0" fontId="7" fillId="82" borderId="105" xfId="568" applyFont="1" applyFill="1" applyBorder="1"/>
    <xf numFmtId="0" fontId="7" fillId="24" borderId="390" xfId="568" applyFont="1" applyFill="1" applyBorder="1"/>
    <xf numFmtId="0" fontId="7" fillId="82" borderId="391" xfId="568" applyFont="1" applyFill="1" applyBorder="1"/>
    <xf numFmtId="0" fontId="7" fillId="82" borderId="393" xfId="568" applyFont="1" applyFill="1" applyBorder="1"/>
    <xf numFmtId="0" fontId="7" fillId="24" borderId="392" xfId="568" applyFont="1" applyFill="1" applyBorder="1"/>
    <xf numFmtId="0" fontId="7" fillId="82" borderId="323" xfId="568" applyFont="1" applyFill="1" applyBorder="1"/>
    <xf numFmtId="0" fontId="24" fillId="82" borderId="324" xfId="568" applyFont="1" applyFill="1" applyBorder="1"/>
    <xf numFmtId="0" fontId="88" fillId="82" borderId="127" xfId="568" applyFont="1" applyFill="1" applyBorder="1"/>
    <xf numFmtId="0" fontId="88" fillId="82" borderId="105" xfId="568" applyFont="1" applyFill="1" applyBorder="1"/>
    <xf numFmtId="0" fontId="7" fillId="24" borderId="120" xfId="568" applyFont="1" applyFill="1" applyBorder="1"/>
    <xf numFmtId="0" fontId="88" fillId="82" borderId="323" xfId="568" applyFont="1" applyFill="1" applyBorder="1"/>
    <xf numFmtId="0" fontId="7" fillId="24" borderId="324" xfId="568" applyFont="1" applyFill="1" applyBorder="1"/>
    <xf numFmtId="0" fontId="77" fillId="82" borderId="324" xfId="568" applyFont="1" applyFill="1" applyBorder="1"/>
    <xf numFmtId="4" fontId="88" fillId="82" borderId="127" xfId="568" applyNumberFormat="1" applyFont="1" applyFill="1" applyBorder="1"/>
    <xf numFmtId="4" fontId="88" fillId="82" borderId="105" xfId="568" applyNumberFormat="1" applyFont="1" applyFill="1" applyBorder="1"/>
    <xf numFmtId="4" fontId="88" fillId="82" borderId="323" xfId="568" applyNumberFormat="1" applyFont="1" applyFill="1" applyBorder="1"/>
    <xf numFmtId="0" fontId="7" fillId="82" borderId="333" xfId="568" applyFont="1" applyFill="1" applyBorder="1"/>
    <xf numFmtId="0" fontId="24" fillId="82" borderId="335" xfId="568" applyFont="1" applyFill="1" applyBorder="1"/>
    <xf numFmtId="4" fontId="88" fillId="82" borderId="144" xfId="568" applyNumberFormat="1" applyFont="1" applyFill="1" applyBorder="1"/>
    <xf numFmtId="4" fontId="88" fillId="82" borderId="103" xfId="568" applyNumberFormat="1" applyFont="1" applyFill="1" applyBorder="1"/>
    <xf numFmtId="0" fontId="7" fillId="24" borderId="102" xfId="568" applyFont="1" applyFill="1" applyBorder="1"/>
    <xf numFmtId="4" fontId="88" fillId="82" borderId="333" xfId="568" applyNumberFormat="1" applyFont="1" applyFill="1" applyBorder="1"/>
    <xf numFmtId="4" fontId="88" fillId="82" borderId="334" xfId="568" applyNumberFormat="1" applyFont="1" applyFill="1" applyBorder="1"/>
    <xf numFmtId="0" fontId="7" fillId="24" borderId="335" xfId="568" applyFont="1" applyFill="1" applyBorder="1"/>
    <xf numFmtId="0" fontId="19" fillId="82" borderId="349" xfId="568" applyFont="1" applyFill="1" applyBorder="1"/>
    <xf numFmtId="0" fontId="19" fillId="82" borderId="377" xfId="568" applyFont="1" applyFill="1" applyBorder="1"/>
    <xf numFmtId="0" fontId="24" fillId="82" borderId="327" xfId="568" applyFont="1" applyFill="1" applyBorder="1"/>
    <xf numFmtId="0" fontId="19" fillId="82" borderId="129" xfId="568" applyFont="1" applyFill="1" applyBorder="1"/>
    <xf numFmtId="0" fontId="19" fillId="82" borderId="418" xfId="568" applyFont="1" applyFill="1" applyBorder="1"/>
    <xf numFmtId="0" fontId="76" fillId="82" borderId="177" xfId="568" applyFont="1" applyFill="1" applyBorder="1"/>
    <xf numFmtId="0" fontId="6" fillId="24" borderId="126" xfId="568" applyFill="1" applyBorder="1"/>
    <xf numFmtId="0" fontId="7" fillId="82" borderId="390" xfId="568" applyFont="1" applyFill="1" applyBorder="1"/>
    <xf numFmtId="0" fontId="6" fillId="82" borderId="113" xfId="568" applyFill="1" applyBorder="1"/>
    <xf numFmtId="0" fontId="19" fillId="82" borderId="120" xfId="568" applyFont="1" applyFill="1" applyBorder="1"/>
    <xf numFmtId="0" fontId="88" fillId="82" borderId="120" xfId="568" applyFont="1" applyFill="1" applyBorder="1"/>
    <xf numFmtId="10" fontId="88" fillId="83" borderId="10" xfId="568" applyNumberFormat="1" applyFont="1" applyFill="1" applyBorder="1"/>
    <xf numFmtId="0" fontId="76" fillId="82" borderId="120" xfId="568" applyFont="1" applyFill="1" applyBorder="1"/>
    <xf numFmtId="0" fontId="7" fillId="82" borderId="120" xfId="568" applyFont="1" applyFill="1" applyBorder="1"/>
    <xf numFmtId="4" fontId="88" fillId="82" borderId="120" xfId="568" applyNumberFormat="1" applyFont="1" applyFill="1" applyBorder="1"/>
    <xf numFmtId="0" fontId="19" fillId="82" borderId="128" xfId="568" applyFont="1" applyFill="1" applyBorder="1"/>
    <xf numFmtId="0" fontId="6" fillId="24" borderId="129" xfId="568" applyFill="1" applyBorder="1"/>
    <xf numFmtId="0" fontId="19" fillId="82" borderId="419" xfId="568" applyFont="1" applyFill="1" applyBorder="1"/>
    <xf numFmtId="0" fontId="76" fillId="82" borderId="390" xfId="568" applyFont="1" applyFill="1" applyBorder="1"/>
    <xf numFmtId="0" fontId="6" fillId="0" borderId="275" xfId="568" applyBorder="1"/>
    <xf numFmtId="0" fontId="6" fillId="0" borderId="420" xfId="568" applyBorder="1"/>
    <xf numFmtId="0" fontId="6" fillId="0" borderId="365" xfId="568" applyBorder="1"/>
    <xf numFmtId="0" fontId="6" fillId="0" borderId="421" xfId="568" applyBorder="1"/>
    <xf numFmtId="0" fontId="6" fillId="82" borderId="147" xfId="568" applyFill="1" applyBorder="1"/>
    <xf numFmtId="10" fontId="88" fillId="83" borderId="51" xfId="568" applyNumberFormat="1" applyFont="1" applyFill="1" applyBorder="1"/>
    <xf numFmtId="0" fontId="24" fillId="82" borderId="325" xfId="568" applyFont="1" applyFill="1" applyBorder="1"/>
    <xf numFmtId="0" fontId="77" fillId="82" borderId="390" xfId="568" applyFont="1" applyFill="1" applyBorder="1"/>
    <xf numFmtId="0" fontId="7" fillId="82" borderId="126" xfId="568" applyFont="1" applyFill="1" applyBorder="1"/>
    <xf numFmtId="0" fontId="7" fillId="82" borderId="113" xfId="568" applyFont="1" applyFill="1" applyBorder="1"/>
    <xf numFmtId="0" fontId="24" fillId="82" borderId="120" xfId="568" applyFont="1" applyFill="1" applyBorder="1"/>
    <xf numFmtId="0" fontId="77" fillId="82" borderId="120" xfId="568" applyFont="1" applyFill="1" applyBorder="1"/>
    <xf numFmtId="0" fontId="7" fillId="82" borderId="148" xfId="568" applyFont="1" applyFill="1" applyBorder="1"/>
    <xf numFmtId="0" fontId="24" fillId="82" borderId="102" xfId="568" applyFont="1" applyFill="1" applyBorder="1"/>
    <xf numFmtId="10" fontId="88" fillId="83" borderId="7" xfId="568" applyNumberFormat="1" applyFont="1" applyFill="1" applyBorder="1"/>
    <xf numFmtId="10" fontId="88" fillId="83" borderId="48" xfId="568" applyNumberFormat="1" applyFont="1" applyFill="1" applyBorder="1"/>
    <xf numFmtId="10" fontId="88" fillId="83" borderId="3" xfId="568" applyNumberFormat="1" applyFont="1" applyFill="1" applyBorder="1"/>
    <xf numFmtId="10" fontId="88" fillId="83" borderId="5" xfId="568" applyNumberFormat="1" applyFont="1" applyFill="1" applyBorder="1"/>
    <xf numFmtId="0" fontId="88" fillId="83" borderId="3" xfId="568" applyFont="1" applyFill="1" applyBorder="1"/>
    <xf numFmtId="0" fontId="88" fillId="83" borderId="5" xfId="568" applyFont="1" applyFill="1" applyBorder="1"/>
    <xf numFmtId="10" fontId="88" fillId="83" borderId="4" xfId="568" applyNumberFormat="1" applyFont="1" applyFill="1" applyBorder="1"/>
    <xf numFmtId="10" fontId="88" fillId="83" borderId="6" xfId="568" applyNumberFormat="1" applyFont="1" applyFill="1" applyBorder="1"/>
    <xf numFmtId="0" fontId="19" fillId="38" borderId="0" xfId="568" applyFont="1" applyFill="1"/>
    <xf numFmtId="0" fontId="19" fillId="82" borderId="385" xfId="568" applyFont="1" applyFill="1" applyBorder="1"/>
    <xf numFmtId="0" fontId="24" fillId="82" borderId="226" xfId="568" applyFont="1" applyFill="1" applyBorder="1" applyAlignment="1">
      <alignment horizontal="center" vertical="center"/>
    </xf>
    <xf numFmtId="0" fontId="24" fillId="82" borderId="385" xfId="568" applyFont="1" applyFill="1" applyBorder="1" applyAlignment="1">
      <alignment horizontal="center" vertical="center" wrapText="1"/>
    </xf>
    <xf numFmtId="0" fontId="24" fillId="82" borderId="371" xfId="568" applyFont="1" applyFill="1" applyBorder="1" applyAlignment="1">
      <alignment horizontal="center" vertical="center"/>
    </xf>
    <xf numFmtId="0" fontId="6" fillId="82" borderId="3" xfId="568" applyFill="1" applyBorder="1"/>
    <xf numFmtId="0" fontId="6" fillId="82" borderId="109" xfId="568" applyFill="1" applyBorder="1"/>
    <xf numFmtId="0" fontId="6" fillId="82" borderId="134" xfId="568" applyFill="1" applyBorder="1"/>
    <xf numFmtId="0" fontId="6" fillId="38" borderId="281" xfId="568" applyFill="1" applyBorder="1"/>
    <xf numFmtId="0" fontId="6" fillId="38" borderId="362" xfId="568" applyFill="1" applyBorder="1"/>
    <xf numFmtId="0" fontId="6" fillId="38" borderId="387" xfId="568" applyFill="1" applyBorder="1"/>
    <xf numFmtId="0" fontId="6" fillId="38" borderId="388" xfId="568" applyFill="1" applyBorder="1"/>
    <xf numFmtId="0" fontId="6" fillId="38" borderId="296" xfId="568" applyFill="1" applyBorder="1"/>
    <xf numFmtId="0" fontId="6" fillId="83" borderId="116" xfId="568" applyFill="1" applyBorder="1"/>
    <xf numFmtId="0" fontId="6" fillId="83" borderId="370" xfId="568" applyFill="1" applyBorder="1"/>
    <xf numFmtId="0" fontId="19" fillId="38" borderId="0" xfId="568" applyFont="1" applyFill="1" applyBorder="1" applyAlignment="1">
      <alignment horizontal="center"/>
    </xf>
    <xf numFmtId="0" fontId="19" fillId="38" borderId="0" xfId="568" applyFont="1" applyFill="1" applyBorder="1" applyAlignment="1">
      <alignment horizontal="left"/>
    </xf>
    <xf numFmtId="0" fontId="7" fillId="82" borderId="71" xfId="568" applyFont="1" applyFill="1" applyBorder="1"/>
    <xf numFmtId="0" fontId="24" fillId="82" borderId="52" xfId="568" applyFont="1" applyFill="1" applyBorder="1" applyAlignment="1">
      <alignment horizontal="center"/>
    </xf>
    <xf numFmtId="0" fontId="19" fillId="82" borderId="3" xfId="568" applyFont="1" applyFill="1" applyBorder="1" applyAlignment="1">
      <alignment horizontal="left"/>
    </xf>
    <xf numFmtId="0" fontId="19" fillId="38" borderId="272" xfId="568" applyFont="1" applyFill="1" applyBorder="1" applyAlignment="1">
      <alignment horizontal="center"/>
    </xf>
    <xf numFmtId="0" fontId="19" fillId="82" borderId="271" xfId="568" applyFont="1" applyFill="1" applyBorder="1" applyAlignment="1">
      <alignment horizontal="center"/>
    </xf>
    <xf numFmtId="0" fontId="19" fillId="38" borderId="261" xfId="568" applyFont="1" applyFill="1" applyBorder="1" applyAlignment="1">
      <alignment horizontal="center"/>
    </xf>
    <xf numFmtId="0" fontId="19" fillId="82" borderId="10" xfId="568" applyFont="1" applyFill="1" applyBorder="1" applyAlignment="1">
      <alignment horizontal="center"/>
    </xf>
    <xf numFmtId="0" fontId="19" fillId="38" borderId="271" xfId="568" applyFont="1" applyFill="1" applyBorder="1" applyAlignment="1">
      <alignment horizontal="center"/>
    </xf>
    <xf numFmtId="0" fontId="24" fillId="82" borderId="198" xfId="568" applyFont="1" applyFill="1" applyBorder="1" applyAlignment="1">
      <alignment horizontal="left"/>
    </xf>
    <xf numFmtId="0" fontId="24" fillId="82" borderId="67" xfId="568" applyFont="1" applyFill="1" applyBorder="1" applyAlignment="1">
      <alignment horizontal="center"/>
    </xf>
    <xf numFmtId="0" fontId="24" fillId="38" borderId="67" xfId="568" applyFont="1" applyFill="1" applyBorder="1" applyAlignment="1">
      <alignment horizontal="center"/>
    </xf>
    <xf numFmtId="0" fontId="113" fillId="38" borderId="3" xfId="49" quotePrefix="1" applyFont="1" applyFill="1" applyBorder="1" applyAlignment="1">
      <alignment horizontal="left" vertical="top" wrapText="1"/>
    </xf>
    <xf numFmtId="0" fontId="14" fillId="0" borderId="0" xfId="49" applyFont="1" applyFill="1" applyAlignment="1">
      <alignment horizontal="center"/>
    </xf>
    <xf numFmtId="0" fontId="6" fillId="38" borderId="0" xfId="568" applyFont="1" applyFill="1" applyAlignment="1">
      <alignment wrapText="1"/>
    </xf>
    <xf numFmtId="0" fontId="6" fillId="38" borderId="0" xfId="0" applyFont="1" applyFill="1" applyBorder="1"/>
    <xf numFmtId="0" fontId="6" fillId="38" borderId="0" xfId="0" applyFont="1" applyFill="1" applyBorder="1" applyAlignment="1">
      <alignment vertical="center"/>
    </xf>
    <xf numFmtId="0" fontId="111" fillId="38" borderId="0" xfId="0" applyFont="1" applyFill="1" applyBorder="1"/>
    <xf numFmtId="0" fontId="110" fillId="38" borderId="0" xfId="0" applyFont="1" applyFill="1" applyBorder="1" applyAlignment="1">
      <alignment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6" fillId="38" borderId="6" xfId="568" applyFill="1" applyBorder="1"/>
    <xf numFmtId="0" fontId="46" fillId="38" borderId="7" xfId="49" applyFont="1" applyFill="1" applyBorder="1"/>
    <xf numFmtId="0" fontId="11" fillId="38" borderId="8" xfId="49" applyFont="1" applyFill="1" applyBorder="1"/>
    <xf numFmtId="0" fontId="6" fillId="38" borderId="8" xfId="49" applyFill="1" applyBorder="1"/>
    <xf numFmtId="0" fontId="6" fillId="38" borderId="48" xfId="49" applyFill="1" applyBorder="1"/>
    <xf numFmtId="0" fontId="6" fillId="38" borderId="5" xfId="49" applyFill="1" applyBorder="1"/>
    <xf numFmtId="0" fontId="6" fillId="38" borderId="3" xfId="568" applyFill="1" applyBorder="1"/>
    <xf numFmtId="0" fontId="6" fillId="38" borderId="5" xfId="568" applyFill="1" applyBorder="1"/>
    <xf numFmtId="0" fontId="6" fillId="38" borderId="4" xfId="568" applyFill="1" applyBorder="1"/>
    <xf numFmtId="0" fontId="6" fillId="38" borderId="50" xfId="568" applyFill="1" applyBorder="1"/>
    <xf numFmtId="0" fontId="113" fillId="38" borderId="5" xfId="49" applyFont="1" applyFill="1" applyBorder="1"/>
    <xf numFmtId="0" fontId="6" fillId="38" borderId="8" xfId="49" applyFill="1" applyBorder="1" applyAlignment="1">
      <alignment vertical="top" wrapText="1"/>
    </xf>
    <xf numFmtId="0" fontId="6" fillId="38" borderId="48" xfId="49" applyFill="1" applyBorder="1" applyAlignment="1">
      <alignment vertical="top" wrapText="1"/>
    </xf>
    <xf numFmtId="0" fontId="6" fillId="0" borderId="8" xfId="568" applyBorder="1"/>
    <xf numFmtId="0" fontId="7" fillId="0" borderId="8" xfId="568" applyFont="1" applyBorder="1"/>
    <xf numFmtId="0" fontId="6" fillId="0" borderId="48" xfId="568" applyBorder="1"/>
    <xf numFmtId="0" fontId="6" fillId="0" borderId="3" xfId="568" applyNumberFormat="1" applyFont="1" applyBorder="1"/>
    <xf numFmtId="0" fontId="6" fillId="0" borderId="5" xfId="568" applyBorder="1"/>
    <xf numFmtId="0" fontId="6" fillId="0" borderId="4" xfId="568" applyBorder="1"/>
    <xf numFmtId="0" fontId="6" fillId="0" borderId="50" xfId="568" applyBorder="1"/>
    <xf numFmtId="0" fontId="7" fillId="0" borderId="50" xfId="568" applyFont="1" applyBorder="1"/>
    <xf numFmtId="0" fontId="6" fillId="0" borderId="6" xfId="568" applyBorder="1"/>
    <xf numFmtId="0" fontId="6" fillId="38" borderId="5" xfId="49" applyFill="1" applyBorder="1" applyAlignment="1">
      <alignment horizontal="left" vertical="top"/>
    </xf>
    <xf numFmtId="0" fontId="6" fillId="38" borderId="7" xfId="49" applyFill="1" applyBorder="1" applyAlignment="1">
      <alignment vertical="top" wrapText="1"/>
    </xf>
    <xf numFmtId="0" fontId="19" fillId="82" borderId="90" xfId="49" applyFont="1" applyFill="1" applyBorder="1" applyAlignment="1">
      <alignment wrapText="1"/>
    </xf>
    <xf numFmtId="0" fontId="19" fillId="82" borderId="95" xfId="49" applyFont="1" applyFill="1" applyBorder="1" applyAlignment="1">
      <alignment horizontal="center" vertical="top" wrapText="1"/>
    </xf>
    <xf numFmtId="0" fontId="19" fillId="82" borderId="92" xfId="49" applyFont="1" applyFill="1" applyBorder="1"/>
    <xf numFmtId="49" fontId="7" fillId="82" borderId="135" xfId="49" applyNumberFormat="1" applyFont="1" applyFill="1" applyBorder="1" applyAlignment="1">
      <alignment horizontal="right"/>
    </xf>
    <xf numFmtId="0" fontId="19" fillId="82" borderId="91" xfId="49" applyFont="1" applyFill="1" applyBorder="1"/>
    <xf numFmtId="9" fontId="80" fillId="82" borderId="137" xfId="49" applyNumberFormat="1" applyFont="1" applyFill="1" applyBorder="1" applyAlignment="1">
      <alignment horizontal="center"/>
    </xf>
    <xf numFmtId="0" fontId="19" fillId="82" borderId="96" xfId="49" applyFont="1" applyFill="1" applyBorder="1" applyAlignment="1">
      <alignment horizontal="center" vertical="top" wrapText="1"/>
    </xf>
    <xf numFmtId="0" fontId="19" fillId="82" borderId="93" xfId="49" applyFont="1" applyFill="1" applyBorder="1" applyAlignment="1">
      <alignment horizontal="center" vertical="top" wrapText="1"/>
    </xf>
    <xf numFmtId="49" fontId="7" fillId="82" borderId="135" xfId="49" applyNumberFormat="1" applyFont="1" applyFill="1" applyBorder="1" applyAlignment="1">
      <alignment horizontal="center"/>
    </xf>
    <xf numFmtId="49" fontId="7" fillId="82" borderId="104" xfId="49" applyNumberFormat="1" applyFont="1" applyFill="1" applyBorder="1" applyAlignment="1">
      <alignment horizontal="right"/>
    </xf>
    <xf numFmtId="0" fontId="7" fillId="83" borderId="90" xfId="49" applyFont="1" applyFill="1" applyBorder="1"/>
    <xf numFmtId="0" fontId="7" fillId="83" borderId="307" xfId="49" applyFont="1" applyFill="1" applyBorder="1"/>
    <xf numFmtId="0" fontId="7" fillId="83" borderId="299" xfId="49" applyFont="1" applyFill="1" applyBorder="1"/>
    <xf numFmtId="0" fontId="7" fillId="83" borderId="96" xfId="49" applyFont="1" applyFill="1" applyBorder="1"/>
    <xf numFmtId="0" fontId="24" fillId="83" borderId="91" xfId="49" applyFont="1" applyFill="1" applyBorder="1"/>
    <xf numFmtId="0" fontId="7" fillId="83" borderId="91" xfId="49" applyFont="1" applyFill="1" applyBorder="1"/>
    <xf numFmtId="0" fontId="7" fillId="83" borderId="92" xfId="49" applyFont="1" applyFill="1" applyBorder="1"/>
    <xf numFmtId="0" fontId="7" fillId="83" borderId="333" xfId="49" applyFont="1" applyFill="1" applyBorder="1"/>
    <xf numFmtId="0" fontId="7" fillId="83" borderId="335" xfId="49" applyFont="1" applyFill="1" applyBorder="1"/>
    <xf numFmtId="0" fontId="7" fillId="83" borderId="104" xfId="49" applyFont="1" applyFill="1" applyBorder="1"/>
    <xf numFmtId="0" fontId="7" fillId="82" borderId="52" xfId="49" applyFont="1" applyFill="1" applyBorder="1" applyAlignment="1">
      <alignment horizontal="center"/>
    </xf>
    <xf numFmtId="0" fontId="7" fillId="38" borderId="0" xfId="49" applyFont="1" applyFill="1" applyAlignment="1">
      <alignment horizontal="center"/>
    </xf>
    <xf numFmtId="4" fontId="6" fillId="82" borderId="261" xfId="568" applyNumberFormat="1" applyFont="1" applyFill="1" applyBorder="1" applyAlignment="1">
      <alignment horizontal="right" vertical="center"/>
    </xf>
    <xf numFmtId="0" fontId="7" fillId="101" borderId="9" xfId="568" applyFont="1" applyFill="1" applyBorder="1" applyAlignment="1">
      <alignment horizontal="right" vertical="center"/>
    </xf>
    <xf numFmtId="4" fontId="7" fillId="82" borderId="51" xfId="568" applyNumberFormat="1" applyFont="1" applyFill="1" applyBorder="1" applyAlignment="1">
      <alignment horizontal="right" vertical="center"/>
    </xf>
    <xf numFmtId="0" fontId="6" fillId="82" borderId="395" xfId="568" applyFill="1" applyBorder="1"/>
    <xf numFmtId="0" fontId="6" fillId="82" borderId="218" xfId="568" applyFill="1" applyBorder="1"/>
    <xf numFmtId="0" fontId="6" fillId="0" borderId="423" xfId="568" applyBorder="1"/>
    <xf numFmtId="0" fontId="6" fillId="0" borderId="10" xfId="568" applyBorder="1"/>
    <xf numFmtId="0" fontId="6" fillId="82" borderId="423" xfId="568" applyFill="1" applyBorder="1"/>
    <xf numFmtId="0" fontId="6" fillId="82" borderId="10" xfId="568" applyFill="1" applyBorder="1"/>
    <xf numFmtId="0" fontId="6" fillId="82" borderId="211" xfId="568" applyFill="1" applyBorder="1"/>
    <xf numFmtId="0" fontId="79" fillId="0" borderId="423" xfId="568" applyFont="1" applyBorder="1"/>
    <xf numFmtId="0" fontId="79" fillId="0" borderId="10" xfId="568" applyFont="1" applyBorder="1"/>
    <xf numFmtId="0" fontId="79" fillId="82" borderId="423" xfId="568" applyFont="1" applyFill="1" applyBorder="1"/>
    <xf numFmtId="0" fontId="79" fillId="82" borderId="10" xfId="568" applyFont="1" applyFill="1" applyBorder="1"/>
    <xf numFmtId="0" fontId="79" fillId="82" borderId="211" xfId="568" applyFont="1" applyFill="1" applyBorder="1"/>
    <xf numFmtId="0" fontId="79" fillId="0" borderId="395" xfId="568" applyFont="1" applyBorder="1"/>
    <xf numFmtId="0" fontId="79" fillId="0" borderId="3" xfId="568" applyFont="1" applyBorder="1"/>
    <xf numFmtId="0" fontId="79" fillId="82" borderId="395" xfId="568" applyFont="1" applyFill="1" applyBorder="1"/>
    <xf numFmtId="0" fontId="79" fillId="82" borderId="3" xfId="568" applyFont="1" applyFill="1" applyBorder="1"/>
    <xf numFmtId="0" fontId="79" fillId="82" borderId="218" xfId="568" applyFont="1" applyFill="1" applyBorder="1"/>
    <xf numFmtId="0" fontId="6" fillId="82" borderId="396" xfId="568" applyFill="1" applyBorder="1"/>
    <xf numFmtId="0" fontId="24" fillId="103" borderId="219" xfId="49" applyFont="1" applyFill="1" applyBorder="1"/>
    <xf numFmtId="0" fontId="24" fillId="102" borderId="3" xfId="49" applyFont="1" applyFill="1" applyBorder="1"/>
    <xf numFmtId="0" fontId="79" fillId="104" borderId="50" xfId="568" applyFont="1" applyFill="1" applyBorder="1"/>
    <xf numFmtId="0" fontId="19" fillId="0" borderId="10" xfId="568" applyFont="1" applyFill="1" applyBorder="1"/>
    <xf numFmtId="0" fontId="6" fillId="0" borderId="10" xfId="568" applyFill="1" applyBorder="1"/>
    <xf numFmtId="0" fontId="8" fillId="38" borderId="0" xfId="49" applyFont="1" applyFill="1"/>
    <xf numFmtId="0" fontId="108" fillId="38" borderId="0" xfId="0" applyFont="1" applyFill="1" applyAlignment="1">
      <alignment horizontal="right"/>
    </xf>
    <xf numFmtId="0" fontId="6" fillId="38" borderId="0" xfId="49" applyFill="1" applyAlignment="1">
      <alignment wrapText="1"/>
    </xf>
    <xf numFmtId="49" fontId="7" fillId="38" borderId="0" xfId="49" applyNumberFormat="1" applyFont="1" applyFill="1" applyAlignment="1">
      <alignment horizontal="right"/>
    </xf>
    <xf numFmtId="49" fontId="6" fillId="38" borderId="0" xfId="49" applyNumberFormat="1" applyFill="1"/>
    <xf numFmtId="9" fontId="80" fillId="38" borderId="151" xfId="49" applyNumberFormat="1" applyFont="1" applyFill="1" applyBorder="1" applyAlignment="1">
      <alignment horizontal="center"/>
    </xf>
    <xf numFmtId="0" fontId="6" fillId="38" borderId="97" xfId="49" applyFill="1" applyBorder="1"/>
    <xf numFmtId="0" fontId="6" fillId="38" borderId="137" xfId="49" applyFill="1" applyBorder="1"/>
    <xf numFmtId="0" fontId="6" fillId="38" borderId="138" xfId="49" applyFill="1" applyBorder="1"/>
    <xf numFmtId="9" fontId="80" fillId="38" borderId="152" xfId="49" applyNumberFormat="1" applyFont="1" applyFill="1" applyBorder="1" applyAlignment="1">
      <alignment horizontal="center"/>
    </xf>
    <xf numFmtId="0" fontId="6" fillId="38" borderId="153" xfId="49" applyFill="1" applyBorder="1"/>
    <xf numFmtId="0" fontId="6" fillId="38" borderId="134" xfId="49" applyFill="1" applyBorder="1"/>
    <xf numFmtId="0" fontId="6" fillId="38" borderId="154" xfId="49" applyFill="1" applyBorder="1"/>
    <xf numFmtId="0" fontId="6" fillId="38" borderId="155" xfId="49" applyFill="1" applyBorder="1"/>
    <xf numFmtId="0" fontId="6" fillId="38" borderId="109" xfId="49" applyFill="1" applyBorder="1"/>
    <xf numFmtId="0" fontId="7" fillId="38" borderId="0" xfId="49" applyFont="1" applyFill="1" applyBorder="1"/>
    <xf numFmtId="0" fontId="19" fillId="38" borderId="0" xfId="49" applyFont="1" applyFill="1"/>
    <xf numFmtId="4" fontId="81" fillId="38" borderId="329" xfId="49" applyNumberFormat="1" applyFont="1" applyFill="1" applyBorder="1"/>
    <xf numFmtId="4" fontId="6" fillId="38" borderId="0" xfId="49" applyNumberFormat="1" applyFont="1" applyFill="1"/>
    <xf numFmtId="4" fontId="0" fillId="38" borderId="10" xfId="49" applyNumberFormat="1" applyFont="1" applyFill="1" applyBorder="1"/>
    <xf numFmtId="4" fontId="0" fillId="38" borderId="0" xfId="49" applyNumberFormat="1" applyFont="1" applyFill="1"/>
    <xf numFmtId="4" fontId="13" fillId="38" borderId="0" xfId="49" applyNumberFormat="1" applyFont="1" applyFill="1"/>
    <xf numFmtId="4" fontId="67" fillId="38" borderId="0" xfId="568" applyNumberFormat="1" applyFont="1" applyFill="1" applyAlignment="1">
      <alignment horizontal="justify"/>
    </xf>
    <xf numFmtId="4" fontId="6" fillId="38" borderId="0" xfId="568" applyNumberFormat="1" applyFont="1" applyFill="1" applyAlignment="1">
      <alignment horizontal="justify"/>
    </xf>
    <xf numFmtId="0" fontId="12" fillId="111" borderId="0" xfId="55" applyFont="1" applyFill="1" applyProtection="1">
      <protection hidden="1"/>
    </xf>
    <xf numFmtId="0" fontId="14" fillId="111" borderId="0" xfId="55" applyFont="1" applyFill="1" applyProtection="1">
      <protection hidden="1"/>
    </xf>
    <xf numFmtId="0" fontId="14" fillId="111" borderId="0" xfId="49" applyFont="1" applyFill="1"/>
    <xf numFmtId="0" fontId="154" fillId="111" borderId="0" xfId="55" applyFont="1" applyFill="1" applyProtection="1">
      <protection hidden="1"/>
    </xf>
    <xf numFmtId="0" fontId="32" fillId="111" borderId="0" xfId="49" applyFont="1" applyFill="1"/>
    <xf numFmtId="4" fontId="0" fillId="38" borderId="127" xfId="49" applyNumberFormat="1" applyFont="1" applyFill="1" applyBorder="1"/>
    <xf numFmtId="4" fontId="0" fillId="38" borderId="105" xfId="49" applyNumberFormat="1" applyFont="1" applyFill="1" applyBorder="1"/>
    <xf numFmtId="0" fontId="70" fillId="111" borderId="0" xfId="568" applyFont="1" applyFill="1"/>
    <xf numFmtId="0" fontId="70" fillId="111" borderId="0" xfId="49" applyFont="1" applyFill="1"/>
    <xf numFmtId="0" fontId="32" fillId="111" borderId="0" xfId="568" applyFont="1" applyFill="1"/>
    <xf numFmtId="4" fontId="0" fillId="38" borderId="330" xfId="49" applyNumberFormat="1" applyFont="1" applyFill="1" applyBorder="1"/>
    <xf numFmtId="0" fontId="71" fillId="111" borderId="0" xfId="55" applyFont="1" applyFill="1" applyProtection="1">
      <protection hidden="1"/>
    </xf>
    <xf numFmtId="0" fontId="70" fillId="111" borderId="0" xfId="0" applyFont="1" applyFill="1"/>
    <xf numFmtId="0" fontId="61" fillId="111" borderId="0" xfId="55" applyFont="1" applyFill="1" applyProtection="1">
      <protection hidden="1"/>
    </xf>
    <xf numFmtId="0" fontId="32" fillId="111" borderId="0" xfId="0" applyFont="1" applyFill="1"/>
    <xf numFmtId="2" fontId="7" fillId="83" borderId="323" xfId="49" applyNumberFormat="1" applyFont="1" applyFill="1" applyBorder="1"/>
    <xf numFmtId="0" fontId="6" fillId="0" borderId="48" xfId="49" applyBorder="1"/>
    <xf numFmtId="0" fontId="19" fillId="0" borderId="3" xfId="49" applyFont="1" applyBorder="1"/>
    <xf numFmtId="0" fontId="6" fillId="0" borderId="5" xfId="49" applyBorder="1"/>
    <xf numFmtId="0" fontId="6" fillId="0" borderId="50" xfId="49" applyBorder="1"/>
    <xf numFmtId="0" fontId="7" fillId="0" borderId="3" xfId="49" applyFont="1" applyBorder="1"/>
    <xf numFmtId="0" fontId="0" fillId="0" borderId="366" xfId="49" applyFont="1" applyBorder="1"/>
    <xf numFmtId="0" fontId="0" fillId="0" borderId="398" xfId="49" applyFont="1" applyBorder="1"/>
    <xf numFmtId="0" fontId="0" fillId="0" borderId="424" xfId="49" applyFont="1" applyBorder="1"/>
    <xf numFmtId="0" fontId="0" fillId="0" borderId="286" xfId="49" applyFont="1" applyBorder="1"/>
    <xf numFmtId="0" fontId="0" fillId="0" borderId="59" xfId="49" applyFont="1" applyBorder="1"/>
    <xf numFmtId="0" fontId="0" fillId="0" borderId="425" xfId="49" applyFont="1" applyBorder="1"/>
    <xf numFmtId="0" fontId="6" fillId="0" borderId="209" xfId="49" applyFont="1" applyBorder="1"/>
    <xf numFmtId="0" fontId="0" fillId="0" borderId="394" xfId="49" applyFont="1" applyBorder="1"/>
    <xf numFmtId="0" fontId="0" fillId="0" borderId="391" xfId="49" applyFont="1" applyBorder="1"/>
    <xf numFmtId="9" fontId="0" fillId="0" borderId="4" xfId="6" applyFont="1" applyFill="1" applyBorder="1" applyAlignment="1" applyProtection="1"/>
    <xf numFmtId="0" fontId="46" fillId="0" borderId="0" xfId="49" applyFont="1"/>
    <xf numFmtId="0" fontId="47" fillId="0" borderId="118" xfId="0" applyFont="1" applyBorder="1" applyAlignment="1">
      <alignment horizontal="center" vertical="center" wrapText="1"/>
    </xf>
    <xf numFmtId="0" fontId="47" fillId="0" borderId="119" xfId="0" applyFont="1" applyBorder="1" applyAlignment="1">
      <alignment horizontal="center" vertical="center" wrapText="1"/>
    </xf>
    <xf numFmtId="0" fontId="47" fillId="0" borderId="374" xfId="0" applyFont="1" applyBorder="1" applyAlignment="1">
      <alignment horizontal="center" vertical="center" wrapText="1"/>
    </xf>
    <xf numFmtId="0" fontId="6" fillId="0" borderId="91" xfId="0" applyNumberFormat="1" applyFont="1" applyBorder="1" applyAlignment="1">
      <alignment horizontal="left" indent="1"/>
    </xf>
    <xf numFmtId="0" fontId="32" fillId="0" borderId="39" xfId="49" applyFont="1" applyFill="1" applyBorder="1"/>
    <xf numFmtId="0" fontId="32" fillId="0" borderId="40" xfId="49" applyFont="1" applyFill="1" applyBorder="1"/>
    <xf numFmtId="0" fontId="32" fillId="0" borderId="40" xfId="49" quotePrefix="1" applyFont="1" applyFill="1" applyBorder="1"/>
    <xf numFmtId="0" fontId="32" fillId="0" borderId="26" xfId="49" applyFont="1" applyFill="1" applyBorder="1" applyAlignment="1">
      <alignment horizontal="right"/>
    </xf>
    <xf numFmtId="0" fontId="32" fillId="0" borderId="19" xfId="49" applyFont="1" applyFill="1" applyBorder="1" applyAlignment="1">
      <alignment horizontal="center"/>
    </xf>
    <xf numFmtId="0" fontId="70" fillId="37" borderId="0" xfId="49" applyFont="1" applyFill="1" applyAlignment="1">
      <alignment horizontal="center"/>
    </xf>
    <xf numFmtId="0" fontId="32" fillId="37" borderId="0" xfId="49" applyFont="1" applyFill="1" applyAlignment="1">
      <alignment horizontal="center"/>
    </xf>
    <xf numFmtId="0" fontId="6" fillId="0" borderId="0" xfId="49" applyFill="1" applyAlignment="1">
      <alignment horizontal="center"/>
    </xf>
    <xf numFmtId="0" fontId="13" fillId="0" borderId="9" xfId="49" applyFont="1" applyFill="1" applyBorder="1" applyAlignment="1">
      <alignment horizontal="center"/>
    </xf>
    <xf numFmtId="0" fontId="14" fillId="0" borderId="10" xfId="49" applyFont="1" applyFill="1" applyBorder="1" applyAlignment="1">
      <alignment horizontal="center"/>
    </xf>
    <xf numFmtId="0" fontId="14" fillId="0" borderId="14" xfId="49" applyFont="1" applyFill="1" applyBorder="1" applyAlignment="1">
      <alignment horizontal="center"/>
    </xf>
    <xf numFmtId="0" fontId="14" fillId="0" borderId="19" xfId="49" applyFont="1" applyFill="1" applyBorder="1" applyAlignment="1">
      <alignment horizontal="center"/>
    </xf>
    <xf numFmtId="4" fontId="32" fillId="0" borderId="19" xfId="49" applyNumberFormat="1" applyFont="1" applyFill="1" applyBorder="1" applyAlignment="1">
      <alignment horizontal="center"/>
    </xf>
    <xf numFmtId="172" fontId="32" fillId="0" borderId="19" xfId="49" applyNumberFormat="1" applyFont="1" applyFill="1" applyBorder="1" applyAlignment="1">
      <alignment horizontal="center"/>
    </xf>
    <xf numFmtId="0" fontId="32" fillId="0" borderId="19" xfId="49" quotePrefix="1" applyFont="1" applyFill="1" applyBorder="1" applyAlignment="1">
      <alignment horizontal="center"/>
    </xf>
    <xf numFmtId="0" fontId="32" fillId="0" borderId="41" xfId="49" applyFont="1" applyFill="1" applyBorder="1" applyAlignment="1">
      <alignment horizontal="center"/>
    </xf>
    <xf numFmtId="0" fontId="7" fillId="0" borderId="0" xfId="49" applyFont="1" applyFill="1" applyAlignment="1">
      <alignment horizontal="center"/>
    </xf>
    <xf numFmtId="0" fontId="14" fillId="0" borderId="41" xfId="49" applyFont="1" applyFill="1" applyBorder="1" applyAlignment="1">
      <alignment horizontal="center"/>
    </xf>
    <xf numFmtId="0" fontId="13" fillId="0" borderId="94" xfId="49" applyFont="1" applyFill="1" applyBorder="1" applyAlignment="1">
      <alignment horizontal="right"/>
    </xf>
    <xf numFmtId="0" fontId="14" fillId="0" borderId="93" xfId="49" applyFont="1" applyFill="1" applyBorder="1" applyAlignment="1">
      <alignment horizontal="right"/>
    </xf>
    <xf numFmtId="0" fontId="7" fillId="0" borderId="7" xfId="49" applyFont="1" applyFill="1" applyBorder="1" applyAlignment="1">
      <alignment horizontal="center"/>
    </xf>
    <xf numFmtId="0" fontId="85" fillId="0" borderId="4" xfId="49" applyFont="1" applyFill="1" applyBorder="1" applyAlignment="1">
      <alignment horizontal="center" vertical="center" wrapText="1"/>
    </xf>
    <xf numFmtId="0" fontId="14" fillId="0" borderId="122" xfId="49" applyFont="1" applyFill="1" applyBorder="1"/>
    <xf numFmtId="0" fontId="14" fillId="0" borderId="122" xfId="49" applyFont="1" applyFill="1" applyBorder="1" applyAlignment="1">
      <alignment horizontal="center"/>
    </xf>
    <xf numFmtId="0" fontId="40" fillId="0" borderId="122" xfId="49" applyFont="1" applyFill="1" applyBorder="1" applyAlignment="1">
      <alignment horizontal="center"/>
    </xf>
    <xf numFmtId="0" fontId="14" fillId="0" borderId="170" xfId="49" applyFont="1" applyFill="1" applyBorder="1" applyAlignment="1">
      <alignment horizontal="center"/>
    </xf>
    <xf numFmtId="170" fontId="32" fillId="0" borderId="170" xfId="49" applyNumberFormat="1" applyFont="1" applyFill="1" applyBorder="1" applyAlignment="1">
      <alignment horizontal="center"/>
    </xf>
    <xf numFmtId="170" fontId="32" fillId="0" borderId="170" xfId="7" applyNumberFormat="1" applyFont="1" applyFill="1" applyBorder="1" applyAlignment="1" applyProtection="1">
      <alignment horizontal="center"/>
    </xf>
    <xf numFmtId="0" fontId="39" fillId="0" borderId="170" xfId="49" applyFont="1" applyFill="1" applyBorder="1" applyAlignment="1">
      <alignment horizontal="center"/>
    </xf>
    <xf numFmtId="170" fontId="32" fillId="0" borderId="124" xfId="7" applyNumberFormat="1" applyFont="1" applyFill="1" applyBorder="1" applyAlignment="1" applyProtection="1">
      <alignment horizontal="center"/>
    </xf>
    <xf numFmtId="0" fontId="14" fillId="0" borderId="124" xfId="49" applyFont="1" applyFill="1" applyBorder="1" applyAlignment="1">
      <alignment horizontal="center"/>
    </xf>
    <xf numFmtId="0" fontId="14" fillId="0" borderId="189" xfId="49" applyFont="1" applyFill="1" applyBorder="1" applyAlignment="1">
      <alignment horizontal="center"/>
    </xf>
    <xf numFmtId="0" fontId="14" fillId="0" borderId="426" xfId="49" applyFont="1" applyFill="1" applyBorder="1"/>
    <xf numFmtId="0" fontId="14" fillId="0" borderId="426" xfId="49" applyFont="1" applyFill="1" applyBorder="1" applyAlignment="1">
      <alignment horizontal="center"/>
    </xf>
    <xf numFmtId="0" fontId="40" fillId="0" borderId="426" xfId="49" applyFont="1" applyFill="1" applyBorder="1" applyAlignment="1">
      <alignment horizontal="center"/>
    </xf>
    <xf numFmtId="0" fontId="14" fillId="0" borderId="329" xfId="49" applyFont="1" applyFill="1" applyBorder="1" applyAlignment="1">
      <alignment horizontal="center"/>
    </xf>
    <xf numFmtId="0" fontId="32" fillId="0" borderId="329" xfId="49" applyFont="1" applyFill="1" applyBorder="1" applyAlignment="1">
      <alignment horizontal="center"/>
    </xf>
    <xf numFmtId="1" fontId="32" fillId="0" borderId="329" xfId="49" applyNumberFormat="1" applyFont="1" applyFill="1" applyBorder="1" applyAlignment="1">
      <alignment horizontal="center"/>
    </xf>
    <xf numFmtId="1" fontId="32" fillId="0" borderId="427" xfId="49" applyNumberFormat="1" applyFont="1" applyFill="1" applyBorder="1" applyAlignment="1">
      <alignment horizontal="center"/>
    </xf>
    <xf numFmtId="4" fontId="164" fillId="37" borderId="287" xfId="0" applyNumberFormat="1" applyFont="1" applyFill="1" applyBorder="1" applyAlignment="1">
      <alignment horizontal="right"/>
    </xf>
    <xf numFmtId="0" fontId="18" fillId="37" borderId="0" xfId="568" applyFont="1" applyFill="1"/>
    <xf numFmtId="0" fontId="18" fillId="37" borderId="0" xfId="568" applyFont="1" applyFill="1" applyAlignment="1">
      <alignment horizontal="center"/>
    </xf>
    <xf numFmtId="0" fontId="113" fillId="38" borderId="0" xfId="568" applyFont="1" applyFill="1" applyBorder="1" applyAlignment="1">
      <alignment wrapText="1"/>
    </xf>
    <xf numFmtId="0" fontId="0" fillId="38" borderId="287" xfId="0" applyFill="1" applyBorder="1" applyAlignment="1">
      <alignment horizontal="left"/>
    </xf>
    <xf numFmtId="0" fontId="7" fillId="82" borderId="90" xfId="49" applyFont="1" applyFill="1" applyBorder="1"/>
    <xf numFmtId="2" fontId="6" fillId="82" borderId="48" xfId="49" applyNumberFormat="1" applyFill="1" applyBorder="1"/>
    <xf numFmtId="2" fontId="6" fillId="82" borderId="5" xfId="49" applyNumberFormat="1" applyFill="1" applyBorder="1"/>
    <xf numFmtId="10" fontId="0" fillId="82" borderId="5" xfId="7" applyNumberFormat="1" applyFont="1" applyFill="1" applyBorder="1"/>
    <xf numFmtId="0" fontId="19" fillId="82" borderId="0" xfId="49" applyFont="1" applyFill="1" applyBorder="1"/>
    <xf numFmtId="0" fontId="7" fillId="82" borderId="0" xfId="49" applyFont="1" applyFill="1" applyBorder="1"/>
    <xf numFmtId="10" fontId="6" fillId="82" borderId="5" xfId="6" applyNumberFormat="1" applyFont="1" applyFill="1" applyBorder="1"/>
    <xf numFmtId="0" fontId="7" fillId="82" borderId="91" xfId="49" applyFont="1" applyFill="1" applyBorder="1"/>
    <xf numFmtId="0" fontId="24" fillId="82" borderId="91" xfId="49" applyFont="1" applyFill="1" applyBorder="1"/>
    <xf numFmtId="0" fontId="6" fillId="82" borderId="91" xfId="49" applyFill="1" applyBorder="1"/>
    <xf numFmtId="10" fontId="0" fillId="82" borderId="5" xfId="7" applyNumberFormat="1" applyFont="1" applyFill="1" applyBorder="1" applyAlignment="1">
      <alignment horizontal="right"/>
    </xf>
    <xf numFmtId="0" fontId="6" fillId="82" borderId="4" xfId="49" applyFill="1" applyBorder="1"/>
    <xf numFmtId="0" fontId="6" fillId="82" borderId="6" xfId="49" applyFill="1" applyBorder="1"/>
    <xf numFmtId="10" fontId="0" fillId="38" borderId="287" xfId="7" applyNumberFormat="1" applyFont="1" applyFill="1" applyBorder="1"/>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167" fillId="0" borderId="0" xfId="0" applyFont="1" applyFill="1" applyAlignment="1">
      <alignment horizontal="center"/>
    </xf>
    <xf numFmtId="4" fontId="167" fillId="23" borderId="0" xfId="0" applyNumberFormat="1" applyFont="1" applyFill="1" applyAlignment="1">
      <alignment horizontal="center"/>
    </xf>
    <xf numFmtId="4" fontId="167" fillId="0" borderId="0" xfId="0" applyNumberFormat="1" applyFont="1" applyFill="1" applyAlignment="1">
      <alignment horizontal="center"/>
    </xf>
    <xf numFmtId="0" fontId="176" fillId="0" borderId="0" xfId="0" applyFont="1" applyFill="1" applyAlignment="1">
      <alignment horizontal="center"/>
    </xf>
    <xf numFmtId="0" fontId="20" fillId="82" borderId="5" xfId="49" applyFont="1" applyFill="1" applyBorder="1" applyAlignment="1">
      <alignment vertical="top" wrapText="1"/>
    </xf>
    <xf numFmtId="0" fontId="46" fillId="38" borderId="3" xfId="49" applyFont="1" applyFill="1" applyBorder="1"/>
    <xf numFmtId="0" fontId="6" fillId="38" borderId="6" xfId="49" applyFill="1" applyBorder="1" applyAlignment="1">
      <alignment vertical="top" wrapText="1"/>
    </xf>
    <xf numFmtId="0" fontId="186" fillId="0" borderId="0" xfId="0" applyFont="1" applyFill="1"/>
    <xf numFmtId="0" fontId="0" fillId="82" borderId="3" xfId="49" applyFont="1" applyFill="1" applyBorder="1"/>
    <xf numFmtId="0" fontId="81" fillId="82" borderId="143" xfId="49" applyFont="1" applyFill="1" applyBorder="1"/>
    <xf numFmtId="2" fontId="81" fillId="82" borderId="143" xfId="49" applyNumberFormat="1" applyFont="1" applyFill="1" applyBorder="1"/>
    <xf numFmtId="10" fontId="81" fillId="82" borderId="143" xfId="49" applyNumberFormat="1" applyFont="1" applyFill="1" applyBorder="1"/>
    <xf numFmtId="0" fontId="87" fillId="82" borderId="143" xfId="49" applyFont="1" applyFill="1" applyBorder="1"/>
    <xf numFmtId="0" fontId="0" fillId="82" borderId="4" xfId="49" applyFont="1" applyFill="1" applyBorder="1"/>
    <xf numFmtId="0" fontId="0" fillId="82" borderId="50" xfId="49" applyFont="1" applyFill="1" applyBorder="1"/>
    <xf numFmtId="4" fontId="88" fillId="82" borderId="329" xfId="49" applyNumberFormat="1" applyFont="1" applyFill="1" applyBorder="1"/>
    <xf numFmtId="4" fontId="0" fillId="82" borderId="51" xfId="49" applyNumberFormat="1" applyFont="1" applyFill="1" applyBorder="1"/>
    <xf numFmtId="0" fontId="0" fillId="82" borderId="91" xfId="49" applyFont="1" applyFill="1" applyBorder="1"/>
    <xf numFmtId="0" fontId="0" fillId="82" borderId="92" xfId="49" applyFont="1" applyFill="1" applyBorder="1"/>
    <xf numFmtId="0" fontId="0" fillId="82" borderId="93" xfId="49" applyFont="1" applyFill="1" applyBorder="1"/>
    <xf numFmtId="4" fontId="19" fillId="82" borderId="329" xfId="49" applyNumberFormat="1" applyFont="1" applyFill="1" applyBorder="1"/>
    <xf numFmtId="0" fontId="19" fillId="82" borderId="343" xfId="49" applyFont="1" applyFill="1" applyBorder="1" applyAlignment="1">
      <alignment horizontal="center" vertical="center" wrapText="1"/>
    </xf>
    <xf numFmtId="0" fontId="19" fillId="82" borderId="344" xfId="49" applyFont="1" applyFill="1" applyBorder="1" applyAlignment="1">
      <alignment horizontal="center" vertical="center" wrapText="1"/>
    </xf>
    <xf numFmtId="4" fontId="88" fillId="82" borderId="141" xfId="49" applyNumberFormat="1" applyFont="1" applyFill="1" applyBorder="1"/>
    <xf numFmtId="4" fontId="88" fillId="82" borderId="347" xfId="49" applyNumberFormat="1" applyFont="1" applyFill="1" applyBorder="1"/>
    <xf numFmtId="4" fontId="7" fillId="82" borderId="346" xfId="49" applyNumberFormat="1" applyFont="1" applyFill="1" applyBorder="1"/>
    <xf numFmtId="4" fontId="7" fillId="82" borderId="347" xfId="49" applyNumberFormat="1" applyFont="1" applyFill="1" applyBorder="1"/>
    <xf numFmtId="4" fontId="0" fillId="82" borderId="334" xfId="49" applyNumberFormat="1" applyFont="1" applyFill="1" applyBorder="1"/>
    <xf numFmtId="4" fontId="0" fillId="82" borderId="6" xfId="49" applyNumberFormat="1" applyFont="1" applyFill="1" applyBorder="1"/>
    <xf numFmtId="4" fontId="0" fillId="82" borderId="348" xfId="49" applyNumberFormat="1" applyFont="1" applyFill="1" applyBorder="1"/>
    <xf numFmtId="4" fontId="6" fillId="82" borderId="6" xfId="49" applyNumberFormat="1" applyFont="1" applyFill="1" applyBorder="1"/>
    <xf numFmtId="4" fontId="80" fillId="82" borderId="141" xfId="49" applyNumberFormat="1" applyFont="1" applyFill="1" applyBorder="1"/>
    <xf numFmtId="4" fontId="0" fillId="82" borderId="346" xfId="49" applyNumberFormat="1" applyFont="1" applyFill="1" applyBorder="1"/>
    <xf numFmtId="4" fontId="6" fillId="82" borderId="346" xfId="49" applyNumberFormat="1" applyFont="1" applyFill="1" applyBorder="1"/>
    <xf numFmtId="4" fontId="19" fillId="82" borderId="343" xfId="49" applyNumberFormat="1" applyFont="1" applyFill="1" applyBorder="1" applyAlignment="1">
      <alignment horizontal="center" vertical="center" wrapText="1"/>
    </xf>
    <xf numFmtId="4" fontId="19" fillId="82" borderId="344" xfId="49" applyNumberFormat="1" applyFont="1" applyFill="1" applyBorder="1" applyAlignment="1">
      <alignment horizontal="center" vertical="center" wrapText="1"/>
    </xf>
    <xf numFmtId="4" fontId="88" fillId="82" borderId="142" xfId="49" applyNumberFormat="1" applyFont="1" applyFill="1" applyBorder="1"/>
    <xf numFmtId="4" fontId="0" fillId="82" borderId="141" xfId="49" applyNumberFormat="1" applyFont="1" applyFill="1" applyBorder="1"/>
    <xf numFmtId="4" fontId="0" fillId="82" borderId="347" xfId="49" applyNumberFormat="1" applyFont="1" applyFill="1" applyBorder="1"/>
    <xf numFmtId="4" fontId="88" fillId="82" borderId="332" xfId="49" applyNumberFormat="1" applyFont="1" applyFill="1" applyBorder="1"/>
    <xf numFmtId="0" fontId="0" fillId="82" borderId="348" xfId="49" applyFont="1" applyFill="1" applyBorder="1"/>
    <xf numFmtId="0" fontId="0" fillId="82" borderId="334" xfId="49" applyFont="1" applyFill="1" applyBorder="1"/>
    <xf numFmtId="0" fontId="6" fillId="82" borderId="6" xfId="49" applyFont="1" applyFill="1" applyBorder="1"/>
    <xf numFmtId="0" fontId="19" fillId="82" borderId="342" xfId="49" applyFont="1" applyFill="1" applyBorder="1" applyAlignment="1">
      <alignment horizontal="center" vertical="center" wrapText="1"/>
    </xf>
    <xf numFmtId="0" fontId="19" fillId="82" borderId="356" xfId="49" applyFont="1" applyFill="1" applyBorder="1" applyAlignment="1">
      <alignment horizontal="center" vertical="center" wrapText="1"/>
    </xf>
    <xf numFmtId="0" fontId="19" fillId="82" borderId="357" xfId="49" applyFont="1" applyFill="1" applyBorder="1" applyAlignment="1">
      <alignment horizontal="center" vertical="center" wrapText="1"/>
    </xf>
    <xf numFmtId="0" fontId="160" fillId="82" borderId="91" xfId="49" applyFont="1" applyFill="1" applyBorder="1"/>
    <xf numFmtId="4" fontId="7" fillId="82" borderId="330" xfId="49" applyNumberFormat="1" applyFont="1" applyFill="1" applyBorder="1"/>
    <xf numFmtId="4" fontId="7" fillId="82" borderId="149" xfId="49" applyNumberFormat="1" applyFont="1" applyFill="1" applyBorder="1"/>
    <xf numFmtId="4" fontId="7" fillId="82" borderId="329" xfId="49" applyNumberFormat="1" applyFont="1" applyFill="1" applyBorder="1"/>
    <xf numFmtId="0" fontId="0" fillId="82" borderId="333" xfId="49" applyFont="1" applyFill="1" applyBorder="1"/>
    <xf numFmtId="0" fontId="0" fillId="82" borderId="335" xfId="49" applyFont="1" applyFill="1" applyBorder="1"/>
    <xf numFmtId="0" fontId="0" fillId="82" borderId="104" xfId="49" applyFont="1" applyFill="1" applyBorder="1"/>
    <xf numFmtId="0" fontId="0" fillId="82" borderId="51" xfId="49" applyFont="1" applyFill="1" applyBorder="1"/>
    <xf numFmtId="4" fontId="80" fillId="82" borderId="332" xfId="49" applyNumberFormat="1" applyFont="1" applyFill="1" applyBorder="1"/>
    <xf numFmtId="4" fontId="6" fillId="82" borderId="149" xfId="49" applyNumberFormat="1" applyFont="1" applyFill="1" applyBorder="1"/>
    <xf numFmtId="4" fontId="6" fillId="82" borderId="329" xfId="49" applyNumberFormat="1" applyFont="1" applyFill="1" applyBorder="1"/>
    <xf numFmtId="4" fontId="80" fillId="82" borderId="331" xfId="49" applyNumberFormat="1" applyFont="1" applyFill="1" applyBorder="1"/>
    <xf numFmtId="4" fontId="88" fillId="82" borderId="331" xfId="49" applyNumberFormat="1" applyFont="1" applyFill="1" applyBorder="1"/>
    <xf numFmtId="10" fontId="6" fillId="82" borderId="10" xfId="6" applyNumberFormat="1" applyFont="1" applyFill="1" applyBorder="1"/>
    <xf numFmtId="4" fontId="6" fillId="38" borderId="261" xfId="568" applyNumberFormat="1" applyFont="1" applyFill="1" applyBorder="1" applyAlignment="1">
      <alignment horizontal="right" vertical="center"/>
    </xf>
    <xf numFmtId="0" fontId="6" fillId="115" borderId="379" xfId="568" applyFont="1" applyFill="1" applyBorder="1" applyAlignment="1">
      <alignment wrapText="1"/>
    </xf>
    <xf numFmtId="0" fontId="0" fillId="0" borderId="218" xfId="0" applyBorder="1" applyAlignment="1">
      <alignment horizontal="center"/>
    </xf>
    <xf numFmtId="0" fontId="0" fillId="0" borderId="252" xfId="0" applyBorder="1" applyAlignment="1">
      <alignment horizontal="center"/>
    </xf>
    <xf numFmtId="0" fontId="167" fillId="38" borderId="399" xfId="0" applyFont="1" applyFill="1" applyBorder="1"/>
    <xf numFmtId="0" fontId="167" fillId="38" borderId="397" xfId="0" applyFont="1" applyFill="1" applyBorder="1"/>
    <xf numFmtId="0" fontId="176" fillId="38" borderId="397" xfId="0" applyFont="1" applyFill="1" applyBorder="1"/>
    <xf numFmtId="0" fontId="110" fillId="0" borderId="0" xfId="49" applyFont="1"/>
    <xf numFmtId="0" fontId="24" fillId="0" borderId="225" xfId="0" applyFont="1" applyBorder="1" applyAlignment="1">
      <alignment horizontal="center" wrapText="1"/>
    </xf>
    <xf numFmtId="0" fontId="24" fillId="0" borderId="210" xfId="0" applyFont="1" applyBorder="1" applyAlignment="1">
      <alignment horizontal="center"/>
    </xf>
    <xf numFmtId="0" fontId="24" fillId="0" borderId="226" xfId="0" applyFont="1" applyBorder="1" applyAlignment="1">
      <alignment horizontal="center"/>
    </xf>
    <xf numFmtId="0" fontId="24" fillId="0" borderId="371" xfId="0" applyFont="1" applyBorder="1" applyAlignment="1">
      <alignment horizontal="center"/>
    </xf>
    <xf numFmtId="0" fontId="7" fillId="38" borderId="71" xfId="0" applyFont="1" applyFill="1" applyBorder="1" applyAlignment="1">
      <alignment vertical="center"/>
    </xf>
    <xf numFmtId="0" fontId="14" fillId="117" borderId="287" xfId="568" applyFont="1" applyFill="1" applyBorder="1" applyAlignment="1">
      <alignment horizontal="left"/>
    </xf>
    <xf numFmtId="0" fontId="6" fillId="118" borderId="287" xfId="568" applyFont="1" applyFill="1" applyBorder="1" applyAlignment="1">
      <alignment wrapText="1"/>
    </xf>
    <xf numFmtId="0" fontId="6" fillId="118" borderId="381" xfId="568" applyFont="1" applyFill="1" applyBorder="1" applyAlignment="1">
      <alignment wrapText="1"/>
    </xf>
    <xf numFmtId="0" fontId="6" fillId="118" borderId="379" xfId="568" applyFont="1" applyFill="1" applyBorder="1" applyAlignment="1">
      <alignment wrapText="1"/>
    </xf>
    <xf numFmtId="0" fontId="1" fillId="0" borderId="0" xfId="32962"/>
    <xf numFmtId="0" fontId="14" fillId="117" borderId="287" xfId="568" applyFont="1" applyFill="1" applyBorder="1" applyAlignment="1">
      <alignment horizontal="center" vertical="center"/>
    </xf>
    <xf numFmtId="0" fontId="9" fillId="115" borderId="382" xfId="568" applyFont="1" applyFill="1" applyBorder="1" applyAlignment="1">
      <alignment horizontal="left" wrapText="1"/>
    </xf>
    <xf numFmtId="0" fontId="6" fillId="115" borderId="382" xfId="568" quotePrefix="1" applyFont="1" applyFill="1" applyBorder="1" applyAlignment="1">
      <alignment horizontal="left" wrapText="1"/>
    </xf>
    <xf numFmtId="0" fontId="1" fillId="38" borderId="0" xfId="32962" applyFill="1"/>
    <xf numFmtId="0" fontId="1" fillId="38" borderId="0" xfId="32962" applyNumberFormat="1" applyFill="1"/>
    <xf numFmtId="0" fontId="6" fillId="119" borderId="0" xfId="568" applyFont="1" applyFill="1" applyBorder="1"/>
    <xf numFmtId="0" fontId="187" fillId="119" borderId="0" xfId="568" applyFont="1" applyFill="1" applyBorder="1"/>
    <xf numFmtId="0" fontId="110" fillId="119" borderId="0" xfId="568" applyFont="1" applyFill="1" applyBorder="1"/>
    <xf numFmtId="0" fontId="167" fillId="0" borderId="9" xfId="0" applyNumberFormat="1" applyFont="1" applyFill="1" applyBorder="1" applyAlignment="1">
      <alignment horizontal="center" vertical="center" wrapText="1"/>
    </xf>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14" fillId="0" borderId="3" xfId="49" quotePrefix="1" applyFont="1" applyFill="1" applyBorder="1" applyAlignment="1">
      <alignment horizontal="center"/>
    </xf>
    <xf numFmtId="0" fontId="14" fillId="0" borderId="82" xfId="49" applyFont="1" applyFill="1" applyBorder="1" applyAlignment="1">
      <alignment horizontal="center" vertical="center"/>
    </xf>
    <xf numFmtId="0" fontId="14" fillId="0" borderId="87" xfId="49" quotePrefix="1" applyFont="1" applyFill="1" applyBorder="1" applyAlignment="1">
      <alignment horizontal="center" vertical="center"/>
    </xf>
    <xf numFmtId="0" fontId="14" fillId="0" borderId="85" xfId="49" quotePrefix="1" applyFont="1" applyFill="1" applyBorder="1" applyAlignment="1">
      <alignment horizontal="center" vertical="center"/>
    </xf>
    <xf numFmtId="0" fontId="19" fillId="38" borderId="107" xfId="0" applyFont="1" applyFill="1" applyBorder="1"/>
    <xf numFmtId="0" fontId="24" fillId="38" borderId="52" xfId="0" applyFont="1" applyFill="1" applyBorder="1" applyAlignment="1">
      <alignment horizontal="center" wrapText="1"/>
    </xf>
    <xf numFmtId="0" fontId="24" fillId="38" borderId="0" xfId="0" applyFont="1" applyFill="1"/>
    <xf numFmtId="0" fontId="0" fillId="38" borderId="107" xfId="0" applyFill="1" applyBorder="1"/>
    <xf numFmtId="0" fontId="81" fillId="38" borderId="0" xfId="0" applyFont="1" applyFill="1"/>
    <xf numFmtId="0" fontId="81" fillId="38" borderId="0" xfId="0" applyFont="1" applyFill="1" applyAlignment="1">
      <alignment horizontal="left"/>
    </xf>
    <xf numFmtId="0" fontId="82" fillId="38" borderId="0" xfId="0" applyFont="1" applyFill="1"/>
    <xf numFmtId="0" fontId="19" fillId="38" borderId="107" xfId="0" applyFont="1" applyFill="1" applyBorder="1" applyAlignment="1">
      <alignment horizontal="center"/>
    </xf>
    <xf numFmtId="0" fontId="0" fillId="38" borderId="0" xfId="0" applyNumberFormat="1" applyFill="1"/>
    <xf numFmtId="0" fontId="0" fillId="38" borderId="3" xfId="0" applyFill="1" applyBorder="1"/>
    <xf numFmtId="0" fontId="0" fillId="38" borderId="5" xfId="0" applyFill="1" applyBorder="1"/>
    <xf numFmtId="4" fontId="0" fillId="38" borderId="3" xfId="0" applyNumberFormat="1" applyFill="1" applyBorder="1"/>
    <xf numFmtId="4" fontId="7" fillId="38" borderId="3" xfId="0" applyNumberFormat="1" applyFont="1" applyFill="1" applyBorder="1"/>
    <xf numFmtId="0" fontId="7" fillId="38" borderId="5" xfId="0" applyFont="1" applyFill="1" applyBorder="1"/>
    <xf numFmtId="4" fontId="0" fillId="38" borderId="436" xfId="0" applyNumberFormat="1" applyFill="1" applyBorder="1"/>
    <xf numFmtId="0" fontId="0" fillId="38" borderId="437" xfId="0" applyFill="1" applyBorder="1"/>
    <xf numFmtId="4" fontId="0" fillId="38" borderId="4" xfId="0" applyNumberFormat="1" applyFill="1" applyBorder="1"/>
    <xf numFmtId="0" fontId="0" fillId="38" borderId="6" xfId="0" applyFill="1" applyBorder="1"/>
    <xf numFmtId="0" fontId="24" fillId="38" borderId="71" xfId="0" applyFont="1" applyFill="1" applyBorder="1" applyAlignment="1">
      <alignment horizontal="center"/>
    </xf>
    <xf numFmtId="0" fontId="24" fillId="38" borderId="70" xfId="0" applyFont="1" applyFill="1" applyBorder="1" applyAlignment="1">
      <alignment horizontal="center"/>
    </xf>
    <xf numFmtId="4" fontId="0" fillId="38" borderId="5" xfId="0" applyNumberFormat="1" applyFill="1" applyBorder="1"/>
    <xf numFmtId="4" fontId="7" fillId="38" borderId="5" xfId="0" applyNumberFormat="1" applyFont="1" applyFill="1" applyBorder="1"/>
    <xf numFmtId="4" fontId="0" fillId="38" borderId="437" xfId="0" applyNumberFormat="1" applyFill="1" applyBorder="1"/>
    <xf numFmtId="4" fontId="0" fillId="38" borderId="6" xfId="0" applyNumberFormat="1" applyFill="1" applyBorder="1"/>
    <xf numFmtId="0" fontId="0" fillId="38" borderId="10" xfId="0" applyFill="1" applyBorder="1"/>
    <xf numFmtId="4" fontId="0" fillId="38" borderId="10" xfId="0" applyNumberFormat="1" applyFill="1" applyBorder="1"/>
    <xf numFmtId="4" fontId="7" fillId="38" borderId="10" xfId="0" applyNumberFormat="1" applyFont="1" applyFill="1" applyBorder="1"/>
    <xf numFmtId="4" fontId="0" fillId="38" borderId="438" xfId="0" applyNumberFormat="1" applyFill="1" applyBorder="1"/>
    <xf numFmtId="4" fontId="0" fillId="38" borderId="51" xfId="0" applyNumberFormat="1" applyFill="1" applyBorder="1"/>
    <xf numFmtId="0" fontId="0" fillId="0" borderId="287" xfId="0" applyFill="1" applyBorder="1" applyAlignment="1">
      <alignment horizontal="left"/>
    </xf>
    <xf numFmtId="4" fontId="167" fillId="0" borderId="68" xfId="0" applyNumberFormat="1" applyFont="1" applyFill="1" applyBorder="1"/>
    <xf numFmtId="0" fontId="178" fillId="0" borderId="0" xfId="55" applyFont="1" applyProtection="1">
      <protection hidden="1"/>
    </xf>
    <xf numFmtId="0" fontId="180" fillId="0" borderId="0" xfId="55" applyFont="1" applyProtection="1">
      <protection hidden="1"/>
    </xf>
    <xf numFmtId="4" fontId="113" fillId="0" borderId="0" xfId="0" applyNumberFormat="1" applyFont="1" applyFill="1" applyBorder="1" applyAlignment="1">
      <alignment horizontal="right"/>
    </xf>
    <xf numFmtId="0" fontId="6" fillId="38" borderId="7" xfId="568" applyFill="1" applyBorder="1"/>
    <xf numFmtId="0" fontId="6" fillId="38" borderId="8" xfId="568" applyFill="1" applyBorder="1"/>
    <xf numFmtId="0" fontId="6" fillId="38" borderId="48" xfId="568" applyFill="1" applyBorder="1"/>
    <xf numFmtId="0" fontId="19" fillId="38" borderId="3" xfId="568" applyFont="1" applyFill="1" applyBorder="1" applyAlignment="1">
      <alignment horizontal="left"/>
    </xf>
    <xf numFmtId="0" fontId="6" fillId="38" borderId="4" xfId="49" applyFill="1" applyBorder="1" applyAlignment="1">
      <alignment horizontal="left" vertical="top"/>
    </xf>
    <xf numFmtId="0" fontId="19" fillId="38" borderId="50" xfId="568" applyFont="1" applyFill="1" applyBorder="1" applyAlignment="1">
      <alignment horizontal="center"/>
    </xf>
    <xf numFmtId="0" fontId="24" fillId="38" borderId="0" xfId="55" applyFont="1" applyFill="1" applyBorder="1" applyProtection="1">
      <protection hidden="1"/>
    </xf>
    <xf numFmtId="0" fontId="24" fillId="38" borderId="0" xfId="55" applyFont="1" applyFill="1" applyProtection="1">
      <protection hidden="1"/>
    </xf>
    <xf numFmtId="0" fontId="26" fillId="36" borderId="52" xfId="49" applyFont="1" applyFill="1" applyBorder="1" applyAlignment="1">
      <alignment horizontal="center"/>
    </xf>
    <xf numFmtId="0" fontId="74" fillId="38" borderId="0" xfId="0" applyFont="1" applyFill="1"/>
    <xf numFmtId="0" fontId="19" fillId="38" borderId="90" xfId="0" applyFont="1" applyFill="1" applyBorder="1" applyAlignment="1">
      <alignment horizontal="center"/>
    </xf>
    <xf numFmtId="0" fontId="19" fillId="38" borderId="96" xfId="0" applyFont="1" applyFill="1" applyBorder="1" applyAlignment="1">
      <alignment horizontal="center"/>
    </xf>
    <xf numFmtId="0" fontId="85" fillId="38" borderId="94" xfId="49" applyFont="1" applyFill="1" applyBorder="1" applyAlignment="1">
      <alignment horizontal="center"/>
    </xf>
    <xf numFmtId="0" fontId="85" fillId="38" borderId="96" xfId="49" applyFont="1" applyFill="1" applyBorder="1" applyAlignment="1">
      <alignment horizontal="center"/>
    </xf>
    <xf numFmtId="0" fontId="85" fillId="38" borderId="95" xfId="49" applyFont="1" applyFill="1" applyBorder="1" applyAlignment="1">
      <alignment horizontal="center"/>
    </xf>
    <xf numFmtId="0" fontId="0" fillId="38" borderId="92" xfId="0" applyFill="1" applyBorder="1" applyAlignment="1">
      <alignment horizontal="center"/>
    </xf>
    <xf numFmtId="0" fontId="0" fillId="38" borderId="104" xfId="0" applyFill="1" applyBorder="1" applyAlignment="1">
      <alignment horizontal="center"/>
    </xf>
    <xf numFmtId="0" fontId="32" fillId="38" borderId="93" xfId="49" applyFont="1" applyFill="1" applyBorder="1"/>
    <xf numFmtId="0" fontId="32" fillId="38" borderId="104" xfId="49" applyFont="1" applyFill="1" applyBorder="1"/>
    <xf numFmtId="0" fontId="85" fillId="38" borderId="109" xfId="49" applyFont="1" applyFill="1" applyBorder="1" applyAlignment="1">
      <alignment horizontal="center"/>
    </xf>
    <xf numFmtId="0" fontId="85" fillId="38" borderId="92" xfId="49" applyFont="1" applyFill="1" applyBorder="1" applyAlignment="1">
      <alignment horizontal="center"/>
    </xf>
    <xf numFmtId="0" fontId="85" fillId="38" borderId="93" xfId="49" applyFont="1" applyFill="1" applyBorder="1" applyAlignment="1">
      <alignment horizontal="center"/>
    </xf>
    <xf numFmtId="0" fontId="85" fillId="38" borderId="104" xfId="49" applyFont="1" applyFill="1" applyBorder="1" applyAlignment="1">
      <alignment horizontal="center"/>
    </xf>
    <xf numFmtId="0" fontId="85" fillId="38" borderId="135" xfId="49" applyFont="1" applyFill="1" applyBorder="1" applyAlignment="1">
      <alignment horizontal="center"/>
    </xf>
    <xf numFmtId="0" fontId="19" fillId="38" borderId="95" xfId="0" applyFont="1" applyFill="1" applyBorder="1"/>
    <xf numFmtId="0" fontId="0" fillId="38" borderId="7" xfId="0" applyFill="1" applyBorder="1"/>
    <xf numFmtId="0" fontId="0" fillId="38" borderId="8" xfId="0" applyFill="1" applyBorder="1"/>
    <xf numFmtId="0" fontId="0" fillId="38" borderId="48" xfId="0" applyFill="1" applyBorder="1"/>
    <xf numFmtId="0" fontId="19" fillId="38" borderId="134" xfId="0" applyFont="1" applyFill="1" applyBorder="1"/>
    <xf numFmtId="0" fontId="19" fillId="38" borderId="121" xfId="0" applyFont="1" applyFill="1" applyBorder="1"/>
    <xf numFmtId="0" fontId="0" fillId="38" borderId="71" xfId="0" applyFill="1" applyBorder="1"/>
    <xf numFmtId="0" fontId="0" fillId="38" borderId="136" xfId="0" applyFill="1" applyBorder="1"/>
    <xf numFmtId="0" fontId="0" fillId="38" borderId="70" xfId="0" applyFill="1" applyBorder="1"/>
    <xf numFmtId="0" fontId="0" fillId="38" borderId="52" xfId="0" applyFill="1" applyBorder="1"/>
    <xf numFmtId="0" fontId="85" fillId="38" borderId="121" xfId="49" applyFont="1" applyFill="1" applyBorder="1" applyAlignment="1">
      <alignment horizontal="center"/>
    </xf>
    <xf numFmtId="0" fontId="85" fillId="38" borderId="116" xfId="49" applyFont="1" applyFill="1" applyBorder="1" applyAlignment="1">
      <alignment horizontal="center"/>
    </xf>
    <xf numFmtId="0" fontId="14" fillId="38" borderId="121" xfId="49" applyFont="1" applyFill="1" applyBorder="1" applyAlignment="1">
      <alignment horizontal="center"/>
    </xf>
    <xf numFmtId="0" fontId="102" fillId="38" borderId="0" xfId="0" applyFont="1" applyFill="1"/>
    <xf numFmtId="0" fontId="7" fillId="83" borderId="94" xfId="49" applyFont="1" applyFill="1" applyBorder="1"/>
    <xf numFmtId="2" fontId="7" fillId="83" borderId="3" xfId="49" applyNumberFormat="1" applyFont="1" applyFill="1" applyBorder="1"/>
    <xf numFmtId="0" fontId="7" fillId="83" borderId="93" xfId="49" applyFont="1" applyFill="1" applyBorder="1"/>
    <xf numFmtId="0" fontId="7" fillId="83" borderId="9" xfId="49" applyFont="1" applyFill="1" applyBorder="1"/>
    <xf numFmtId="2" fontId="7" fillId="83" borderId="10" xfId="49" applyNumberFormat="1" applyFont="1" applyFill="1" applyBorder="1"/>
    <xf numFmtId="0" fontId="7" fillId="83" borderId="51" xfId="49" applyFont="1" applyFill="1" applyBorder="1"/>
    <xf numFmtId="0" fontId="6" fillId="38" borderId="101" xfId="49" applyFill="1" applyBorder="1"/>
    <xf numFmtId="0" fontId="6" fillId="82" borderId="48" xfId="49" applyFill="1" applyBorder="1" applyAlignment="1"/>
    <xf numFmtId="175" fontId="7" fillId="83" borderId="52" xfId="1" applyNumberFormat="1" applyFont="1" applyFill="1" applyBorder="1" applyAlignment="1" applyProtection="1">
      <alignment vertical="center"/>
    </xf>
    <xf numFmtId="9" fontId="0" fillId="0" borderId="50" xfId="6" applyFont="1" applyFill="1" applyBorder="1" applyAlignment="1" applyProtection="1"/>
    <xf numFmtId="0" fontId="0" fillId="0" borderId="440" xfId="49" applyFont="1" applyBorder="1" applyAlignment="1"/>
    <xf numFmtId="0" fontId="19" fillId="0" borderId="441" xfId="49" applyFont="1" applyBorder="1" applyAlignment="1">
      <alignment horizontal="center"/>
    </xf>
    <xf numFmtId="0" fontId="0" fillId="0" borderId="442" xfId="49" applyFont="1" applyBorder="1"/>
    <xf numFmtId="0" fontId="0" fillId="0" borderId="440" xfId="49" applyFont="1" applyBorder="1"/>
    <xf numFmtId="0" fontId="0" fillId="0" borderId="75" xfId="49" applyFont="1" applyBorder="1"/>
    <xf numFmtId="0" fontId="0" fillId="0" borderId="443" xfId="49" applyFont="1" applyBorder="1"/>
    <xf numFmtId="0" fontId="0" fillId="0" borderId="444" xfId="49" applyFont="1" applyBorder="1"/>
    <xf numFmtId="0" fontId="0" fillId="0" borderId="102" xfId="49" applyFont="1" applyBorder="1"/>
    <xf numFmtId="0" fontId="7" fillId="0" borderId="71" xfId="49" applyFont="1" applyBorder="1"/>
    <xf numFmtId="0" fontId="19" fillId="0" borderId="7" xfId="49" applyFont="1" applyBorder="1" applyAlignment="1">
      <alignment horizontal="center"/>
    </xf>
    <xf numFmtId="0" fontId="19" fillId="0" borderId="432" xfId="49" applyFont="1" applyBorder="1" applyAlignment="1">
      <alignment horizontal="center"/>
    </xf>
    <xf numFmtId="0" fontId="19" fillId="0" borderId="389" xfId="49" applyFont="1" applyBorder="1" applyAlignment="1">
      <alignment horizontal="center"/>
    </xf>
    <xf numFmtId="0" fontId="0" fillId="0" borderId="436" xfId="49" applyFont="1" applyBorder="1" applyAlignment="1"/>
    <xf numFmtId="0" fontId="0" fillId="0" borderId="445" xfId="49" applyFont="1" applyBorder="1" applyAlignment="1"/>
    <xf numFmtId="0" fontId="19" fillId="0" borderId="446" xfId="49" applyFont="1" applyBorder="1" applyAlignment="1">
      <alignment horizontal="center"/>
    </xf>
    <xf numFmtId="0" fontId="0" fillId="0" borderId="447" xfId="49" applyFont="1" applyBorder="1"/>
    <xf numFmtId="0" fontId="0" fillId="0" borderId="448" xfId="49" applyFont="1" applyBorder="1"/>
    <xf numFmtId="0" fontId="0" fillId="0" borderId="445" xfId="49" applyFont="1" applyBorder="1"/>
    <xf numFmtId="0" fontId="0" fillId="0" borderId="449" xfId="49" applyFont="1" applyBorder="1"/>
    <xf numFmtId="0" fontId="0" fillId="0" borderId="309" xfId="49" applyFont="1" applyBorder="1"/>
    <xf numFmtId="0" fontId="0" fillId="0" borderId="450" xfId="49" applyFont="1" applyBorder="1"/>
    <xf numFmtId="0" fontId="0" fillId="0" borderId="311" xfId="49" applyFont="1" applyBorder="1"/>
    <xf numFmtId="0" fontId="7" fillId="0" borderId="85" xfId="49" applyFont="1" applyBorder="1"/>
    <xf numFmtId="9" fontId="0" fillId="0" borderId="6" xfId="6" applyFont="1" applyFill="1" applyBorder="1" applyAlignment="1" applyProtection="1"/>
    <xf numFmtId="9" fontId="31" fillId="0" borderId="18" xfId="7" applyNumberFormat="1" applyFont="1" applyFill="1" applyBorder="1" applyAlignment="1">
      <alignment horizontal="center"/>
    </xf>
    <xf numFmtId="0" fontId="14" fillId="0" borderId="85" xfId="49" applyFont="1" applyFill="1" applyBorder="1" applyAlignment="1">
      <alignment horizontal="center" vertical="center" wrapText="1"/>
    </xf>
    <xf numFmtId="171" fontId="32" fillId="0" borderId="39" xfId="49" applyNumberFormat="1" applyFont="1" applyFill="1" applyBorder="1" applyAlignment="1">
      <alignment horizontal="right"/>
    </xf>
    <xf numFmtId="172" fontId="32" fillId="0" borderId="42" xfId="49" applyNumberFormat="1" applyFont="1" applyFill="1" applyBorder="1" applyAlignment="1"/>
    <xf numFmtId="171" fontId="32" fillId="0" borderId="43" xfId="49" applyNumberFormat="1" applyFont="1" applyFill="1" applyBorder="1" applyAlignment="1"/>
    <xf numFmtId="171" fontId="32" fillId="0" borderId="44" xfId="49" applyNumberFormat="1" applyFont="1" applyFill="1" applyBorder="1" applyAlignment="1"/>
    <xf numFmtId="171" fontId="32" fillId="0" borderId="45" xfId="49" applyNumberFormat="1" applyFont="1" applyFill="1" applyBorder="1" applyAlignment="1"/>
    <xf numFmtId="171" fontId="32" fillId="0" borderId="42" xfId="49" applyNumberFormat="1" applyFont="1" applyFill="1" applyBorder="1" applyAlignment="1"/>
    <xf numFmtId="171" fontId="32" fillId="0" borderId="46" xfId="49" applyNumberFormat="1" applyFont="1" applyFill="1" applyBorder="1" applyAlignment="1"/>
    <xf numFmtId="171" fontId="32" fillId="0" borderId="26" xfId="49" applyNumberFormat="1" applyFont="1" applyFill="1" applyBorder="1" applyAlignment="1"/>
    <xf numFmtId="172" fontId="32" fillId="0" borderId="44" xfId="49" applyNumberFormat="1" applyFont="1" applyFill="1" applyBorder="1" applyAlignment="1">
      <alignment horizontal="right"/>
    </xf>
    <xf numFmtId="172" fontId="32" fillId="0" borderId="45" xfId="49" applyNumberFormat="1" applyFont="1" applyFill="1" applyBorder="1" applyAlignment="1">
      <alignment horizontal="right"/>
    </xf>
    <xf numFmtId="172" fontId="32" fillId="0" borderId="47" xfId="49" applyNumberFormat="1" applyFont="1" applyFill="1" applyBorder="1" applyAlignment="1">
      <alignment horizontal="right"/>
    </xf>
    <xf numFmtId="172" fontId="32" fillId="0" borderId="42" xfId="49" applyNumberFormat="1" applyFont="1" applyFill="1" applyBorder="1" applyAlignment="1">
      <alignment horizontal="right"/>
    </xf>
    <xf numFmtId="0" fontId="6" fillId="88" borderId="366" xfId="49" applyFont="1" applyFill="1" applyBorder="1"/>
    <xf numFmtId="49" fontId="19" fillId="88" borderId="398" xfId="49" applyNumberFormat="1" applyFont="1" applyFill="1" applyBorder="1" applyAlignment="1">
      <alignment horizontal="right"/>
    </xf>
    <xf numFmtId="0" fontId="6" fillId="88" borderId="275" xfId="49" applyFont="1" applyFill="1" applyBorder="1"/>
    <xf numFmtId="0" fontId="77" fillId="88" borderId="384" xfId="49" applyFont="1" applyFill="1" applyBorder="1"/>
    <xf numFmtId="0" fontId="6" fillId="88" borderId="365" xfId="49" applyFont="1" applyFill="1" applyBorder="1"/>
    <xf numFmtId="0" fontId="6" fillId="88" borderId="384" xfId="49" applyFont="1" applyFill="1" applyBorder="1"/>
    <xf numFmtId="0" fontId="6" fillId="82" borderId="384" xfId="49" applyFont="1" applyFill="1" applyBorder="1"/>
    <xf numFmtId="10" fontId="80" fillId="88" borderId="365" xfId="49" applyNumberFormat="1" applyFont="1" applyFill="1" applyBorder="1"/>
    <xf numFmtId="10" fontId="80" fillId="89" borderId="365" xfId="49" applyNumberFormat="1" applyFont="1" applyFill="1" applyBorder="1"/>
    <xf numFmtId="180" fontId="80" fillId="88" borderId="365" xfId="49" applyNumberFormat="1" applyFont="1" applyFill="1" applyBorder="1"/>
    <xf numFmtId="0" fontId="6" fillId="88" borderId="386" xfId="49" applyFont="1" applyFill="1" applyBorder="1"/>
    <xf numFmtId="49" fontId="19" fillId="88" borderId="439" xfId="49" applyNumberFormat="1" applyFont="1" applyFill="1" applyBorder="1" applyAlignment="1">
      <alignment horizontal="right"/>
    </xf>
    <xf numFmtId="0" fontId="6" fillId="88" borderId="453" xfId="49" applyFont="1" applyFill="1" applyBorder="1"/>
    <xf numFmtId="0" fontId="113" fillId="38" borderId="4" xfId="49" quotePrefix="1" applyFont="1" applyFill="1" applyBorder="1" applyAlignment="1">
      <alignment horizontal="left" vertical="top" wrapText="1"/>
    </xf>
    <xf numFmtId="0" fontId="113" fillId="38" borderId="50" xfId="49" quotePrefix="1" applyFont="1" applyFill="1" applyBorder="1" applyAlignment="1">
      <alignment horizontal="left" vertical="top" wrapText="1"/>
    </xf>
    <xf numFmtId="0" fontId="113" fillId="38" borderId="6" xfId="49" quotePrefix="1" applyFont="1" applyFill="1" applyBorder="1" applyAlignment="1">
      <alignment horizontal="left" vertical="top" wrapText="1"/>
    </xf>
    <xf numFmtId="10" fontId="88" fillId="38" borderId="0" xfId="568" applyNumberFormat="1" applyFont="1" applyFill="1" applyBorder="1"/>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6" fillId="115" borderId="459" xfId="568" applyFont="1" applyFill="1" applyBorder="1" applyAlignment="1">
      <alignment wrapText="1"/>
    </xf>
    <xf numFmtId="0" fontId="6" fillId="115" borderId="455" xfId="568" applyFont="1" applyFill="1" applyBorder="1" applyAlignment="1">
      <alignment vertical="center" wrapText="1"/>
    </xf>
    <xf numFmtId="0" fontId="6" fillId="115" borderId="464" xfId="568" applyFont="1" applyFill="1" applyBorder="1" applyAlignment="1">
      <alignment horizontal="left" vertical="center" wrapText="1"/>
    </xf>
    <xf numFmtId="0" fontId="6" fillId="115" borderId="455" xfId="568" applyFont="1" applyFill="1" applyBorder="1" applyAlignment="1">
      <alignment horizontal="left" vertical="center" wrapText="1"/>
    </xf>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6" fillId="38" borderId="59" xfId="32916" applyFont="1" applyFill="1" applyBorder="1" applyAlignment="1">
      <alignment horizontal="center"/>
    </xf>
    <xf numFmtId="0" fontId="6" fillId="0" borderId="59" xfId="32916" applyFont="1" applyBorder="1" applyAlignment="1">
      <alignment horizontal="center"/>
    </xf>
    <xf numFmtId="0" fontId="158" fillId="38" borderId="0" xfId="0" applyFont="1" applyFill="1" applyAlignment="1">
      <alignment horizontal="center"/>
    </xf>
    <xf numFmtId="0" fontId="7" fillId="82" borderId="71" xfId="0" applyFont="1" applyFill="1" applyBorder="1" applyAlignment="1">
      <alignment horizontal="center"/>
    </xf>
    <xf numFmtId="0" fontId="7" fillId="82" borderId="70" xfId="0" applyFont="1" applyFill="1" applyBorder="1" applyAlignment="1">
      <alignment horizontal="center"/>
    </xf>
    <xf numFmtId="0" fontId="6" fillId="115" borderId="465" xfId="568" applyFont="1" applyFill="1" applyBorder="1" applyAlignment="1">
      <alignment horizontal="left" wrapText="1"/>
    </xf>
    <xf numFmtId="0" fontId="29" fillId="0" borderId="5" xfId="49" applyFont="1" applyBorder="1"/>
    <xf numFmtId="0" fontId="29" fillId="0" borderId="466" xfId="49" applyFont="1" applyBorder="1"/>
    <xf numFmtId="0" fontId="7" fillId="87" borderId="5" xfId="49" applyFont="1" applyFill="1" applyBorder="1"/>
    <xf numFmtId="0" fontId="191" fillId="0" borderId="252" xfId="49" applyFont="1" applyBorder="1" applyAlignment="1">
      <alignment horizontal="center" wrapText="1"/>
    </xf>
    <xf numFmtId="0" fontId="191" fillId="0" borderId="310" xfId="49" applyFont="1" applyBorder="1" applyAlignment="1">
      <alignment horizontal="center" wrapText="1"/>
    </xf>
    <xf numFmtId="0" fontId="29" fillId="0" borderId="208" xfId="49" applyFont="1" applyBorder="1"/>
    <xf numFmtId="0" fontId="29" fillId="0" borderId="467" xfId="49" applyFont="1" applyBorder="1"/>
    <xf numFmtId="2" fontId="7" fillId="97" borderId="82" xfId="49" applyNumberFormat="1" applyFont="1" applyFill="1" applyBorder="1"/>
    <xf numFmtId="2" fontId="7" fillId="100" borderId="82" xfId="49" applyNumberFormat="1" applyFont="1" applyFill="1" applyBorder="1"/>
    <xf numFmtId="2" fontId="0" fillId="0" borderId="318" xfId="49" applyNumberFormat="1" applyFont="1" applyBorder="1"/>
    <xf numFmtId="2" fontId="0" fillId="98" borderId="208" xfId="49" applyNumberFormat="1" applyFont="1" applyFill="1" applyBorder="1"/>
    <xf numFmtId="2" fontId="0" fillId="0" borderId="203" xfId="49" applyNumberFormat="1" applyFont="1" applyBorder="1"/>
    <xf numFmtId="0" fontId="191" fillId="0" borderId="460" xfId="49" applyFont="1" applyBorder="1" applyAlignment="1">
      <alignment horizontal="center" vertical="center" wrapText="1"/>
    </xf>
    <xf numFmtId="0" fontId="191" fillId="0" borderId="468" xfId="49" applyFont="1" applyBorder="1" applyAlignment="1">
      <alignment horizontal="center" vertical="center" wrapText="1"/>
    </xf>
    <xf numFmtId="0" fontId="24" fillId="120" borderId="314" xfId="49" applyFont="1" applyFill="1" applyBorder="1"/>
    <xf numFmtId="0" fontId="24" fillId="120" borderId="82" xfId="49" applyFont="1" applyFill="1" applyBorder="1"/>
    <xf numFmtId="0" fontId="24" fillId="120" borderId="469" xfId="49" applyFont="1" applyFill="1" applyBorder="1"/>
    <xf numFmtId="0" fontId="24" fillId="120" borderId="86" xfId="49" applyFont="1" applyFill="1" applyBorder="1"/>
    <xf numFmtId="2" fontId="192" fillId="0" borderId="207" xfId="49" applyNumberFormat="1" applyFont="1" applyBorder="1"/>
    <xf numFmtId="2" fontId="192" fillId="0" borderId="208" xfId="49" applyNumberFormat="1" applyFont="1" applyBorder="1"/>
    <xf numFmtId="2" fontId="192" fillId="0" borderId="5" xfId="49" applyNumberFormat="1" applyFont="1" applyBorder="1"/>
    <xf numFmtId="0" fontId="6" fillId="115" borderId="382" xfId="568" applyFont="1" applyFill="1" applyBorder="1" applyAlignment="1">
      <alignment horizontal="left" wrapText="1"/>
    </xf>
    <xf numFmtId="0" fontId="6" fillId="115" borderId="471" xfId="568" applyFont="1" applyFill="1" applyBorder="1" applyAlignment="1">
      <alignment horizontal="left" wrapText="1"/>
    </xf>
    <xf numFmtId="0" fontId="9" fillId="115" borderId="472" xfId="568" applyFont="1" applyFill="1" applyBorder="1" applyAlignment="1">
      <alignment horizontal="left" wrapText="1"/>
    </xf>
    <xf numFmtId="0" fontId="6" fillId="115" borderId="472" xfId="568" quotePrefix="1" applyFont="1" applyFill="1" applyBorder="1" applyAlignment="1">
      <alignment horizontal="left" wrapText="1"/>
    </xf>
    <xf numFmtId="0" fontId="14" fillId="114" borderId="474" xfId="568" applyFont="1" applyFill="1" applyBorder="1" applyAlignment="1">
      <alignment horizontal="left"/>
    </xf>
    <xf numFmtId="0" fontId="193" fillId="114" borderId="473" xfId="568" applyFont="1" applyFill="1" applyBorder="1" applyAlignment="1">
      <alignment horizontal="left"/>
    </xf>
    <xf numFmtId="0" fontId="6" fillId="115" borderId="462" xfId="568" applyFont="1" applyFill="1" applyBorder="1" applyAlignment="1">
      <alignment horizontal="left" wrapText="1"/>
    </xf>
    <xf numFmtId="0" fontId="6" fillId="115" borderId="202" xfId="568" applyFont="1" applyFill="1" applyBorder="1" applyAlignment="1">
      <alignment horizontal="left" wrapText="1"/>
    </xf>
    <xf numFmtId="0" fontId="6" fillId="118" borderId="465" xfId="568" applyFont="1" applyFill="1" applyBorder="1" applyAlignment="1">
      <alignment vertical="center" wrapText="1"/>
    </xf>
    <xf numFmtId="0" fontId="6" fillId="83" borderId="476" xfId="568" applyFont="1" applyFill="1" applyBorder="1"/>
    <xf numFmtId="0" fontId="6" fillId="82" borderId="460" xfId="568" applyFont="1" applyFill="1" applyBorder="1"/>
    <xf numFmtId="0" fontId="6" fillId="82" borderId="476" xfId="568" applyFont="1" applyFill="1" applyBorder="1"/>
    <xf numFmtId="1" fontId="109" fillId="82" borderId="115" xfId="568" applyNumberFormat="1" applyFont="1" applyFill="1" applyBorder="1" applyAlignment="1">
      <alignment horizontal="center" wrapText="1"/>
    </xf>
    <xf numFmtId="1" fontId="109" fillId="82" borderId="210" xfId="568" applyNumberFormat="1" applyFont="1" applyFill="1" applyBorder="1" applyAlignment="1">
      <alignment horizontal="center" wrapText="1"/>
    </xf>
    <xf numFmtId="1" fontId="109" fillId="82" borderId="52" xfId="568" applyNumberFormat="1" applyFont="1" applyFill="1" applyBorder="1" applyAlignment="1">
      <alignment horizontal="center" wrapText="1"/>
    </xf>
    <xf numFmtId="0" fontId="6" fillId="118" borderId="465" xfId="568" applyFont="1" applyFill="1" applyBorder="1" applyAlignment="1">
      <alignment wrapText="1"/>
    </xf>
    <xf numFmtId="0" fontId="14" fillId="117" borderId="382" xfId="568" applyFont="1" applyFill="1" applyBorder="1" applyAlignment="1">
      <alignment horizontal="left" vertical="center"/>
    </xf>
    <xf numFmtId="0" fontId="14" fillId="117" borderId="462" xfId="568" applyFont="1" applyFill="1" applyBorder="1" applyAlignment="1">
      <alignment horizontal="center" vertical="center"/>
    </xf>
    <xf numFmtId="0" fontId="6" fillId="118" borderId="462" xfId="568" applyFont="1" applyFill="1" applyBorder="1" applyAlignment="1">
      <alignment wrapText="1"/>
    </xf>
    <xf numFmtId="0" fontId="188" fillId="117" borderId="455" xfId="568" applyFont="1" applyFill="1" applyBorder="1" applyAlignment="1">
      <alignment horizontal="center" vertical="center"/>
    </xf>
    <xf numFmtId="0" fontId="6" fillId="118" borderId="455" xfId="568" applyFont="1" applyFill="1" applyBorder="1" applyAlignment="1">
      <alignment wrapText="1"/>
    </xf>
    <xf numFmtId="0" fontId="19" fillId="0" borderId="479" xfId="49" applyFont="1" applyBorder="1" applyAlignment="1">
      <alignment horizontal="center"/>
    </xf>
    <xf numFmtId="0" fontId="0" fillId="0" borderId="478" xfId="49" applyFont="1" applyBorder="1"/>
    <xf numFmtId="0" fontId="0" fillId="0" borderId="480" xfId="49" applyFont="1" applyBorder="1"/>
    <xf numFmtId="0" fontId="0" fillId="0" borderId="481" xfId="49" applyFont="1" applyBorder="1"/>
    <xf numFmtId="0" fontId="0" fillId="0" borderId="482" xfId="49" applyFont="1" applyBorder="1"/>
    <xf numFmtId="0" fontId="0" fillId="0" borderId="93" xfId="49" applyFont="1" applyBorder="1"/>
    <xf numFmtId="0" fontId="7" fillId="0" borderId="136" xfId="49" applyFont="1" applyBorder="1"/>
    <xf numFmtId="0" fontId="172" fillId="0" borderId="8" xfId="49" applyFont="1" applyBorder="1" applyAlignment="1">
      <alignment horizontal="center"/>
    </xf>
    <xf numFmtId="0" fontId="172" fillId="0" borderId="478" xfId="49" applyFont="1" applyBorder="1" applyAlignment="1"/>
    <xf numFmtId="0" fontId="19" fillId="0" borderId="483" xfId="49" applyFont="1" applyBorder="1" applyAlignment="1">
      <alignment horizontal="center"/>
    </xf>
    <xf numFmtId="0" fontId="0" fillId="0" borderId="484" xfId="49" applyFont="1" applyBorder="1" applyAlignment="1"/>
    <xf numFmtId="0" fontId="19" fillId="0" borderId="485" xfId="49" applyFont="1" applyBorder="1" applyAlignment="1">
      <alignment horizontal="center"/>
    </xf>
    <xf numFmtId="0" fontId="0" fillId="0" borderId="486" xfId="49" applyFont="1" applyBorder="1"/>
    <xf numFmtId="0" fontId="0" fillId="0" borderId="484" xfId="49" applyFont="1" applyBorder="1"/>
    <xf numFmtId="0" fontId="0" fillId="0" borderId="487" xfId="49" applyFont="1" applyBorder="1"/>
    <xf numFmtId="0" fontId="0" fillId="0" borderId="488" xfId="49" applyFont="1" applyBorder="1"/>
    <xf numFmtId="0" fontId="0" fillId="0" borderId="417" xfId="49" applyFont="1" applyBorder="1"/>
    <xf numFmtId="0" fontId="0" fillId="0" borderId="489" xfId="49" applyFont="1" applyBorder="1"/>
    <xf numFmtId="0" fontId="7" fillId="0" borderId="82" xfId="49" applyFont="1" applyBorder="1"/>
    <xf numFmtId="0" fontId="19" fillId="0" borderId="490" xfId="49" applyFont="1" applyBorder="1" applyAlignment="1">
      <alignment horizontal="center"/>
    </xf>
    <xf numFmtId="0" fontId="0" fillId="0" borderId="494" xfId="49" applyFont="1" applyBorder="1"/>
    <xf numFmtId="0" fontId="0" fillId="0" borderId="495" xfId="49" applyFont="1" applyBorder="1"/>
    <xf numFmtId="0" fontId="0" fillId="0" borderId="496" xfId="49" applyFont="1" applyBorder="1"/>
    <xf numFmtId="0" fontId="0" fillId="0" borderId="497" xfId="49" applyFont="1" applyBorder="1"/>
    <xf numFmtId="0" fontId="0" fillId="0" borderId="498" xfId="49" applyFont="1" applyBorder="1"/>
    <xf numFmtId="0" fontId="0" fillId="0" borderId="396" xfId="49" applyFont="1" applyBorder="1"/>
    <xf numFmtId="0" fontId="0" fillId="0" borderId="499" xfId="49" applyFont="1" applyBorder="1"/>
    <xf numFmtId="0" fontId="0" fillId="0" borderId="66" xfId="49" applyFont="1" applyBorder="1"/>
    <xf numFmtId="0" fontId="0" fillId="0" borderId="211" xfId="49" applyFont="1" applyBorder="1"/>
    <xf numFmtId="0" fontId="193" fillId="117" borderId="500" xfId="568" applyFont="1" applyFill="1" applyBorder="1" applyAlignment="1">
      <alignment horizontal="center" vertical="center"/>
    </xf>
    <xf numFmtId="0" fontId="6" fillId="118" borderId="500" xfId="568" applyFont="1" applyFill="1" applyBorder="1" applyAlignment="1">
      <alignment wrapText="1"/>
    </xf>
    <xf numFmtId="0" fontId="193" fillId="117" borderId="465" xfId="568" applyFont="1" applyFill="1" applyBorder="1" applyAlignment="1">
      <alignment horizontal="center" vertical="center"/>
    </xf>
    <xf numFmtId="0" fontId="155" fillId="117" borderId="477" xfId="568" applyFont="1" applyFill="1" applyBorder="1" applyAlignment="1">
      <alignment horizontal="center" vertical="center"/>
    </xf>
    <xf numFmtId="0" fontId="14" fillId="117" borderId="503" xfId="568" applyFont="1" applyFill="1" applyBorder="1" applyAlignment="1">
      <alignment horizontal="center" vertical="center"/>
    </xf>
    <xf numFmtId="0" fontId="6" fillId="118" borderId="503" xfId="568" applyFont="1" applyFill="1" applyBorder="1" applyAlignment="1">
      <alignment wrapText="1"/>
    </xf>
    <xf numFmtId="0" fontId="6" fillId="82" borderId="478" xfId="568" applyFont="1" applyFill="1" applyBorder="1"/>
    <xf numFmtId="0" fontId="5" fillId="82" borderId="143" xfId="568" applyFont="1" applyFill="1" applyBorder="1"/>
    <xf numFmtId="0" fontId="6" fillId="83" borderId="50" xfId="568" applyFont="1" applyFill="1" applyBorder="1"/>
    <xf numFmtId="1" fontId="24" fillId="82" borderId="225" xfId="568" applyNumberFormat="1" applyFont="1" applyFill="1" applyBorder="1" applyAlignment="1">
      <alignment horizontal="center"/>
    </xf>
    <xf numFmtId="1" fontId="24" fillId="82" borderId="506" xfId="568" applyNumberFormat="1" applyFont="1" applyFill="1" applyBorder="1" applyAlignment="1">
      <alignment horizontal="center"/>
    </xf>
    <xf numFmtId="1" fontId="109" fillId="82" borderId="506" xfId="568" applyNumberFormat="1" applyFont="1" applyFill="1" applyBorder="1" applyAlignment="1">
      <alignment horizontal="center" wrapText="1"/>
    </xf>
    <xf numFmtId="1" fontId="109" fillId="82" borderId="224" xfId="568" applyNumberFormat="1" applyFont="1" applyFill="1" applyBorder="1" applyAlignment="1">
      <alignment horizontal="center" wrapText="1"/>
    </xf>
    <xf numFmtId="0" fontId="6" fillId="83" borderId="66" xfId="568" applyFont="1" applyFill="1" applyBorder="1"/>
    <xf numFmtId="0" fontId="6" fillId="83" borderId="507" xfId="568" applyFont="1" applyFill="1" applyBorder="1"/>
    <xf numFmtId="0" fontId="6" fillId="82" borderId="396" xfId="568" applyFont="1" applyFill="1" applyBorder="1"/>
    <xf numFmtId="0" fontId="6" fillId="82" borderId="507" xfId="568" applyFont="1" applyFill="1" applyBorder="1"/>
    <xf numFmtId="0" fontId="7" fillId="83" borderId="10" xfId="568" applyFont="1" applyFill="1" applyBorder="1"/>
    <xf numFmtId="0" fontId="164" fillId="38" borderId="88" xfId="55" applyFont="1" applyFill="1" applyBorder="1" applyAlignment="1" applyProtection="1">
      <alignment horizontal="center"/>
      <protection hidden="1"/>
    </xf>
    <xf numFmtId="0" fontId="7" fillId="38" borderId="0" xfId="55" applyFont="1" applyFill="1" applyProtection="1">
      <protection hidden="1"/>
    </xf>
    <xf numFmtId="0" fontId="7" fillId="38" borderId="0" xfId="55" applyFont="1" applyFill="1" applyAlignment="1" applyProtection="1">
      <alignment horizontal="center"/>
      <protection hidden="1"/>
    </xf>
    <xf numFmtId="0" fontId="37" fillId="38" borderId="0" xfId="55" applyFont="1" applyFill="1" applyBorder="1" applyProtection="1">
      <protection hidden="1"/>
    </xf>
    <xf numFmtId="4" fontId="37" fillId="38" borderId="0" xfId="55" applyNumberFormat="1" applyFont="1" applyFill="1" applyBorder="1" applyProtection="1">
      <protection hidden="1"/>
    </xf>
    <xf numFmtId="4" fontId="6" fillId="38" borderId="0" xfId="55" applyNumberFormat="1" applyFont="1" applyFill="1" applyProtection="1">
      <protection hidden="1"/>
    </xf>
    <xf numFmtId="4" fontId="37" fillId="38" borderId="0" xfId="55" applyNumberFormat="1" applyFont="1" applyFill="1" applyBorder="1" applyAlignment="1" applyProtection="1">
      <alignment vertical="center"/>
      <protection hidden="1"/>
    </xf>
    <xf numFmtId="4" fontId="53" fillId="38" borderId="0" xfId="55" applyNumberFormat="1" applyFont="1" applyFill="1" applyBorder="1" applyAlignment="1" applyProtection="1">
      <alignment vertical="center"/>
      <protection hidden="1"/>
    </xf>
    <xf numFmtId="4" fontId="6" fillId="38" borderId="0" xfId="55" applyNumberFormat="1" applyFont="1" applyFill="1" applyAlignment="1" applyProtection="1">
      <alignment vertical="center"/>
      <protection hidden="1"/>
    </xf>
    <xf numFmtId="4" fontId="7" fillId="38" borderId="0" xfId="55" applyNumberFormat="1" applyFont="1" applyFill="1" applyBorder="1" applyAlignment="1" applyProtection="1">
      <protection hidden="1"/>
    </xf>
    <xf numFmtId="0" fontId="6" fillId="38" borderId="0" xfId="55" applyNumberFormat="1" applyFont="1" applyFill="1" applyAlignment="1" applyProtection="1">
      <alignment horizontal="center"/>
      <protection hidden="1"/>
    </xf>
    <xf numFmtId="4" fontId="7" fillId="38" borderId="0" xfId="55" applyNumberFormat="1" applyFont="1" applyFill="1" applyProtection="1">
      <protection hidden="1"/>
    </xf>
    <xf numFmtId="0" fontId="6" fillId="38" borderId="0" xfId="55" applyFont="1" applyFill="1" applyProtection="1">
      <protection hidden="1"/>
    </xf>
    <xf numFmtId="4" fontId="8" fillId="38" borderId="0" xfId="55" applyNumberFormat="1" applyFont="1" applyFill="1" applyAlignment="1" applyProtection="1">
      <alignment vertical="center"/>
      <protection hidden="1"/>
    </xf>
    <xf numFmtId="4" fontId="5" fillId="38" borderId="0" xfId="55" applyNumberFormat="1" applyFont="1" applyFill="1" applyAlignment="1" applyProtection="1">
      <alignment vertical="center"/>
      <protection hidden="1"/>
    </xf>
    <xf numFmtId="4" fontId="7" fillId="38" borderId="0" xfId="55" applyNumberFormat="1" applyFont="1" applyFill="1" applyAlignment="1" applyProtection="1">
      <alignment vertical="center"/>
      <protection hidden="1"/>
    </xf>
    <xf numFmtId="4" fontId="51" fillId="38" borderId="0" xfId="55" applyNumberFormat="1" applyFont="1" applyFill="1" applyAlignment="1" applyProtection="1">
      <alignment horizontal="right" vertical="center"/>
      <protection hidden="1"/>
    </xf>
    <xf numFmtId="4" fontId="6" fillId="38" borderId="0" xfId="55" applyNumberFormat="1" applyFont="1" applyFill="1" applyAlignment="1" applyProtection="1">
      <alignment horizontal="center" vertical="center"/>
      <protection hidden="1"/>
    </xf>
    <xf numFmtId="4" fontId="51" fillId="38" borderId="0" xfId="55" applyNumberFormat="1" applyFont="1" applyFill="1" applyAlignment="1" applyProtection="1">
      <alignment vertical="center"/>
      <protection hidden="1"/>
    </xf>
    <xf numFmtId="4" fontId="10" fillId="38" borderId="0" xfId="55" quotePrefix="1" applyNumberFormat="1" applyFont="1" applyFill="1" applyAlignment="1" applyProtection="1">
      <alignment vertical="center"/>
      <protection hidden="1"/>
    </xf>
    <xf numFmtId="4" fontId="6" fillId="38" borderId="0" xfId="55" applyNumberFormat="1" applyFont="1" applyFill="1" applyAlignment="1" applyProtection="1">
      <alignment horizontal="center"/>
      <protection hidden="1"/>
    </xf>
    <xf numFmtId="0" fontId="6" fillId="38" borderId="0" xfId="55" applyFont="1" applyFill="1" applyAlignment="1" applyProtection="1">
      <alignment horizontal="center"/>
      <protection hidden="1"/>
    </xf>
    <xf numFmtId="4" fontId="7" fillId="82" borderId="6" xfId="568" applyNumberFormat="1" applyFont="1" applyFill="1" applyBorder="1" applyAlignment="1" applyProtection="1">
      <alignment horizontal="right" vertical="center"/>
      <protection hidden="1"/>
    </xf>
    <xf numFmtId="4" fontId="7" fillId="82" borderId="62" xfId="568" applyNumberFormat="1" applyFont="1" applyFill="1" applyBorder="1" applyAlignment="1" applyProtection="1">
      <alignment horizontal="right" vertical="center"/>
      <protection hidden="1"/>
    </xf>
    <xf numFmtId="0" fontId="177" fillId="38" borderId="0" xfId="55" applyFont="1" applyFill="1" applyBorder="1" applyProtection="1">
      <protection hidden="1"/>
    </xf>
    <xf numFmtId="0" fontId="179" fillId="38" borderId="0" xfId="55" applyFont="1" applyFill="1" applyBorder="1" applyProtection="1">
      <protection hidden="1"/>
    </xf>
    <xf numFmtId="0" fontId="164" fillId="38" borderId="0" xfId="55" applyFont="1" applyFill="1" applyBorder="1" applyProtection="1">
      <protection hidden="1"/>
    </xf>
    <xf numFmtId="4" fontId="113" fillId="38" borderId="0" xfId="55" applyNumberFormat="1" applyFont="1" applyFill="1" applyProtection="1">
      <protection hidden="1"/>
    </xf>
    <xf numFmtId="0" fontId="164" fillId="38" borderId="0" xfId="55" applyFont="1" applyFill="1" applyAlignment="1" applyProtection="1">
      <alignment horizontal="center"/>
      <protection hidden="1"/>
    </xf>
    <xf numFmtId="0" fontId="167" fillId="38" borderId="7" xfId="0" applyFont="1" applyFill="1" applyBorder="1"/>
    <xf numFmtId="0" fontId="167" fillId="38" borderId="8" xfId="0" applyFont="1" applyFill="1" applyBorder="1"/>
    <xf numFmtId="0" fontId="176" fillId="38" borderId="8" xfId="0" applyFont="1" applyFill="1" applyBorder="1"/>
    <xf numFmtId="0" fontId="176" fillId="38" borderId="48" xfId="0" applyFont="1" applyFill="1" applyBorder="1"/>
    <xf numFmtId="0" fontId="167" fillId="38" borderId="50" xfId="0" applyFont="1" applyFill="1" applyBorder="1"/>
    <xf numFmtId="0" fontId="176" fillId="38" borderId="50" xfId="0" applyFont="1" applyFill="1" applyBorder="1"/>
    <xf numFmtId="0" fontId="176" fillId="38" borderId="6" xfId="0" applyFont="1" applyFill="1" applyBorder="1"/>
    <xf numFmtId="0" fontId="180" fillId="38" borderId="0" xfId="0" applyFont="1" applyFill="1" applyBorder="1" applyAlignment="1">
      <alignment horizontal="center"/>
    </xf>
    <xf numFmtId="0" fontId="167" fillId="38" borderId="5" xfId="0" applyFont="1" applyFill="1" applyBorder="1" applyAlignment="1">
      <alignment horizontal="center" vertical="center"/>
    </xf>
    <xf numFmtId="0" fontId="167" fillId="38" borderId="5" xfId="55" applyFont="1" applyFill="1" applyBorder="1" applyAlignment="1" applyProtection="1">
      <alignment horizontal="center"/>
      <protection hidden="1"/>
    </xf>
    <xf numFmtId="0" fontId="167" fillId="38" borderId="10" xfId="55" applyFont="1" applyFill="1" applyBorder="1" applyAlignment="1" applyProtection="1">
      <alignment horizontal="center"/>
      <protection hidden="1"/>
    </xf>
    <xf numFmtId="0" fontId="180" fillId="38" borderId="0" xfId="0" applyFont="1" applyFill="1" applyBorder="1"/>
    <xf numFmtId="0" fontId="179" fillId="38" borderId="0" xfId="0" applyFont="1" applyFill="1" applyBorder="1"/>
    <xf numFmtId="4" fontId="167" fillId="38" borderId="0" xfId="0" applyNumberFormat="1" applyFont="1" applyFill="1"/>
    <xf numFmtId="0" fontId="176" fillId="38" borderId="399" xfId="0" applyFont="1" applyFill="1" applyBorder="1"/>
    <xf numFmtId="0" fontId="176" fillId="38" borderId="291" xfId="568" applyFont="1" applyFill="1" applyBorder="1"/>
    <xf numFmtId="0" fontId="176" fillId="38" borderId="291" xfId="0" applyFont="1" applyFill="1" applyBorder="1"/>
    <xf numFmtId="0" fontId="176" fillId="38" borderId="396" xfId="0" applyFont="1" applyFill="1" applyBorder="1"/>
    <xf numFmtId="0" fontId="176" fillId="38" borderId="460" xfId="0" applyFont="1" applyFill="1" applyBorder="1"/>
    <xf numFmtId="0" fontId="167" fillId="38" borderId="5" xfId="0" applyFont="1" applyFill="1" applyBorder="1"/>
    <xf numFmtId="0" fontId="167" fillId="38" borderId="10" xfId="0" applyFont="1" applyFill="1" applyBorder="1"/>
    <xf numFmtId="0" fontId="176" fillId="38" borderId="51" xfId="0" applyFont="1" applyFill="1" applyBorder="1"/>
    <xf numFmtId="0" fontId="167" fillId="38" borderId="70" xfId="0" applyFont="1" applyFill="1" applyBorder="1"/>
    <xf numFmtId="4" fontId="164" fillId="38" borderId="0" xfId="0" applyNumberFormat="1" applyFont="1" applyFill="1"/>
    <xf numFmtId="4" fontId="182" fillId="38" borderId="0" xfId="0" applyNumberFormat="1" applyFont="1" applyFill="1"/>
    <xf numFmtId="0" fontId="182" fillId="38" borderId="0" xfId="0" applyFont="1" applyFill="1"/>
    <xf numFmtId="4" fontId="164" fillId="38" borderId="0" xfId="0" applyNumberFormat="1" applyFont="1" applyFill="1" applyBorder="1"/>
    <xf numFmtId="4" fontId="183" fillId="38" borderId="0" xfId="0" applyNumberFormat="1" applyFont="1" applyFill="1"/>
    <xf numFmtId="0" fontId="164" fillId="38" borderId="0" xfId="0" applyNumberFormat="1" applyFont="1" applyFill="1" applyBorder="1" applyAlignment="1">
      <alignment horizontal="center" vertical="center" wrapText="1"/>
    </xf>
    <xf numFmtId="0" fontId="167" fillId="82" borderId="52" xfId="55" applyFont="1" applyFill="1" applyBorder="1" applyAlignment="1" applyProtection="1">
      <alignment horizontal="center"/>
      <protection hidden="1"/>
    </xf>
    <xf numFmtId="0" fontId="167" fillId="82" borderId="70" xfId="55" applyFont="1" applyFill="1" applyBorder="1" applyAlignment="1" applyProtection="1">
      <alignment horizontal="center"/>
      <protection hidden="1"/>
    </xf>
    <xf numFmtId="0" fontId="167" fillId="82" borderId="52" xfId="0" applyFont="1" applyFill="1" applyBorder="1" applyAlignment="1">
      <alignment horizontal="center" vertical="center"/>
    </xf>
    <xf numFmtId="0" fontId="167" fillId="82" borderId="5" xfId="0" applyFont="1" applyFill="1" applyBorder="1" applyAlignment="1">
      <alignment horizontal="center" vertical="center"/>
    </xf>
    <xf numFmtId="0" fontId="167" fillId="82" borderId="72" xfId="0" applyFont="1" applyFill="1" applyBorder="1"/>
    <xf numFmtId="0" fontId="176" fillId="82" borderId="72" xfId="0" applyFont="1" applyFill="1" applyBorder="1"/>
    <xf numFmtId="0" fontId="176" fillId="82" borderId="399" xfId="0" applyFont="1" applyFill="1" applyBorder="1"/>
    <xf numFmtId="0" fontId="167" fillId="82" borderId="291" xfId="0" applyFont="1" applyFill="1" applyBorder="1"/>
    <xf numFmtId="0" fontId="176" fillId="82" borderId="80" xfId="0" applyFont="1" applyFill="1" applyBorder="1"/>
    <xf numFmtId="0" fontId="176" fillId="82" borderId="5" xfId="0" applyFont="1" applyFill="1" applyBorder="1"/>
    <xf numFmtId="0" fontId="167" fillId="82" borderId="70" xfId="0" applyFont="1" applyFill="1" applyBorder="1" applyAlignment="1">
      <alignment horizontal="right"/>
    </xf>
    <xf numFmtId="0" fontId="113" fillId="82" borderId="48" xfId="0" applyFont="1" applyFill="1" applyBorder="1"/>
    <xf numFmtId="0" fontId="181" fillId="82" borderId="5" xfId="0" applyFont="1" applyFill="1" applyBorder="1" applyAlignment="1">
      <alignment horizontal="center"/>
    </xf>
    <xf numFmtId="0" fontId="113" fillId="82" borderId="6" xfId="0" applyFont="1" applyFill="1" applyBorder="1"/>
    <xf numFmtId="0" fontId="167" fillId="82" borderId="10" xfId="0" applyFont="1" applyFill="1" applyBorder="1" applyAlignment="1">
      <alignment horizontal="center" vertical="center"/>
    </xf>
    <xf numFmtId="0" fontId="167" fillId="82" borderId="68" xfId="0" applyFont="1" applyFill="1" applyBorder="1"/>
    <xf numFmtId="0" fontId="167" fillId="82" borderId="399" xfId="0" applyFont="1" applyFill="1" applyBorder="1"/>
    <xf numFmtId="0" fontId="176" fillId="82" borderId="68" xfId="0" applyFont="1" applyFill="1" applyBorder="1"/>
    <xf numFmtId="0" fontId="176" fillId="82" borderId="396" xfId="0" applyFont="1" applyFill="1" applyBorder="1"/>
    <xf numFmtId="0" fontId="176" fillId="82" borderId="460" xfId="0" applyFont="1" applyFill="1" applyBorder="1"/>
    <xf numFmtId="0" fontId="176" fillId="82" borderId="10" xfId="0" applyFont="1" applyFill="1" applyBorder="1"/>
    <xf numFmtId="0" fontId="176" fillId="82" borderId="52" xfId="0" applyFont="1" applyFill="1" applyBorder="1"/>
    <xf numFmtId="0" fontId="176" fillId="82" borderId="70" xfId="0" applyFont="1" applyFill="1" applyBorder="1"/>
    <xf numFmtId="0" fontId="113" fillId="82" borderId="9" xfId="0" applyFont="1" applyFill="1" applyBorder="1"/>
    <xf numFmtId="0" fontId="181" fillId="82" borderId="10" xfId="0" applyFont="1" applyFill="1" applyBorder="1" applyAlignment="1">
      <alignment horizontal="center"/>
    </xf>
    <xf numFmtId="0" fontId="113" fillId="82" borderId="51" xfId="0" applyFont="1" applyFill="1" applyBorder="1"/>
    <xf numFmtId="0" fontId="167" fillId="82" borderId="52" xfId="0" applyFont="1" applyFill="1" applyBorder="1"/>
    <xf numFmtId="0" fontId="167" fillId="82" borderId="70" xfId="0" applyFont="1" applyFill="1" applyBorder="1"/>
    <xf numFmtId="0" fontId="176" fillId="82" borderId="291" xfId="0" applyFont="1" applyFill="1" applyBorder="1"/>
    <xf numFmtId="0" fontId="164" fillId="38" borderId="9" xfId="0" applyNumberFormat="1" applyFont="1" applyFill="1" applyBorder="1" applyAlignment="1">
      <alignment horizontal="center" vertical="center"/>
    </xf>
    <xf numFmtId="10" fontId="164" fillId="38" borderId="51" xfId="0" applyNumberFormat="1" applyFont="1" applyFill="1" applyBorder="1" applyAlignment="1">
      <alignment horizontal="center" vertical="center"/>
    </xf>
    <xf numFmtId="0" fontId="167" fillId="38" borderId="6" xfId="0" applyFont="1" applyFill="1" applyBorder="1"/>
    <xf numFmtId="0" fontId="167" fillId="38" borderId="51" xfId="0" applyFont="1" applyFill="1" applyBorder="1"/>
    <xf numFmtId="0" fontId="113" fillId="38" borderId="397" xfId="0" applyFont="1" applyFill="1" applyBorder="1"/>
    <xf numFmtId="0" fontId="176" fillId="0" borderId="397" xfId="0" applyFont="1" applyFill="1" applyBorder="1" applyAlignment="1"/>
    <xf numFmtId="0" fontId="167" fillId="0" borderId="397" xfId="568" applyFont="1" applyFill="1" applyBorder="1"/>
    <xf numFmtId="0" fontId="176" fillId="0" borderId="397" xfId="568" applyFont="1" applyFill="1" applyBorder="1"/>
    <xf numFmtId="0" fontId="176" fillId="0" borderId="508" xfId="0" applyFont="1" applyFill="1" applyBorder="1"/>
    <xf numFmtId="0" fontId="164" fillId="0" borderId="230" xfId="0" applyFont="1" applyFill="1" applyBorder="1" applyAlignment="1">
      <alignment horizontal="center" vertical="center"/>
    </xf>
    <xf numFmtId="0" fontId="164" fillId="0" borderId="509" xfId="0" applyFont="1" applyFill="1" applyBorder="1" applyAlignment="1">
      <alignment horizontal="center" vertical="center"/>
    </xf>
    <xf numFmtId="3" fontId="164" fillId="0" borderId="51" xfId="0" applyNumberFormat="1" applyFont="1" applyFill="1" applyBorder="1" applyAlignment="1">
      <alignment horizontal="right"/>
    </xf>
    <xf numFmtId="3" fontId="164" fillId="0" borderId="10" xfId="0" applyNumberFormat="1" applyFont="1" applyFill="1" applyBorder="1" applyAlignment="1">
      <alignment horizontal="right"/>
    </xf>
    <xf numFmtId="3" fontId="164" fillId="37" borderId="10" xfId="0" applyNumberFormat="1" applyFont="1" applyFill="1" applyBorder="1" applyAlignment="1">
      <alignment horizontal="right"/>
    </xf>
    <xf numFmtId="0" fontId="176" fillId="121" borderId="72" xfId="0" applyFont="1" applyFill="1" applyBorder="1"/>
    <xf numFmtId="0" fontId="181" fillId="38" borderId="52" xfId="0" applyFont="1" applyFill="1" applyBorder="1"/>
    <xf numFmtId="0" fontId="167" fillId="82" borderId="65" xfId="0" applyFont="1" applyFill="1" applyBorder="1" applyAlignment="1">
      <alignment horizontal="right" vertical="center"/>
    </xf>
    <xf numFmtId="0" fontId="70" fillId="38" borderId="0" xfId="568" applyFont="1" applyFill="1"/>
    <xf numFmtId="0" fontId="32" fillId="38" borderId="0" xfId="568" applyFont="1" applyFill="1"/>
    <xf numFmtId="0" fontId="6" fillId="38" borderId="0" xfId="568" applyFill="1" applyAlignment="1">
      <alignment vertical="center"/>
    </xf>
    <xf numFmtId="0" fontId="18" fillId="38" borderId="0" xfId="568" applyFont="1" applyFill="1" applyAlignment="1">
      <alignment vertical="center"/>
    </xf>
    <xf numFmtId="0" fontId="6" fillId="38" borderId="0" xfId="568" applyFill="1" applyBorder="1" applyAlignment="1">
      <alignment vertical="center"/>
    </xf>
    <xf numFmtId="0" fontId="19" fillId="38" borderId="3" xfId="568" applyFont="1" applyFill="1" applyBorder="1"/>
    <xf numFmtId="0" fontId="6" fillId="38" borderId="321" xfId="568" applyFill="1" applyBorder="1"/>
    <xf numFmtId="0" fontId="6" fillId="38" borderId="423" xfId="568" applyFill="1" applyBorder="1"/>
    <xf numFmtId="0" fontId="19" fillId="38" borderId="321" xfId="568" applyFont="1" applyFill="1" applyBorder="1"/>
    <xf numFmtId="0" fontId="6" fillId="38" borderId="10" xfId="568" applyFill="1" applyBorder="1"/>
    <xf numFmtId="0" fontId="6" fillId="38" borderId="0" xfId="568" applyFont="1" applyFill="1" applyAlignment="1">
      <alignment horizontal="right"/>
    </xf>
    <xf numFmtId="0" fontId="19" fillId="82" borderId="210" xfId="49" applyFont="1" applyFill="1" applyBorder="1" applyAlignment="1">
      <alignment horizontal="center"/>
    </xf>
    <xf numFmtId="0" fontId="19" fillId="82" borderId="493" xfId="49" applyFont="1" applyFill="1" applyBorder="1" applyAlignment="1">
      <alignment horizontal="center"/>
    </xf>
    <xf numFmtId="0" fontId="50" fillId="38" borderId="0" xfId="568" applyFont="1" applyFill="1"/>
    <xf numFmtId="3" fontId="6" fillId="38" borderId="0" xfId="568" applyNumberFormat="1" applyFill="1"/>
    <xf numFmtId="0" fontId="6" fillId="0" borderId="477" xfId="0" applyFont="1" applyBorder="1" applyAlignment="1">
      <alignment vertical="top"/>
    </xf>
    <xf numFmtId="173" fontId="6" fillId="0" borderId="477" xfId="0" applyNumberFormat="1" applyFont="1" applyFill="1" applyBorder="1" applyAlignment="1"/>
    <xf numFmtId="173" fontId="6" fillId="0" borderId="477" xfId="0" applyNumberFormat="1" applyFont="1" applyBorder="1" applyAlignment="1">
      <alignment vertical="top"/>
    </xf>
    <xf numFmtId="173" fontId="0" fillId="0" borderId="442" xfId="0" applyNumberFormat="1" applyFont="1" applyBorder="1" applyAlignment="1">
      <alignment vertical="top"/>
    </xf>
    <xf numFmtId="173" fontId="0" fillId="0" borderId="442" xfId="0" applyNumberFormat="1" applyFont="1" applyBorder="1" applyAlignment="1"/>
    <xf numFmtId="175" fontId="0" fillId="0" borderId="442" xfId="0" applyNumberFormat="1" applyFont="1" applyBorder="1" applyAlignment="1"/>
    <xf numFmtId="0" fontId="47" fillId="0" borderId="510" xfId="0" applyFont="1" applyBorder="1" applyAlignment="1">
      <alignment horizontal="center" vertical="center"/>
    </xf>
    <xf numFmtId="175" fontId="6" fillId="0" borderId="511" xfId="0" applyNumberFormat="1" applyFont="1" applyFill="1" applyBorder="1" applyAlignment="1">
      <alignment vertical="top"/>
    </xf>
    <xf numFmtId="175" fontId="6" fillId="0" borderId="502" xfId="0" applyNumberFormat="1" applyFont="1" applyFill="1" applyBorder="1" applyAlignment="1">
      <alignment vertical="top"/>
    </xf>
    <xf numFmtId="173" fontId="6" fillId="0" borderId="502" xfId="0" applyNumberFormat="1" applyFont="1" applyFill="1" applyBorder="1" applyAlignment="1"/>
    <xf numFmtId="173" fontId="6" fillId="0" borderId="429" xfId="0" applyNumberFormat="1" applyFont="1" applyFill="1" applyBorder="1" applyAlignment="1">
      <alignment vertical="top"/>
    </xf>
    <xf numFmtId="173" fontId="7" fillId="0" borderId="86" xfId="0" applyNumberFormat="1" applyFont="1" applyFill="1" applyBorder="1" applyAlignment="1">
      <alignment vertical="center"/>
    </xf>
    <xf numFmtId="173" fontId="0" fillId="0" borderId="512" xfId="0" applyNumberFormat="1" applyFont="1" applyBorder="1" applyAlignment="1">
      <alignment vertical="top"/>
    </xf>
    <xf numFmtId="173" fontId="0" fillId="0" borderId="512" xfId="0" applyNumberFormat="1" applyFont="1" applyBorder="1" applyAlignment="1"/>
    <xf numFmtId="175" fontId="0" fillId="0" borderId="512" xfId="0" applyNumberFormat="1" applyFont="1" applyBorder="1" applyAlignment="1"/>
    <xf numFmtId="0" fontId="0" fillId="0" borderId="348" xfId="0" applyFont="1" applyBorder="1" applyAlignment="1">
      <alignment vertical="top"/>
    </xf>
    <xf numFmtId="0" fontId="47" fillId="0" borderId="513" xfId="0" applyFont="1" applyBorder="1" applyAlignment="1">
      <alignment horizontal="center" vertical="center"/>
    </xf>
    <xf numFmtId="0" fontId="47" fillId="0" borderId="514" xfId="0" applyFont="1" applyBorder="1" applyAlignment="1">
      <alignment horizontal="center" vertical="center" wrapText="1"/>
    </xf>
    <xf numFmtId="0" fontId="6" fillId="0" borderId="515" xfId="0" applyFont="1" applyBorder="1" applyAlignment="1">
      <alignment vertical="top"/>
    </xf>
    <xf numFmtId="173" fontId="6" fillId="0" borderId="477" xfId="0" applyNumberFormat="1" applyFont="1" applyBorder="1" applyAlignment="1"/>
    <xf numFmtId="173" fontId="6" fillId="0" borderId="504" xfId="0" applyNumberFormat="1" applyFont="1" applyFill="1" applyBorder="1" applyAlignment="1">
      <alignment vertical="top"/>
    </xf>
    <xf numFmtId="173" fontId="6" fillId="0" borderId="515" xfId="0" applyNumberFormat="1" applyFont="1" applyBorder="1" applyAlignment="1">
      <alignment vertical="top"/>
    </xf>
    <xf numFmtId="173" fontId="0" fillId="0" borderId="516" xfId="0" applyNumberFormat="1" applyFont="1" applyBorder="1" applyAlignment="1">
      <alignment vertical="top"/>
    </xf>
    <xf numFmtId="173" fontId="0" fillId="0" borderId="517" xfId="0" applyNumberFormat="1" applyFont="1" applyBorder="1" applyAlignment="1">
      <alignment vertical="top"/>
    </xf>
    <xf numFmtId="173" fontId="0" fillId="0" borderId="516" xfId="0" applyNumberFormat="1" applyFont="1" applyBorder="1" applyAlignment="1"/>
    <xf numFmtId="173" fontId="0" fillId="0" borderId="517" xfId="0" applyNumberFormat="1" applyFont="1" applyBorder="1" applyAlignment="1"/>
    <xf numFmtId="175" fontId="0" fillId="0" borderId="516" xfId="0" applyNumberFormat="1" applyFont="1" applyBorder="1" applyAlignment="1"/>
    <xf numFmtId="175" fontId="0" fillId="0" borderId="517" xfId="0" applyNumberFormat="1" applyFont="1" applyBorder="1" applyAlignment="1"/>
    <xf numFmtId="0" fontId="6" fillId="38" borderId="0" xfId="49" applyFill="1" applyAlignment="1">
      <alignment horizontal="right"/>
    </xf>
    <xf numFmtId="0" fontId="12" fillId="38" borderId="0" xfId="49" applyFont="1" applyFill="1" applyBorder="1"/>
    <xf numFmtId="0" fontId="13" fillId="38" borderId="7" xfId="49" applyFont="1" applyFill="1" applyBorder="1"/>
    <xf numFmtId="0" fontId="13" fillId="38" borderId="8" xfId="49" applyFont="1" applyFill="1" applyBorder="1"/>
    <xf numFmtId="0" fontId="13" fillId="38" borderId="48" xfId="49" applyFont="1" applyFill="1" applyBorder="1" applyAlignment="1">
      <alignment horizontal="right"/>
    </xf>
    <xf numFmtId="0" fontId="7" fillId="38" borderId="48" xfId="49" applyFont="1" applyFill="1" applyBorder="1" applyAlignment="1">
      <alignment horizontal="center"/>
    </xf>
    <xf numFmtId="0" fontId="13" fillId="38" borderId="9" xfId="49" applyFont="1" applyFill="1" applyBorder="1"/>
    <xf numFmtId="0" fontId="39" fillId="38" borderId="3" xfId="49" applyFont="1" applyFill="1" applyBorder="1"/>
    <xf numFmtId="0" fontId="14" fillId="38" borderId="0" xfId="49" applyFont="1" applyFill="1" applyBorder="1"/>
    <xf numFmtId="0" fontId="14" fillId="38" borderId="5" xfId="49" applyFont="1" applyFill="1" applyBorder="1" applyAlignment="1">
      <alignment horizontal="right"/>
    </xf>
    <xf numFmtId="0" fontId="14" fillId="38" borderId="5" xfId="49" applyFont="1" applyFill="1" applyBorder="1" applyAlignment="1">
      <alignment horizontal="center"/>
    </xf>
    <xf numFmtId="0" fontId="14" fillId="38" borderId="10" xfId="49" applyFont="1" applyFill="1" applyBorder="1"/>
    <xf numFmtId="0" fontId="14" fillId="38" borderId="0" xfId="49" applyFont="1" applyFill="1"/>
    <xf numFmtId="0" fontId="14" fillId="38" borderId="4" xfId="49" applyFont="1" applyFill="1" applyBorder="1"/>
    <xf numFmtId="0" fontId="14" fillId="38" borderId="6" xfId="49" applyFont="1" applyFill="1" applyBorder="1"/>
    <xf numFmtId="0" fontId="14" fillId="38" borderId="3" xfId="49" quotePrefix="1" applyFont="1" applyFill="1" applyBorder="1" applyAlignment="1">
      <alignment horizontal="center"/>
    </xf>
    <xf numFmtId="0" fontId="14" fillId="38" borderId="5" xfId="49" applyFont="1" applyFill="1" applyBorder="1" applyAlignment="1">
      <alignment horizontal="center" vertical="center" wrapText="1"/>
    </xf>
    <xf numFmtId="0" fontId="14" fillId="38" borderId="10" xfId="49" applyFont="1" applyFill="1" applyBorder="1" applyAlignment="1">
      <alignment horizontal="center" vertical="center"/>
    </xf>
    <xf numFmtId="0" fontId="14" fillId="38" borderId="0" xfId="49" applyFont="1" applyFill="1" applyAlignment="1">
      <alignment horizontal="right" vertical="center"/>
    </xf>
    <xf numFmtId="0" fontId="14" fillId="38" borderId="82" xfId="49" applyFont="1" applyFill="1" applyBorder="1" applyAlignment="1">
      <alignment horizontal="center" vertical="center" wrapText="1"/>
    </xf>
    <xf numFmtId="0" fontId="14" fillId="38" borderId="83" xfId="49" applyFont="1" applyFill="1" applyBorder="1" applyAlignment="1">
      <alignment horizontal="center" vertical="center" wrapText="1"/>
    </xf>
    <xf numFmtId="0" fontId="14" fillId="38" borderId="0" xfId="49" applyFont="1" applyFill="1" applyAlignment="1">
      <alignment vertical="center"/>
    </xf>
    <xf numFmtId="0" fontId="14" fillId="38" borderId="84" xfId="49" applyFont="1" applyFill="1" applyBorder="1" applyAlignment="1">
      <alignment horizontal="center" vertical="center" wrapText="1"/>
    </xf>
    <xf numFmtId="0" fontId="14" fillId="38" borderId="70" xfId="49" applyFont="1" applyFill="1" applyBorder="1" applyAlignment="1">
      <alignment horizontal="center" vertical="center" wrapText="1"/>
    </xf>
    <xf numFmtId="0" fontId="14" fillId="38" borderId="81" xfId="49" applyFont="1" applyFill="1" applyBorder="1" applyAlignment="1">
      <alignment horizontal="center" vertical="center"/>
    </xf>
    <xf numFmtId="0" fontId="14" fillId="38" borderId="70" xfId="49" applyFont="1" applyFill="1" applyBorder="1" applyAlignment="1">
      <alignment horizontal="center" vertical="center"/>
    </xf>
    <xf numFmtId="0" fontId="14" fillId="38" borderId="71" xfId="49" applyFont="1" applyFill="1" applyBorder="1" applyAlignment="1">
      <alignment horizontal="center" vertical="center"/>
    </xf>
    <xf numFmtId="0" fontId="14" fillId="38" borderId="85" xfId="49" applyFont="1" applyFill="1" applyBorder="1" applyAlignment="1">
      <alignment horizontal="center" vertical="center"/>
    </xf>
    <xf numFmtId="0" fontId="14" fillId="38" borderId="86" xfId="49" applyFont="1" applyFill="1" applyBorder="1" applyAlignment="1">
      <alignment horizontal="center" vertical="center" wrapText="1"/>
    </xf>
    <xf numFmtId="0" fontId="14" fillId="38" borderId="82" xfId="49" applyFont="1" applyFill="1" applyBorder="1" applyAlignment="1">
      <alignment horizontal="center" vertical="center"/>
    </xf>
    <xf numFmtId="0" fontId="14" fillId="38" borderId="85" xfId="49" quotePrefix="1" applyFont="1" applyFill="1" applyBorder="1" applyAlignment="1">
      <alignment horizontal="center" vertical="center"/>
    </xf>
    <xf numFmtId="0" fontId="14" fillId="38" borderId="87" xfId="49" quotePrefix="1" applyFont="1" applyFill="1" applyBorder="1" applyAlignment="1">
      <alignment horizontal="center" vertical="center"/>
    </xf>
    <xf numFmtId="0" fontId="14" fillId="38" borderId="6" xfId="49" applyFont="1" applyFill="1" applyBorder="1" applyAlignment="1">
      <alignment horizontal="center" vertical="center" wrapText="1"/>
    </xf>
    <xf numFmtId="0" fontId="14" fillId="38" borderId="51" xfId="49" applyFont="1" applyFill="1" applyBorder="1" applyAlignment="1">
      <alignment horizontal="center" vertical="center"/>
    </xf>
    <xf numFmtId="0" fontId="8" fillId="38" borderId="12" xfId="49" applyFont="1" applyFill="1" applyBorder="1"/>
    <xf numFmtId="0" fontId="14" fillId="38" borderId="11" xfId="49" applyFont="1" applyFill="1" applyBorder="1"/>
    <xf numFmtId="0" fontId="14" fillId="38" borderId="15" xfId="49" applyFont="1" applyFill="1" applyBorder="1" applyAlignment="1">
      <alignment horizontal="right"/>
    </xf>
    <xf numFmtId="0" fontId="14" fillId="38" borderId="15" xfId="49" applyFont="1" applyFill="1" applyBorder="1" applyAlignment="1">
      <alignment horizontal="center"/>
    </xf>
    <xf numFmtId="0" fontId="14" fillId="38" borderId="14" xfId="49" applyFont="1" applyFill="1" applyBorder="1" applyAlignment="1">
      <alignment horizontal="center"/>
    </xf>
    <xf numFmtId="0" fontId="14" fillId="38" borderId="0" xfId="49" applyFont="1" applyFill="1" applyAlignment="1"/>
    <xf numFmtId="0" fontId="14" fillId="38" borderId="12" xfId="49" applyFont="1" applyFill="1" applyBorder="1" applyAlignment="1">
      <alignment horizontal="center"/>
    </xf>
    <xf numFmtId="0" fontId="14" fillId="38" borderId="16" xfId="49" applyFont="1" applyFill="1" applyBorder="1" applyAlignment="1">
      <alignment horizontal="center"/>
    </xf>
    <xf numFmtId="0" fontId="14" fillId="38" borderId="27" xfId="49" applyFont="1" applyFill="1" applyBorder="1" applyAlignment="1">
      <alignment horizontal="center"/>
    </xf>
    <xf numFmtId="0" fontId="14" fillId="38" borderId="28" xfId="49" applyFont="1" applyFill="1" applyBorder="1" applyAlignment="1">
      <alignment horizontal="center"/>
    </xf>
    <xf numFmtId="0" fontId="14" fillId="38" borderId="29" xfId="49" applyFont="1" applyFill="1" applyBorder="1" applyAlignment="1">
      <alignment horizontal="center"/>
    </xf>
    <xf numFmtId="0" fontId="14" fillId="38" borderId="30" xfId="49" applyFont="1" applyFill="1" applyBorder="1" applyAlignment="1">
      <alignment horizontal="center"/>
    </xf>
    <xf numFmtId="0" fontId="14" fillId="38" borderId="31" xfId="49" applyFont="1" applyFill="1" applyBorder="1" applyAlignment="1">
      <alignment horizontal="center"/>
    </xf>
    <xf numFmtId="0" fontId="14" fillId="38" borderId="32" xfId="49" applyFont="1" applyFill="1" applyBorder="1" applyAlignment="1">
      <alignment horizontal="center"/>
    </xf>
    <xf numFmtId="0" fontId="14" fillId="38" borderId="33" xfId="49" applyFont="1" applyFill="1" applyBorder="1" applyAlignment="1">
      <alignment horizontal="center"/>
    </xf>
    <xf numFmtId="0" fontId="14" fillId="38" borderId="34" xfId="49" applyFont="1" applyFill="1" applyBorder="1" applyAlignment="1">
      <alignment horizontal="center"/>
    </xf>
    <xf numFmtId="0" fontId="14" fillId="38" borderId="35" xfId="49" applyFont="1" applyFill="1" applyBorder="1" applyAlignment="1">
      <alignment horizontal="center"/>
    </xf>
    <xf numFmtId="0" fontId="14" fillId="38" borderId="36" xfId="49" applyFont="1" applyFill="1" applyBorder="1" applyAlignment="1">
      <alignment horizontal="center"/>
    </xf>
    <xf numFmtId="0" fontId="14" fillId="38" borderId="37" xfId="49" applyFont="1" applyFill="1" applyBorder="1" applyAlignment="1">
      <alignment horizontal="center"/>
    </xf>
    <xf numFmtId="0" fontId="14" fillId="38" borderId="38" xfId="49" applyFont="1" applyFill="1" applyBorder="1" applyAlignment="1">
      <alignment horizontal="center"/>
    </xf>
    <xf numFmtId="0" fontId="32" fillId="38" borderId="15" xfId="49" applyFont="1" applyFill="1" applyBorder="1" applyAlignment="1">
      <alignment horizontal="right"/>
    </xf>
    <xf numFmtId="0" fontId="40" fillId="38" borderId="15" xfId="49" applyFont="1" applyFill="1" applyBorder="1" applyAlignment="1">
      <alignment horizontal="center"/>
    </xf>
    <xf numFmtId="0" fontId="31" fillId="38" borderId="12" xfId="49" applyFont="1" applyFill="1" applyBorder="1" applyAlignment="1">
      <alignment horizontal="right"/>
    </xf>
    <xf numFmtId="0" fontId="31" fillId="38" borderId="16" xfId="49" applyFont="1" applyFill="1" applyBorder="1" applyAlignment="1">
      <alignment horizontal="right"/>
    </xf>
    <xf numFmtId="0" fontId="32" fillId="38" borderId="34" xfId="49" applyFont="1" applyFill="1" applyBorder="1" applyAlignment="1">
      <alignment horizontal="right"/>
    </xf>
    <xf numFmtId="0" fontId="32" fillId="38" borderId="35" xfId="49" applyFont="1" applyFill="1" applyBorder="1" applyAlignment="1">
      <alignment horizontal="right"/>
    </xf>
    <xf numFmtId="0" fontId="32" fillId="38" borderId="36" xfId="49" applyFont="1" applyFill="1" applyBorder="1" applyAlignment="1">
      <alignment horizontal="right"/>
    </xf>
    <xf numFmtId="0" fontId="32" fillId="38" borderId="16" xfId="49" applyFont="1" applyFill="1" applyBorder="1" applyAlignment="1">
      <alignment horizontal="right"/>
    </xf>
    <xf numFmtId="0" fontId="32" fillId="38" borderId="37" xfId="49" applyFont="1" applyFill="1" applyBorder="1" applyAlignment="1">
      <alignment horizontal="right"/>
    </xf>
    <xf numFmtId="0" fontId="31" fillId="38" borderId="34" xfId="49" applyFont="1" applyFill="1" applyBorder="1" applyAlignment="1">
      <alignment horizontal="right"/>
    </xf>
    <xf numFmtId="0" fontId="32" fillId="38" borderId="38" xfId="49" applyFont="1" applyFill="1" applyBorder="1" applyAlignment="1">
      <alignment horizontal="right"/>
    </xf>
    <xf numFmtId="0" fontId="32" fillId="38" borderId="12" xfId="49" applyFont="1" applyFill="1" applyBorder="1" applyAlignment="1">
      <alignment horizontal="right"/>
    </xf>
    <xf numFmtId="0" fontId="39" fillId="38" borderId="17" xfId="49" applyFont="1" applyFill="1" applyBorder="1"/>
    <xf numFmtId="0" fontId="14" fillId="38" borderId="13" xfId="49" applyFont="1" applyFill="1" applyBorder="1"/>
    <xf numFmtId="0" fontId="32" fillId="38" borderId="18" xfId="49" applyFont="1" applyFill="1" applyBorder="1" applyAlignment="1">
      <alignment horizontal="right"/>
    </xf>
    <xf numFmtId="0" fontId="14" fillId="38" borderId="18" xfId="49" applyFont="1" applyFill="1" applyBorder="1" applyAlignment="1">
      <alignment horizontal="center"/>
    </xf>
    <xf numFmtId="0" fontId="14" fillId="38" borderId="19" xfId="49" applyFont="1" applyFill="1" applyBorder="1" applyAlignment="1">
      <alignment horizontal="center"/>
    </xf>
    <xf numFmtId="0" fontId="14" fillId="38" borderId="17" xfId="49" applyFont="1" applyFill="1" applyBorder="1" applyAlignment="1">
      <alignment horizontal="center"/>
    </xf>
    <xf numFmtId="0" fontId="14" fillId="38" borderId="23" xfId="49" applyFont="1" applyFill="1" applyBorder="1" applyAlignment="1">
      <alignment horizontal="center"/>
    </xf>
    <xf numFmtId="0" fontId="14" fillId="38" borderId="24" xfId="49" applyFont="1" applyFill="1" applyBorder="1" applyAlignment="1">
      <alignment horizontal="center"/>
    </xf>
    <xf numFmtId="0" fontId="14" fillId="38" borderId="25" xfId="49" applyFont="1" applyFill="1" applyBorder="1" applyAlignment="1">
      <alignment horizontal="center"/>
    </xf>
    <xf numFmtId="0" fontId="14" fillId="38" borderId="20" xfId="49" applyFont="1" applyFill="1" applyBorder="1" applyAlignment="1">
      <alignment horizontal="center"/>
    </xf>
    <xf numFmtId="0" fontId="14" fillId="38" borderId="21" xfId="49" applyFont="1" applyFill="1" applyBorder="1" applyAlignment="1">
      <alignment horizontal="center"/>
    </xf>
    <xf numFmtId="0" fontId="14" fillId="38" borderId="22" xfId="49" applyFont="1" applyFill="1" applyBorder="1" applyAlignment="1">
      <alignment horizontal="center"/>
    </xf>
    <xf numFmtId="0" fontId="8" fillId="38" borderId="17" xfId="49" applyFont="1" applyFill="1" applyBorder="1"/>
    <xf numFmtId="0" fontId="8" fillId="38" borderId="13" xfId="49" applyFont="1" applyFill="1" applyBorder="1"/>
    <xf numFmtId="0" fontId="39" fillId="38" borderId="13" xfId="49" applyFont="1" applyFill="1" applyBorder="1"/>
    <xf numFmtId="0" fontId="39" fillId="38" borderId="18" xfId="49" applyFont="1" applyFill="1" applyBorder="1" applyAlignment="1">
      <alignment horizontal="right"/>
    </xf>
    <xf numFmtId="0" fontId="31" fillId="38" borderId="18" xfId="49" applyFont="1" applyFill="1" applyBorder="1" applyAlignment="1">
      <alignment horizontal="center"/>
    </xf>
    <xf numFmtId="0" fontId="32" fillId="38" borderId="19" xfId="49" applyFont="1" applyFill="1" applyBorder="1" applyAlignment="1">
      <alignment horizontal="center"/>
    </xf>
    <xf numFmtId="0" fontId="32" fillId="38" borderId="0" xfId="49" applyFont="1" applyFill="1" applyAlignment="1"/>
    <xf numFmtId="0" fontId="32" fillId="38" borderId="17" xfId="49" applyFont="1" applyFill="1" applyBorder="1" applyAlignment="1"/>
    <xf numFmtId="0" fontId="32" fillId="38" borderId="23" xfId="49" applyFont="1" applyFill="1" applyBorder="1" applyAlignment="1"/>
    <xf numFmtId="0" fontId="32" fillId="38" borderId="24" xfId="49" applyFont="1" applyFill="1" applyBorder="1" applyAlignment="1"/>
    <xf numFmtId="0" fontId="32" fillId="38" borderId="25" xfId="49" applyFont="1" applyFill="1" applyBorder="1" applyAlignment="1"/>
    <xf numFmtId="0" fontId="32" fillId="38" borderId="20" xfId="49" applyFont="1" applyFill="1" applyBorder="1" applyAlignment="1"/>
    <xf numFmtId="0" fontId="32" fillId="38" borderId="21" xfId="49" applyFont="1" applyFill="1" applyBorder="1" applyAlignment="1"/>
    <xf numFmtId="0" fontId="32" fillId="38" borderId="18" xfId="49" applyFont="1" applyFill="1" applyBorder="1" applyAlignment="1"/>
    <xf numFmtId="0" fontId="32" fillId="38" borderId="22" xfId="49" applyFont="1" applyFill="1" applyBorder="1" applyAlignment="1"/>
    <xf numFmtId="0" fontId="32" fillId="38" borderId="17" xfId="49" applyFont="1" applyFill="1" applyBorder="1"/>
    <xf numFmtId="0" fontId="32" fillId="38" borderId="13" xfId="49" applyFont="1" applyFill="1" applyBorder="1"/>
    <xf numFmtId="172" fontId="85" fillId="38" borderId="143" xfId="49" applyNumberFormat="1" applyFont="1" applyFill="1" applyBorder="1"/>
    <xf numFmtId="172" fontId="14" fillId="38" borderId="13" xfId="49" quotePrefix="1" applyNumberFormat="1" applyFont="1" applyFill="1" applyBorder="1"/>
    <xf numFmtId="172" fontId="41" fillId="38" borderId="13" xfId="49" applyNumberFormat="1" applyFont="1" applyFill="1" applyBorder="1"/>
    <xf numFmtId="9" fontId="31" fillId="38" borderId="18" xfId="7" applyNumberFormat="1" applyFont="1" applyFill="1" applyBorder="1" applyAlignment="1">
      <alignment horizontal="center"/>
    </xf>
    <xf numFmtId="0" fontId="32" fillId="38" borderId="0" xfId="49" applyNumberFormat="1" applyFont="1" applyFill="1" applyAlignment="1">
      <alignment horizontal="left"/>
    </xf>
    <xf numFmtId="0" fontId="32" fillId="38" borderId="17" xfId="49" applyNumberFormat="1" applyFont="1" applyFill="1" applyBorder="1" applyAlignment="1">
      <alignment horizontal="right"/>
    </xf>
    <xf numFmtId="172" fontId="32" fillId="38" borderId="23" xfId="49" applyNumberFormat="1" applyFont="1" applyFill="1" applyBorder="1" applyAlignment="1">
      <alignment horizontal="right"/>
    </xf>
    <xf numFmtId="172" fontId="32" fillId="38" borderId="24" xfId="49" applyNumberFormat="1" applyFont="1" applyFill="1" applyBorder="1" applyAlignment="1">
      <alignment horizontal="right"/>
    </xf>
    <xf numFmtId="172" fontId="32" fillId="38" borderId="25" xfId="49" applyNumberFormat="1" applyFont="1" applyFill="1" applyBorder="1" applyAlignment="1">
      <alignment horizontal="right"/>
    </xf>
    <xf numFmtId="172" fontId="32" fillId="38" borderId="20" xfId="49" applyNumberFormat="1" applyFont="1" applyFill="1" applyBorder="1" applyAlignment="1"/>
    <xf numFmtId="172" fontId="32" fillId="38" borderId="21" xfId="49" applyNumberFormat="1" applyFont="1" applyFill="1" applyBorder="1" applyAlignment="1">
      <alignment horizontal="right"/>
    </xf>
    <xf numFmtId="172" fontId="32" fillId="38" borderId="18" xfId="49" applyNumberFormat="1" applyFont="1" applyFill="1" applyBorder="1" applyAlignment="1">
      <alignment horizontal="right"/>
    </xf>
    <xf numFmtId="172" fontId="31" fillId="38" borderId="24" xfId="49" applyNumberFormat="1" applyFont="1" applyFill="1" applyBorder="1" applyAlignment="1">
      <alignment horizontal="right"/>
    </xf>
    <xf numFmtId="172" fontId="32" fillId="38" borderId="20" xfId="49" applyNumberFormat="1" applyFont="1" applyFill="1" applyBorder="1" applyAlignment="1">
      <alignment horizontal="right"/>
    </xf>
    <xf numFmtId="172" fontId="32" fillId="38" borderId="22" xfId="49" applyNumberFormat="1" applyFont="1" applyFill="1" applyBorder="1" applyAlignment="1">
      <alignment horizontal="right"/>
    </xf>
    <xf numFmtId="172" fontId="32" fillId="38" borderId="13" xfId="49" applyNumberFormat="1" applyFont="1" applyFill="1" applyBorder="1" applyAlignment="1">
      <alignment horizontal="right"/>
    </xf>
    <xf numFmtId="0" fontId="21" fillId="38" borderId="18" xfId="49" applyFont="1" applyFill="1" applyBorder="1" applyAlignment="1">
      <alignment horizontal="center"/>
    </xf>
    <xf numFmtId="4" fontId="32" fillId="38" borderId="19" xfId="49" applyNumberFormat="1" applyFont="1" applyFill="1" applyBorder="1" applyAlignment="1">
      <alignment horizontal="center"/>
    </xf>
    <xf numFmtId="172" fontId="32" fillId="38" borderId="17" xfId="49" applyNumberFormat="1" applyFont="1" applyFill="1" applyBorder="1" applyAlignment="1">
      <alignment horizontal="right"/>
    </xf>
    <xf numFmtId="172" fontId="42" fillId="38" borderId="18" xfId="49" applyNumberFormat="1" applyFont="1" applyFill="1" applyBorder="1" applyAlignment="1">
      <alignment horizontal="center"/>
    </xf>
    <xf numFmtId="172" fontId="32" fillId="38" borderId="19" xfId="49" applyNumberFormat="1" applyFont="1" applyFill="1" applyBorder="1" applyAlignment="1">
      <alignment horizontal="center"/>
    </xf>
    <xf numFmtId="166" fontId="32" fillId="38" borderId="0" xfId="49" applyNumberFormat="1" applyFont="1" applyFill="1" applyAlignment="1"/>
    <xf numFmtId="0" fontId="31" fillId="38" borderId="17" xfId="49" applyNumberFormat="1" applyFont="1" applyFill="1" applyBorder="1" applyAlignment="1">
      <alignment horizontal="right"/>
    </xf>
    <xf numFmtId="166" fontId="32" fillId="38" borderId="23" xfId="49" applyNumberFormat="1" applyFont="1" applyFill="1" applyBorder="1" applyAlignment="1"/>
    <xf numFmtId="166" fontId="32" fillId="38" borderId="24" xfId="49" applyNumberFormat="1" applyFont="1" applyFill="1" applyBorder="1" applyAlignment="1"/>
    <xf numFmtId="166" fontId="32" fillId="38" borderId="25" xfId="49" applyNumberFormat="1" applyFont="1" applyFill="1" applyBorder="1" applyAlignment="1"/>
    <xf numFmtId="166" fontId="32" fillId="38" borderId="20" xfId="49" applyNumberFormat="1" applyFont="1" applyFill="1" applyBorder="1" applyAlignment="1"/>
    <xf numFmtId="166" fontId="32" fillId="38" borderId="21" xfId="49" applyNumberFormat="1" applyFont="1" applyFill="1" applyBorder="1" applyAlignment="1"/>
    <xf numFmtId="166" fontId="32" fillId="38" borderId="18" xfId="49" applyNumberFormat="1" applyFont="1" applyFill="1" applyBorder="1" applyAlignment="1"/>
    <xf numFmtId="0" fontId="32" fillId="38" borderId="25" xfId="49" applyNumberFormat="1" applyFont="1" applyFill="1" applyBorder="1" applyAlignment="1">
      <alignment horizontal="left"/>
    </xf>
    <xf numFmtId="0" fontId="32" fillId="38" borderId="23" xfId="49" applyNumberFormat="1" applyFont="1" applyFill="1" applyBorder="1" applyAlignment="1">
      <alignment horizontal="left"/>
    </xf>
    <xf numFmtId="3" fontId="32" fillId="38" borderId="0" xfId="49" applyNumberFormat="1" applyFont="1" applyFill="1" applyAlignment="1"/>
    <xf numFmtId="3" fontId="32" fillId="38" borderId="23" xfId="49" applyNumberFormat="1" applyFont="1" applyFill="1" applyBorder="1" applyAlignment="1"/>
    <xf numFmtId="3" fontId="32" fillId="38" borderId="24" xfId="49" applyNumberFormat="1" applyFont="1" applyFill="1" applyBorder="1" applyAlignment="1"/>
    <xf numFmtId="3" fontId="32" fillId="38" borderId="25" xfId="49" applyNumberFormat="1" applyFont="1" applyFill="1" applyBorder="1" applyAlignment="1"/>
    <xf numFmtId="3" fontId="32" fillId="38" borderId="20" xfId="49" applyNumberFormat="1" applyFont="1" applyFill="1" applyBorder="1" applyAlignment="1"/>
    <xf numFmtId="3" fontId="32" fillId="38" borderId="21" xfId="49" applyNumberFormat="1" applyFont="1" applyFill="1" applyBorder="1" applyAlignment="1"/>
    <xf numFmtId="3" fontId="32" fillId="38" borderId="18" xfId="49" applyNumberFormat="1" applyFont="1" applyFill="1" applyBorder="1" applyAlignment="1"/>
    <xf numFmtId="172" fontId="38" fillId="38" borderId="143" xfId="49" applyNumberFormat="1" applyFont="1" applyFill="1" applyBorder="1" applyAlignment="1">
      <alignment horizontal="right"/>
    </xf>
    <xf numFmtId="0" fontId="32" fillId="38" borderId="17" xfId="49" applyNumberFormat="1" applyFont="1" applyFill="1" applyBorder="1" applyAlignment="1">
      <alignment horizontal="left"/>
    </xf>
    <xf numFmtId="0" fontId="31" fillId="38" borderId="17" xfId="49" applyFont="1" applyFill="1" applyBorder="1" applyAlignment="1"/>
    <xf numFmtId="172" fontId="31" fillId="38" borderId="25" xfId="49" applyNumberFormat="1" applyFont="1" applyFill="1" applyBorder="1" applyAlignment="1">
      <alignment horizontal="right"/>
    </xf>
    <xf numFmtId="169" fontId="32" fillId="38" borderId="0" xfId="49" applyNumberFormat="1" applyFont="1" applyFill="1" applyAlignment="1"/>
    <xf numFmtId="169" fontId="32" fillId="38" borderId="17" xfId="49" applyNumberFormat="1" applyFont="1" applyFill="1" applyBorder="1" applyAlignment="1"/>
    <xf numFmtId="172" fontId="32" fillId="38" borderId="23" xfId="49" applyNumberFormat="1" applyFont="1" applyFill="1" applyBorder="1" applyAlignment="1"/>
    <xf numFmtId="0" fontId="31" fillId="38" borderId="24" xfId="49" applyFont="1" applyFill="1" applyBorder="1" applyAlignment="1">
      <alignment horizontal="right"/>
    </xf>
    <xf numFmtId="0" fontId="31" fillId="38" borderId="17" xfId="49" applyFont="1" applyFill="1" applyBorder="1" applyAlignment="1">
      <alignment horizontal="right"/>
    </xf>
    <xf numFmtId="169" fontId="32" fillId="38" borderId="25" xfId="49" applyNumberFormat="1" applyFont="1" applyFill="1" applyBorder="1" applyAlignment="1"/>
    <xf numFmtId="0" fontId="31" fillId="38" borderId="20" xfId="49" applyFont="1" applyFill="1" applyBorder="1" applyAlignment="1">
      <alignment horizontal="right"/>
    </xf>
    <xf numFmtId="0" fontId="31" fillId="38" borderId="22" xfId="49" applyFont="1" applyFill="1" applyBorder="1" applyAlignment="1">
      <alignment horizontal="right"/>
    </xf>
    <xf numFmtId="169" fontId="32" fillId="38" borderId="23" xfId="49" applyNumberFormat="1" applyFont="1" applyFill="1" applyBorder="1" applyAlignment="1"/>
    <xf numFmtId="0" fontId="32" fillId="38" borderId="19" xfId="49" quotePrefix="1" applyFont="1" applyFill="1" applyBorder="1" applyAlignment="1">
      <alignment horizontal="center"/>
    </xf>
    <xf numFmtId="172" fontId="14" fillId="38" borderId="13" xfId="49" applyNumberFormat="1" applyFont="1" applyFill="1" applyBorder="1"/>
    <xf numFmtId="0" fontId="38" fillId="38" borderId="149" xfId="49" applyFont="1" applyFill="1" applyBorder="1" applyAlignment="1">
      <alignment horizontal="right"/>
    </xf>
    <xf numFmtId="172" fontId="14" fillId="38" borderId="22" xfId="49" quotePrefix="1" applyNumberFormat="1" applyFont="1" applyFill="1" applyBorder="1" applyAlignment="1">
      <alignment horizontal="center"/>
    </xf>
    <xf numFmtId="172" fontId="32" fillId="38" borderId="20" xfId="49" applyNumberFormat="1" applyFont="1" applyFill="1" applyBorder="1" applyAlignment="1">
      <alignment horizontal="center"/>
    </xf>
    <xf numFmtId="172" fontId="14" fillId="38" borderId="23" xfId="49" quotePrefix="1" applyNumberFormat="1" applyFont="1" applyFill="1" applyBorder="1" applyAlignment="1">
      <alignment horizontal="center"/>
    </xf>
    <xf numFmtId="171" fontId="32" fillId="38" borderId="24" xfId="49" applyNumberFormat="1" applyFont="1" applyFill="1" applyBorder="1" applyAlignment="1"/>
    <xf numFmtId="0" fontId="31" fillId="38" borderId="18" xfId="49" applyFont="1" applyFill="1" applyBorder="1" applyAlignment="1">
      <alignment horizontal="right"/>
    </xf>
    <xf numFmtId="170" fontId="31" fillId="38" borderId="18" xfId="7" applyNumberFormat="1" applyFont="1" applyFill="1" applyBorder="1" applyAlignment="1">
      <alignment horizontal="center"/>
    </xf>
    <xf numFmtId="0" fontId="32" fillId="38" borderId="0" xfId="49" applyFont="1" applyFill="1" applyAlignment="1">
      <alignment horizontal="center"/>
    </xf>
    <xf numFmtId="0" fontId="32" fillId="38" borderId="17" xfId="49" applyFont="1" applyFill="1" applyBorder="1" applyAlignment="1">
      <alignment horizontal="center"/>
    </xf>
    <xf numFmtId="0" fontId="32" fillId="38" borderId="23" xfId="49" applyFont="1" applyFill="1" applyBorder="1" applyAlignment="1">
      <alignment horizontal="center"/>
    </xf>
    <xf numFmtId="0" fontId="32" fillId="38" borderId="24" xfId="49" applyFont="1" applyFill="1" applyBorder="1" applyAlignment="1">
      <alignment horizontal="center"/>
    </xf>
    <xf numFmtId="0" fontId="32" fillId="38" borderId="25" xfId="49" applyFont="1" applyFill="1" applyBorder="1" applyAlignment="1">
      <alignment horizontal="center"/>
    </xf>
    <xf numFmtId="0" fontId="32" fillId="38" borderId="20" xfId="49" applyFont="1" applyFill="1" applyBorder="1" applyAlignment="1">
      <alignment horizontal="center"/>
    </xf>
    <xf numFmtId="0" fontId="32" fillId="38" borderId="21" xfId="49" applyFont="1" applyFill="1" applyBorder="1" applyAlignment="1">
      <alignment horizontal="center"/>
    </xf>
    <xf numFmtId="0" fontId="32" fillId="38" borderId="18" xfId="49" applyFont="1" applyFill="1" applyBorder="1" applyAlignment="1">
      <alignment horizontal="center"/>
    </xf>
    <xf numFmtId="0" fontId="32" fillId="38" borderId="22" xfId="49" applyFont="1" applyFill="1" applyBorder="1" applyAlignment="1">
      <alignment horizontal="center"/>
    </xf>
    <xf numFmtId="0" fontId="32" fillId="38" borderId="13" xfId="49" applyFont="1" applyFill="1" applyBorder="1" applyAlignment="1">
      <alignment horizontal="left"/>
    </xf>
    <xf numFmtId="4" fontId="32" fillId="38" borderId="0" xfId="49" applyNumberFormat="1" applyFont="1" applyFill="1" applyAlignment="1"/>
    <xf numFmtId="2" fontId="32" fillId="38" borderId="17" xfId="49" applyNumberFormat="1" applyFont="1" applyFill="1" applyBorder="1" applyAlignment="1">
      <alignment horizontal="right"/>
    </xf>
    <xf numFmtId="4" fontId="32" fillId="38" borderId="23" xfId="49" applyNumberFormat="1" applyFont="1" applyFill="1" applyBorder="1" applyAlignment="1"/>
    <xf numFmtId="4" fontId="32" fillId="38" borderId="24" xfId="49" applyNumberFormat="1" applyFont="1" applyFill="1" applyBorder="1" applyAlignment="1"/>
    <xf numFmtId="4" fontId="32" fillId="38" borderId="25" xfId="49" applyNumberFormat="1" applyFont="1" applyFill="1" applyBorder="1" applyAlignment="1"/>
    <xf numFmtId="4" fontId="32" fillId="38" borderId="20" xfId="49" applyNumberFormat="1" applyFont="1" applyFill="1" applyBorder="1" applyAlignment="1"/>
    <xf numFmtId="4" fontId="32" fillId="38" borderId="21" xfId="49" applyNumberFormat="1" applyFont="1" applyFill="1" applyBorder="1" applyAlignment="1"/>
    <xf numFmtId="4" fontId="32" fillId="38" borderId="18" xfId="49" applyNumberFormat="1" applyFont="1" applyFill="1" applyBorder="1" applyAlignment="1"/>
    <xf numFmtId="4" fontId="32" fillId="38" borderId="22" xfId="49" applyNumberFormat="1" applyFont="1" applyFill="1" applyBorder="1" applyAlignment="1"/>
    <xf numFmtId="0" fontId="31" fillId="38" borderId="17" xfId="49" applyFont="1" applyFill="1" applyBorder="1"/>
    <xf numFmtId="0" fontId="31" fillId="38" borderId="13" xfId="49" applyFont="1" applyFill="1" applyBorder="1"/>
    <xf numFmtId="172" fontId="31" fillId="38" borderId="20" xfId="49" applyNumberFormat="1" applyFont="1" applyFill="1" applyBorder="1" applyAlignment="1"/>
    <xf numFmtId="172" fontId="32" fillId="38" borderId="22" xfId="49" applyNumberFormat="1" applyFont="1" applyFill="1" applyBorder="1" applyAlignment="1"/>
    <xf numFmtId="0" fontId="31" fillId="38" borderId="0" xfId="49" applyFont="1" applyFill="1"/>
    <xf numFmtId="0" fontId="43" fillId="38" borderId="18" xfId="49" applyFont="1" applyFill="1" applyBorder="1" applyAlignment="1">
      <alignment horizontal="center"/>
    </xf>
    <xf numFmtId="171" fontId="32" fillId="38" borderId="17" xfId="49" applyNumberFormat="1" applyFont="1" applyFill="1" applyBorder="1" applyAlignment="1">
      <alignment horizontal="right"/>
    </xf>
    <xf numFmtId="0" fontId="42" fillId="38" borderId="18" xfId="49" applyFont="1" applyFill="1" applyBorder="1" applyAlignment="1">
      <alignment horizontal="center"/>
    </xf>
    <xf numFmtId="167" fontId="32" fillId="38" borderId="23" xfId="49" applyNumberFormat="1" applyFont="1" applyFill="1" applyBorder="1" applyAlignment="1"/>
    <xf numFmtId="167" fontId="31" fillId="38" borderId="24" xfId="49" applyNumberFormat="1" applyFont="1" applyFill="1" applyBorder="1" applyAlignment="1"/>
    <xf numFmtId="167" fontId="32" fillId="38" borderId="25" xfId="49" applyNumberFormat="1" applyFont="1" applyFill="1" applyBorder="1" applyAlignment="1"/>
    <xf numFmtId="167" fontId="32" fillId="38" borderId="20" xfId="49" applyNumberFormat="1" applyFont="1" applyFill="1" applyBorder="1" applyAlignment="1"/>
    <xf numFmtId="167" fontId="32" fillId="38" borderId="0" xfId="49" applyNumberFormat="1" applyFont="1" applyFill="1" applyAlignment="1"/>
    <xf numFmtId="167" fontId="32" fillId="38" borderId="21" xfId="49" applyNumberFormat="1" applyFont="1" applyFill="1" applyBorder="1" applyAlignment="1"/>
    <xf numFmtId="167" fontId="32" fillId="38" borderId="18" xfId="49" applyNumberFormat="1" applyFont="1" applyFill="1" applyBorder="1" applyAlignment="1"/>
    <xf numFmtId="0" fontId="32" fillId="38" borderId="13" xfId="49" applyFont="1" applyFill="1" applyBorder="1" applyAlignment="1">
      <alignment horizontal="center"/>
    </xf>
    <xf numFmtId="172" fontId="32" fillId="38" borderId="17" xfId="49" applyNumberFormat="1" applyFont="1" applyFill="1" applyBorder="1" applyAlignment="1"/>
    <xf numFmtId="172" fontId="32" fillId="38" borderId="24" xfId="49" applyNumberFormat="1" applyFont="1" applyFill="1" applyBorder="1" applyAlignment="1"/>
    <xf numFmtId="172" fontId="32" fillId="38" borderId="25" xfId="49" applyNumberFormat="1" applyFont="1" applyFill="1" applyBorder="1" applyAlignment="1"/>
    <xf numFmtId="172" fontId="32" fillId="38" borderId="21" xfId="49" applyNumberFormat="1" applyFont="1" applyFill="1" applyBorder="1" applyAlignment="1"/>
    <xf numFmtId="172" fontId="32" fillId="38" borderId="18" xfId="49" applyNumberFormat="1" applyFont="1" applyFill="1" applyBorder="1" applyAlignment="1"/>
    <xf numFmtId="3" fontId="32" fillId="38" borderId="22" xfId="49" applyNumberFormat="1" applyFont="1" applyFill="1" applyBorder="1" applyAlignment="1"/>
    <xf numFmtId="171" fontId="31" fillId="38" borderId="17" xfId="49" applyNumberFormat="1" applyFont="1" applyFill="1" applyBorder="1" applyAlignment="1">
      <alignment horizontal="right"/>
    </xf>
    <xf numFmtId="171" fontId="31" fillId="38" borderId="24" xfId="49" applyNumberFormat="1" applyFont="1" applyFill="1" applyBorder="1" applyAlignment="1"/>
    <xf numFmtId="171" fontId="32" fillId="38" borderId="25" xfId="49" applyNumberFormat="1" applyFont="1" applyFill="1" applyBorder="1" applyAlignment="1"/>
    <xf numFmtId="171" fontId="32" fillId="38" borderId="20" xfId="49" applyNumberFormat="1" applyFont="1" applyFill="1" applyBorder="1" applyAlignment="1"/>
    <xf numFmtId="171" fontId="32" fillId="38" borderId="23" xfId="49" applyNumberFormat="1" applyFont="1" applyFill="1" applyBorder="1" applyAlignment="1"/>
    <xf numFmtId="171" fontId="32" fillId="38" borderId="0" xfId="49" applyNumberFormat="1" applyFont="1" applyFill="1" applyAlignment="1"/>
    <xf numFmtId="171" fontId="31" fillId="38" borderId="21" xfId="49" applyNumberFormat="1" applyFont="1" applyFill="1" applyBorder="1" applyAlignment="1"/>
    <xf numFmtId="171" fontId="32" fillId="38" borderId="18" xfId="49" applyNumberFormat="1" applyFont="1" applyFill="1" applyBorder="1" applyAlignment="1"/>
    <xf numFmtId="171" fontId="32" fillId="38" borderId="21" xfId="49" applyNumberFormat="1" applyFont="1" applyFill="1" applyBorder="1" applyAlignment="1"/>
    <xf numFmtId="0" fontId="32" fillId="38" borderId="13" xfId="49" quotePrefix="1" applyFont="1" applyFill="1" applyBorder="1"/>
    <xf numFmtId="0" fontId="39" fillId="38" borderId="39" xfId="49" applyFont="1" applyFill="1" applyBorder="1"/>
    <xf numFmtId="0" fontId="14" fillId="38" borderId="40" xfId="49" applyFont="1" applyFill="1" applyBorder="1"/>
    <xf numFmtId="0" fontId="14" fillId="38" borderId="26" xfId="49" applyFont="1" applyFill="1" applyBorder="1" applyAlignment="1">
      <alignment horizontal="right"/>
    </xf>
    <xf numFmtId="0" fontId="21" fillId="38" borderId="26" xfId="49" applyFont="1" applyFill="1" applyBorder="1" applyAlignment="1">
      <alignment horizontal="center"/>
    </xf>
    <xf numFmtId="0" fontId="32" fillId="38" borderId="41" xfId="49" applyFont="1" applyFill="1" applyBorder="1" applyAlignment="1">
      <alignment horizontal="center"/>
    </xf>
    <xf numFmtId="0" fontId="14" fillId="38" borderId="39" xfId="49" applyFont="1" applyFill="1" applyBorder="1" applyAlignment="1">
      <alignment horizontal="center"/>
    </xf>
    <xf numFmtId="0" fontId="14" fillId="38" borderId="42" xfId="49" applyFont="1" applyFill="1" applyBorder="1" applyAlignment="1">
      <alignment horizontal="center"/>
    </xf>
    <xf numFmtId="0" fontId="14" fillId="38" borderId="43" xfId="49" applyFont="1" applyFill="1" applyBorder="1" applyAlignment="1">
      <alignment horizontal="center"/>
    </xf>
    <xf numFmtId="0" fontId="14" fillId="38" borderId="44" xfId="49" applyFont="1" applyFill="1" applyBorder="1" applyAlignment="1">
      <alignment horizontal="center"/>
    </xf>
    <xf numFmtId="0" fontId="14" fillId="38" borderId="45" xfId="49" applyFont="1" applyFill="1" applyBorder="1" applyAlignment="1">
      <alignment horizontal="center"/>
    </xf>
    <xf numFmtId="0" fontId="14" fillId="38" borderId="46" xfId="49" applyFont="1" applyFill="1" applyBorder="1" applyAlignment="1">
      <alignment horizontal="center"/>
    </xf>
    <xf numFmtId="0" fontId="14" fillId="38" borderId="26" xfId="49" applyFont="1" applyFill="1" applyBorder="1" applyAlignment="1">
      <alignment horizontal="center"/>
    </xf>
    <xf numFmtId="0" fontId="14" fillId="38" borderId="47" xfId="49" applyFont="1" applyFill="1" applyBorder="1" applyAlignment="1">
      <alignment horizontal="center"/>
    </xf>
    <xf numFmtId="0" fontId="32" fillId="38" borderId="0" xfId="49" applyFont="1" applyFill="1" applyAlignment="1">
      <alignment horizontal="right"/>
    </xf>
    <xf numFmtId="0" fontId="14" fillId="38" borderId="0" xfId="49" applyFont="1" applyFill="1" applyAlignment="1">
      <alignment horizontal="left"/>
    </xf>
    <xf numFmtId="0" fontId="14" fillId="38" borderId="0" xfId="49" applyFont="1" applyFill="1" applyAlignment="1">
      <alignment horizontal="right"/>
    </xf>
    <xf numFmtId="0" fontId="77" fillId="38" borderId="0" xfId="49" applyFont="1" applyFill="1"/>
    <xf numFmtId="0" fontId="24" fillId="38" borderId="0" xfId="49" applyFont="1" applyFill="1"/>
    <xf numFmtId="0" fontId="7" fillId="38" borderId="0" xfId="49" applyFont="1" applyFill="1" applyAlignment="1">
      <alignment horizontal="right"/>
    </xf>
    <xf numFmtId="0" fontId="14" fillId="38" borderId="0" xfId="49" applyFont="1" applyFill="1" applyAlignment="1">
      <alignment horizontal="center"/>
    </xf>
    <xf numFmtId="0" fontId="14" fillId="38" borderId="41" xfId="49" applyFont="1" applyFill="1" applyBorder="1" applyAlignment="1">
      <alignment horizontal="center"/>
    </xf>
    <xf numFmtId="0" fontId="32" fillId="38" borderId="0" xfId="0" applyFont="1" applyFill="1" applyAlignment="1">
      <alignment horizontal="right"/>
    </xf>
    <xf numFmtId="0" fontId="19" fillId="38" borderId="307" xfId="0" applyFont="1" applyFill="1" applyBorder="1" applyAlignment="1">
      <alignment horizontal="center" vertical="center" wrapText="1"/>
    </xf>
    <xf numFmtId="0" fontId="19" fillId="38" borderId="298" xfId="0" applyFont="1" applyFill="1" applyBorder="1" applyAlignment="1">
      <alignment horizontal="center" vertical="center" wrapText="1"/>
    </xf>
    <xf numFmtId="0" fontId="19" fillId="38" borderId="377" xfId="0" applyFont="1" applyFill="1" applyBorder="1" applyAlignment="1">
      <alignment horizontal="center" vertical="center" wrapText="1"/>
    </xf>
    <xf numFmtId="0" fontId="19" fillId="38" borderId="327" xfId="0" applyFont="1" applyFill="1" applyBorder="1" applyAlignment="1">
      <alignment horizontal="center" vertical="center" wrapText="1"/>
    </xf>
    <xf numFmtId="0" fontId="19" fillId="38" borderId="378" xfId="0" applyFont="1" applyFill="1" applyBorder="1" applyAlignment="1">
      <alignment horizontal="center" vertical="center" wrapText="1"/>
    </xf>
    <xf numFmtId="0" fontId="19" fillId="38" borderId="299" xfId="0" applyFont="1" applyFill="1" applyBorder="1" applyAlignment="1">
      <alignment horizontal="center" vertical="center" wrapText="1"/>
    </xf>
    <xf numFmtId="0" fontId="19" fillId="38" borderId="340" xfId="0" applyFont="1" applyFill="1" applyBorder="1" applyAlignment="1">
      <alignment horizontal="center" vertical="center" wrapText="1"/>
    </xf>
    <xf numFmtId="0" fontId="7" fillId="38" borderId="7" xfId="0" applyFont="1" applyFill="1" applyBorder="1"/>
    <xf numFmtId="0" fontId="6" fillId="38" borderId="8" xfId="0" applyFont="1" applyFill="1" applyBorder="1"/>
    <xf numFmtId="177" fontId="7" fillId="38" borderId="205" xfId="0" applyNumberFormat="1" applyFont="1" applyFill="1" applyBorder="1" applyAlignment="1">
      <alignment horizontal="right" vertical="center" wrapText="1"/>
    </xf>
    <xf numFmtId="0" fontId="6" fillId="38" borderId="8" xfId="0" applyFont="1" applyFill="1" applyBorder="1" applyAlignment="1">
      <alignment horizontal="center" vertical="center" wrapText="1"/>
    </xf>
    <xf numFmtId="0" fontId="6" fillId="38" borderId="213" xfId="0" applyFont="1" applyFill="1" applyBorder="1" applyAlignment="1">
      <alignment horizontal="center" vertical="center" wrapText="1"/>
    </xf>
    <xf numFmtId="0" fontId="6" fillId="38" borderId="48" xfId="0" applyFont="1" applyFill="1" applyBorder="1" applyAlignment="1">
      <alignment horizontal="center" vertical="center" wrapText="1"/>
    </xf>
    <xf numFmtId="0" fontId="6" fillId="38" borderId="389" xfId="0" applyFont="1" applyFill="1" applyBorder="1" applyAlignment="1">
      <alignment horizontal="center" vertical="center" wrapText="1"/>
    </xf>
    <xf numFmtId="0" fontId="6" fillId="38" borderId="3" xfId="0" applyFont="1" applyFill="1" applyBorder="1"/>
    <xf numFmtId="177" fontId="6" fillId="38" borderId="208" xfId="0" applyNumberFormat="1" applyFont="1" applyFill="1" applyBorder="1"/>
    <xf numFmtId="0" fontId="6" fillId="38" borderId="0" xfId="0" applyFont="1" applyFill="1" applyBorder="1" applyAlignment="1">
      <alignment horizontal="center"/>
    </xf>
    <xf numFmtId="0" fontId="6" fillId="38" borderId="206" xfId="0" applyFont="1" applyFill="1" applyBorder="1" applyAlignment="1">
      <alignment horizontal="center"/>
    </xf>
    <xf numFmtId="0" fontId="6" fillId="38" borderId="5" xfId="0" applyFont="1" applyFill="1" applyBorder="1"/>
    <xf numFmtId="0" fontId="6" fillId="38" borderId="365" xfId="0" applyFont="1" applyFill="1" applyBorder="1"/>
    <xf numFmtId="9" fontId="6" fillId="38" borderId="207" xfId="0" applyNumberFormat="1" applyFont="1" applyFill="1" applyBorder="1"/>
    <xf numFmtId="0" fontId="6" fillId="38" borderId="5" xfId="0" applyFont="1" applyFill="1" applyBorder="1" applyAlignment="1">
      <alignment horizontal="center"/>
    </xf>
    <xf numFmtId="0" fontId="6" fillId="38" borderId="382" xfId="0" applyFont="1" applyFill="1" applyBorder="1" applyAlignment="1">
      <alignment horizontal="center"/>
    </xf>
    <xf numFmtId="9" fontId="6" fillId="38" borderId="447" xfId="0" applyNumberFormat="1" applyFont="1" applyFill="1" applyBorder="1"/>
    <xf numFmtId="0" fontId="6" fillId="38" borderId="208" xfId="0" applyFont="1" applyFill="1" applyBorder="1"/>
    <xf numFmtId="0" fontId="6" fillId="38" borderId="206" xfId="0" applyFont="1" applyFill="1" applyBorder="1"/>
    <xf numFmtId="0" fontId="0" fillId="38" borderId="207" xfId="0" applyFill="1" applyBorder="1"/>
    <xf numFmtId="0" fontId="19" fillId="38" borderId="3" xfId="0" applyFont="1" applyFill="1" applyBorder="1"/>
    <xf numFmtId="176" fontId="6" fillId="38" borderId="208" xfId="0" applyNumberFormat="1" applyFont="1" applyFill="1" applyBorder="1"/>
    <xf numFmtId="10" fontId="6" fillId="38" borderId="5" xfId="0" applyNumberFormat="1" applyFont="1" applyFill="1" applyBorder="1"/>
    <xf numFmtId="171" fontId="6" fillId="38" borderId="365" xfId="0" applyNumberFormat="1" applyFont="1" applyFill="1" applyBorder="1"/>
    <xf numFmtId="0" fontId="7" fillId="38" borderId="3" xfId="0" applyFont="1" applyFill="1" applyBorder="1"/>
    <xf numFmtId="176" fontId="7" fillId="38" borderId="208" xfId="0" applyNumberFormat="1" applyFont="1" applyFill="1" applyBorder="1"/>
    <xf numFmtId="171" fontId="7" fillId="38" borderId="365" xfId="0" applyNumberFormat="1" applyFont="1" applyFill="1" applyBorder="1"/>
    <xf numFmtId="0" fontId="0" fillId="38" borderId="3" xfId="0" applyFont="1" applyFill="1" applyBorder="1"/>
    <xf numFmtId="0" fontId="5" fillId="38" borderId="3" xfId="0" applyFont="1" applyFill="1" applyBorder="1"/>
    <xf numFmtId="176" fontId="7" fillId="38" borderId="365" xfId="0" applyNumberFormat="1" applyFont="1" applyFill="1" applyBorder="1"/>
    <xf numFmtId="0" fontId="113" fillId="38" borderId="3" xfId="0" applyFont="1" applyFill="1" applyBorder="1"/>
    <xf numFmtId="0" fontId="0" fillId="38" borderId="208" xfId="0" applyFill="1" applyBorder="1"/>
    <xf numFmtId="0" fontId="0" fillId="38" borderId="206" xfId="0" applyFill="1" applyBorder="1"/>
    <xf numFmtId="0" fontId="0" fillId="38" borderId="365" xfId="0" applyFill="1" applyBorder="1"/>
    <xf numFmtId="0" fontId="0" fillId="38" borderId="0" xfId="0" applyFill="1" applyBorder="1" applyAlignment="1">
      <alignment horizontal="center"/>
    </xf>
    <xf numFmtId="0" fontId="113" fillId="38" borderId="4" xfId="0" applyFont="1" applyFill="1" applyBorder="1"/>
    <xf numFmtId="176" fontId="6" fillId="38" borderId="203" xfId="0" applyNumberFormat="1" applyFont="1" applyFill="1" applyBorder="1"/>
    <xf numFmtId="0" fontId="6" fillId="38" borderId="50" xfId="0" applyFont="1" applyFill="1" applyBorder="1" applyAlignment="1">
      <alignment horizontal="center"/>
    </xf>
    <xf numFmtId="0" fontId="6" fillId="38" borderId="204" xfId="0" applyFont="1" applyFill="1" applyBorder="1" applyAlignment="1">
      <alignment horizontal="center"/>
    </xf>
    <xf numFmtId="10" fontId="6" fillId="38" borderId="6" xfId="0" applyNumberFormat="1" applyFont="1" applyFill="1" applyBorder="1"/>
    <xf numFmtId="171" fontId="6" fillId="38" borderId="429" xfId="0" applyNumberFormat="1" applyFont="1" applyFill="1" applyBorder="1"/>
    <xf numFmtId="0" fontId="0" fillId="38" borderId="200" xfId="0" applyFill="1" applyBorder="1"/>
    <xf numFmtId="0" fontId="6" fillId="38" borderId="6" xfId="0" applyFont="1" applyFill="1" applyBorder="1" applyAlignment="1">
      <alignment horizontal="center"/>
    </xf>
    <xf numFmtId="0" fontId="7" fillId="38" borderId="71" xfId="0" applyFont="1" applyFill="1" applyBorder="1"/>
    <xf numFmtId="176" fontId="7" fillId="38" borderId="71" xfId="0" applyNumberFormat="1" applyFont="1" applyFill="1" applyBorder="1"/>
    <xf numFmtId="171" fontId="7" fillId="38" borderId="136" xfId="0" applyNumberFormat="1" applyFont="1" applyFill="1" applyBorder="1"/>
    <xf numFmtId="0" fontId="19" fillId="38" borderId="428" xfId="0" applyFont="1" applyFill="1" applyBorder="1" applyAlignment="1">
      <alignment horizontal="center" vertical="center" wrapText="1"/>
    </xf>
    <xf numFmtId="0" fontId="19" fillId="38" borderId="430" xfId="0" applyFont="1" applyFill="1" applyBorder="1" applyAlignment="1">
      <alignment horizontal="center" vertical="center" wrapText="1"/>
    </xf>
    <xf numFmtId="0" fontId="6" fillId="38" borderId="382" xfId="0" applyFont="1" applyFill="1" applyBorder="1"/>
    <xf numFmtId="0" fontId="0" fillId="38" borderId="447" xfId="0" applyFill="1" applyBorder="1"/>
    <xf numFmtId="10" fontId="6" fillId="38" borderId="0" xfId="0" applyNumberFormat="1" applyFont="1" applyFill="1" applyBorder="1"/>
    <xf numFmtId="171" fontId="6" fillId="38" borderId="208" xfId="0" applyNumberFormat="1" applyFont="1" applyFill="1" applyBorder="1"/>
    <xf numFmtId="171" fontId="7" fillId="38" borderId="208" xfId="0" applyNumberFormat="1" applyFont="1" applyFill="1" applyBorder="1"/>
    <xf numFmtId="0" fontId="110" fillId="38" borderId="3" xfId="0" applyFont="1" applyFill="1" applyBorder="1"/>
    <xf numFmtId="0" fontId="110" fillId="38" borderId="4" xfId="0" applyFont="1" applyFill="1" applyBorder="1"/>
    <xf numFmtId="10" fontId="6" fillId="38" borderId="50" xfId="0" applyNumberFormat="1" applyFont="1" applyFill="1" applyBorder="1"/>
    <xf numFmtId="171" fontId="6" fillId="38" borderId="203" xfId="0" applyNumberFormat="1" applyFont="1" applyFill="1" applyBorder="1"/>
    <xf numFmtId="171" fontId="7" fillId="38" borderId="71" xfId="0" applyNumberFormat="1" applyFont="1" applyFill="1" applyBorder="1"/>
    <xf numFmtId="0" fontId="110" fillId="38" borderId="0" xfId="0" applyFont="1" applyFill="1" applyBorder="1"/>
    <xf numFmtId="176" fontId="6" fillId="38" borderId="0" xfId="0" applyNumberFormat="1" applyFont="1" applyFill="1" applyBorder="1"/>
    <xf numFmtId="171" fontId="6" fillId="38" borderId="0" xfId="0" applyNumberFormat="1" applyFont="1" applyFill="1" applyBorder="1"/>
    <xf numFmtId="0" fontId="19" fillId="38" borderId="140" xfId="0" applyFont="1" applyFill="1" applyBorder="1" applyAlignment="1">
      <alignment horizontal="center" vertical="center" wrapText="1"/>
    </xf>
    <xf numFmtId="0" fontId="19" fillId="38" borderId="194" xfId="0" applyFont="1" applyFill="1" applyBorder="1" applyAlignment="1">
      <alignment horizontal="center" vertical="center" wrapText="1"/>
    </xf>
    <xf numFmtId="0" fontId="19" fillId="38" borderId="91" xfId="0" applyFont="1" applyFill="1" applyBorder="1"/>
    <xf numFmtId="0" fontId="0" fillId="38" borderId="91" xfId="0" applyFont="1" applyFill="1" applyBorder="1"/>
    <xf numFmtId="0" fontId="12" fillId="38" borderId="0" xfId="49" applyFont="1" applyFill="1" applyAlignment="1">
      <alignment horizontal="right"/>
    </xf>
    <xf numFmtId="0" fontId="12" fillId="38" borderId="0" xfId="49" applyFont="1" applyFill="1"/>
    <xf numFmtId="0" fontId="6" fillId="38" borderId="515" xfId="0" applyFont="1" applyFill="1" applyBorder="1" applyAlignment="1">
      <alignment horizontal="center"/>
    </xf>
    <xf numFmtId="0" fontId="6" fillId="38" borderId="518" xfId="0" applyFont="1" applyFill="1" applyBorder="1"/>
    <xf numFmtId="0" fontId="6" fillId="38" borderId="515" xfId="0" applyFont="1" applyFill="1" applyBorder="1"/>
    <xf numFmtId="171" fontId="6" fillId="38" borderId="518" xfId="0" applyNumberFormat="1" applyFont="1" applyFill="1" applyBorder="1"/>
    <xf numFmtId="171" fontId="7" fillId="38" borderId="518" xfId="0" applyNumberFormat="1" applyFont="1" applyFill="1" applyBorder="1"/>
    <xf numFmtId="176" fontId="7" fillId="38" borderId="518" xfId="0" applyNumberFormat="1" applyFont="1" applyFill="1" applyBorder="1"/>
    <xf numFmtId="0" fontId="0" fillId="38" borderId="515" xfId="0" applyFill="1" applyBorder="1"/>
    <xf numFmtId="0" fontId="0" fillId="38" borderId="518" xfId="0" applyFill="1" applyBorder="1"/>
    <xf numFmtId="0" fontId="19" fillId="38" borderId="48" xfId="0" applyFont="1" applyFill="1" applyBorder="1" applyAlignment="1">
      <alignment horizontal="center" vertical="center" wrapText="1"/>
    </xf>
    <xf numFmtId="0" fontId="19" fillId="38" borderId="355" xfId="0" applyFont="1" applyFill="1" applyBorder="1" applyAlignment="1">
      <alignment horizontal="center" vertical="center" wrapText="1"/>
    </xf>
    <xf numFmtId="177" fontId="7" fillId="38" borderId="48" xfId="0" applyNumberFormat="1" applyFont="1" applyFill="1" applyBorder="1" applyAlignment="1">
      <alignment horizontal="right" vertical="center" wrapText="1"/>
    </xf>
    <xf numFmtId="171" fontId="6" fillId="38" borderId="5" xfId="0" applyNumberFormat="1" applyFont="1" applyFill="1" applyBorder="1"/>
    <xf numFmtId="171" fontId="7" fillId="38" borderId="5" xfId="0" applyNumberFormat="1" applyFont="1" applyFill="1" applyBorder="1"/>
    <xf numFmtId="0" fontId="175" fillId="38" borderId="3" xfId="0" applyFont="1" applyFill="1" applyBorder="1"/>
    <xf numFmtId="176" fontId="7" fillId="38" borderId="5" xfId="0" applyNumberFormat="1" applyFont="1" applyFill="1" applyBorder="1"/>
    <xf numFmtId="171" fontId="6" fillId="38" borderId="6" xfId="0" applyNumberFormat="1" applyFont="1" applyFill="1" applyBorder="1"/>
    <xf numFmtId="0" fontId="164" fillId="38" borderId="71" xfId="0" applyFont="1" applyFill="1" applyBorder="1"/>
    <xf numFmtId="0" fontId="113" fillId="38" borderId="70" xfId="0" applyFont="1" applyFill="1" applyBorder="1"/>
    <xf numFmtId="0" fontId="19" fillId="38" borderId="432" xfId="0" applyFont="1" applyFill="1" applyBorder="1" applyAlignment="1">
      <alignment horizontal="center" vertical="center" wrapText="1"/>
    </xf>
    <xf numFmtId="0" fontId="19" fillId="38" borderId="9" xfId="0" applyFont="1" applyFill="1" applyBorder="1" applyAlignment="1">
      <alignment horizontal="center" vertical="center" wrapText="1"/>
    </xf>
    <xf numFmtId="0" fontId="19" fillId="38" borderId="431" xfId="0" applyFont="1" applyFill="1" applyBorder="1" applyAlignment="1">
      <alignment horizontal="center" vertical="center" wrapText="1"/>
    </xf>
    <xf numFmtId="0" fontId="6" fillId="38" borderId="433" xfId="0" applyFont="1" applyFill="1" applyBorder="1" applyAlignment="1">
      <alignment horizontal="center" vertical="center" wrapText="1"/>
    </xf>
    <xf numFmtId="9" fontId="6" fillId="38" borderId="384" xfId="0" applyNumberFormat="1" applyFont="1" applyFill="1" applyBorder="1"/>
    <xf numFmtId="0" fontId="6" fillId="38" borderId="10" xfId="0" applyFont="1" applyFill="1" applyBorder="1"/>
    <xf numFmtId="0" fontId="0" fillId="38" borderId="384" xfId="0" applyFill="1" applyBorder="1"/>
    <xf numFmtId="171" fontId="6" fillId="38" borderId="10" xfId="0" applyNumberFormat="1" applyFont="1" applyFill="1" applyBorder="1"/>
    <xf numFmtId="171" fontId="7" fillId="38" borderId="10" xfId="0" applyNumberFormat="1" applyFont="1" applyFill="1" applyBorder="1"/>
    <xf numFmtId="176" fontId="7" fillId="38" borderId="10" xfId="0" applyNumberFormat="1" applyFont="1" applyFill="1" applyBorder="1"/>
    <xf numFmtId="0" fontId="0" fillId="38" borderId="434" xfId="0" applyFill="1" applyBorder="1"/>
    <xf numFmtId="171" fontId="6" fillId="38" borderId="51" xfId="0" applyNumberFormat="1" applyFont="1" applyFill="1" applyBorder="1"/>
    <xf numFmtId="0" fontId="113" fillId="38" borderId="136" xfId="0" applyFont="1" applyFill="1" applyBorder="1"/>
    <xf numFmtId="171" fontId="7" fillId="38" borderId="70" xfId="0" applyNumberFormat="1" applyFont="1" applyFill="1" applyBorder="1"/>
    <xf numFmtId="0" fontId="113" fillId="38" borderId="91" xfId="0" applyFont="1" applyFill="1" applyBorder="1"/>
    <xf numFmtId="0" fontId="6" fillId="38" borderId="207" xfId="0" applyFont="1" applyFill="1" applyBorder="1" applyAlignment="1">
      <alignment horizontal="center"/>
    </xf>
    <xf numFmtId="0" fontId="6" fillId="38" borderId="207" xfId="0" applyFont="1" applyFill="1" applyBorder="1"/>
    <xf numFmtId="0" fontId="167" fillId="0" borderId="5" xfId="0" applyFont="1" applyFill="1" applyBorder="1" applyAlignment="1">
      <alignment horizontal="right" vertical="center"/>
    </xf>
    <xf numFmtId="0" fontId="167" fillId="82" borderId="5" xfId="0" applyFont="1" applyFill="1" applyBorder="1" applyAlignment="1">
      <alignment horizontal="right" vertical="center"/>
    </xf>
    <xf numFmtId="0" fontId="167" fillId="82" borderId="10" xfId="0" applyFont="1" applyFill="1" applyBorder="1" applyAlignment="1">
      <alignment horizontal="right" vertical="center"/>
    </xf>
    <xf numFmtId="1" fontId="7" fillId="92" borderId="363" xfId="49" applyNumberFormat="1" applyFont="1" applyFill="1" applyBorder="1"/>
    <xf numFmtId="1" fontId="7" fillId="92" borderId="70" xfId="49" applyNumberFormat="1" applyFont="1" applyFill="1" applyBorder="1"/>
    <xf numFmtId="1" fontId="7" fillId="0" borderId="519" xfId="49" applyNumberFormat="1" applyFont="1" applyFill="1" applyBorder="1"/>
    <xf numFmtId="0" fontId="167" fillId="38" borderId="0" xfId="0" applyFont="1" applyFill="1" applyAlignment="1">
      <alignment horizontal="center"/>
    </xf>
    <xf numFmtId="3" fontId="185" fillId="38" borderId="0" xfId="568" applyNumberFormat="1" applyFont="1" applyFill="1" applyAlignment="1"/>
    <xf numFmtId="0" fontId="24" fillId="83" borderId="222" xfId="568" applyFont="1" applyFill="1" applyBorder="1" applyAlignment="1">
      <alignment horizontal="center" vertical="center" wrapText="1"/>
    </xf>
    <xf numFmtId="0" fontId="24" fillId="83" borderId="299" xfId="568" applyFont="1" applyFill="1" applyBorder="1" applyAlignment="1">
      <alignment horizontal="center" vertical="center" wrapText="1"/>
    </xf>
    <xf numFmtId="0" fontId="7" fillId="83" borderId="358" xfId="568" applyFont="1" applyFill="1" applyBorder="1"/>
    <xf numFmtId="0" fontId="7" fillId="83" borderId="299" xfId="568" applyFont="1" applyFill="1" applyBorder="1"/>
    <xf numFmtId="10" fontId="88" fillId="83" borderId="359" xfId="568" applyNumberFormat="1" applyFont="1" applyFill="1" applyBorder="1"/>
    <xf numFmtId="0" fontId="7" fillId="83" borderId="520" xfId="568" applyFont="1" applyFill="1" applyBorder="1"/>
    <xf numFmtId="0" fontId="7" fillId="83" borderId="521" xfId="568" applyFont="1" applyFill="1" applyBorder="1"/>
    <xf numFmtId="10" fontId="88" fillId="83" borderId="360" xfId="568" applyNumberFormat="1" applyFont="1" applyFill="1" applyBorder="1"/>
    <xf numFmtId="10" fontId="88" fillId="83" borderId="0" xfId="568" applyNumberFormat="1" applyFont="1" applyFill="1" applyBorder="1"/>
    <xf numFmtId="0" fontId="88" fillId="83" borderId="0" xfId="568" applyFont="1" applyFill="1" applyBorder="1"/>
    <xf numFmtId="10" fontId="88" fillId="83" borderId="8" xfId="568" applyNumberFormat="1" applyFont="1" applyFill="1" applyBorder="1"/>
    <xf numFmtId="10" fontId="88" fillId="83" borderId="50" xfId="568" applyNumberFormat="1" applyFont="1" applyFill="1" applyBorder="1"/>
    <xf numFmtId="4" fontId="7" fillId="38" borderId="52" xfId="0" applyNumberFormat="1" applyFont="1" applyFill="1" applyBorder="1"/>
    <xf numFmtId="4" fontId="7" fillId="38" borderId="52" xfId="0" applyNumberFormat="1" applyFont="1" applyFill="1" applyBorder="1" applyAlignment="1">
      <alignment horizontal="center"/>
    </xf>
    <xf numFmtId="0" fontId="7" fillId="38" borderId="201" xfId="0" applyFont="1" applyFill="1" applyBorder="1" applyAlignment="1">
      <alignment horizontal="center"/>
    </xf>
    <xf numFmtId="0" fontId="7" fillId="38" borderId="199" xfId="0" applyFont="1" applyFill="1" applyBorder="1" applyAlignment="1">
      <alignment horizontal="center"/>
    </xf>
    <xf numFmtId="0" fontId="0" fillId="38" borderId="304" xfId="0" applyFill="1" applyBorder="1"/>
    <xf numFmtId="0" fontId="0" fillId="38" borderId="315" xfId="0" applyFill="1" applyBorder="1"/>
    <xf numFmtId="0" fontId="7" fillId="38" borderId="8" xfId="0" applyFont="1" applyFill="1" applyBorder="1" applyAlignment="1">
      <alignment horizontal="center"/>
    </xf>
    <xf numFmtId="0" fontId="6" fillId="38" borderId="522" xfId="0" applyFont="1" applyFill="1" applyBorder="1"/>
    <xf numFmtId="0" fontId="6" fillId="38" borderId="523" xfId="0" applyFont="1" applyFill="1" applyBorder="1"/>
    <xf numFmtId="0" fontId="0" fillId="38" borderId="314" xfId="0" applyFill="1" applyBorder="1"/>
    <xf numFmtId="0" fontId="0" fillId="38" borderId="525" xfId="0" applyFill="1" applyBorder="1"/>
    <xf numFmtId="0" fontId="0" fillId="38" borderId="526" xfId="0" applyFill="1" applyBorder="1"/>
    <xf numFmtId="0" fontId="0" fillId="38" borderId="527" xfId="0" applyFill="1" applyBorder="1"/>
    <xf numFmtId="0" fontId="0" fillId="38" borderId="281" xfId="0" applyFill="1" applyBorder="1"/>
    <xf numFmtId="0" fontId="6" fillId="38" borderId="469" xfId="0" applyFont="1" applyFill="1" applyBorder="1"/>
    <xf numFmtId="0" fontId="0" fillId="122" borderId="522" xfId="0" applyFill="1" applyBorder="1"/>
    <xf numFmtId="0" fontId="0" fillId="122" borderId="524" xfId="0" applyFill="1" applyBorder="1"/>
    <xf numFmtId="0" fontId="0" fillId="82" borderId="304" xfId="0" applyFill="1" applyBorder="1"/>
    <xf numFmtId="0" fontId="0" fillId="82" borderId="315" xfId="0" applyFill="1" applyBorder="1"/>
    <xf numFmtId="0" fontId="7" fillId="82" borderId="70" xfId="0" applyFont="1" applyFill="1" applyBorder="1"/>
    <xf numFmtId="0" fontId="0" fillId="82" borderId="526" xfId="0" applyFill="1" applyBorder="1"/>
    <xf numFmtId="0" fontId="7" fillId="82" borderId="7" xfId="0" applyFont="1" applyFill="1" applyBorder="1" applyAlignment="1">
      <alignment horizontal="center"/>
    </xf>
    <xf numFmtId="0" fontId="7" fillId="82" borderId="281" xfId="0" applyFont="1" applyFill="1" applyBorder="1" applyAlignment="1">
      <alignment horizontal="center"/>
    </xf>
    <xf numFmtId="0" fontId="7" fillId="82" borderId="9" xfId="0" applyFont="1" applyFill="1" applyBorder="1" applyAlignment="1">
      <alignment horizontal="center"/>
    </xf>
    <xf numFmtId="0" fontId="7" fillId="82" borderId="261" xfId="0" applyFont="1" applyFill="1" applyBorder="1" applyAlignment="1">
      <alignment horizontal="center"/>
    </xf>
    <xf numFmtId="3" fontId="0" fillId="82" borderId="304" xfId="0" applyNumberFormat="1" applyFill="1" applyBorder="1"/>
    <xf numFmtId="0" fontId="7" fillId="82" borderId="48" xfId="0" applyFont="1" applyFill="1" applyBorder="1" applyAlignment="1">
      <alignment horizontal="center"/>
    </xf>
    <xf numFmtId="0" fontId="7" fillId="82" borderId="296" xfId="0" applyFont="1" applyFill="1" applyBorder="1" applyAlignment="1">
      <alignment horizontal="center"/>
    </xf>
    <xf numFmtId="0" fontId="7" fillId="38" borderId="71" xfId="0" applyFont="1" applyFill="1" applyBorder="1" applyAlignment="1">
      <alignment horizontal="center"/>
    </xf>
    <xf numFmtId="0" fontId="7" fillId="38" borderId="136" xfId="0" applyFont="1" applyFill="1" applyBorder="1" applyAlignment="1">
      <alignment horizontal="center"/>
    </xf>
    <xf numFmtId="3" fontId="176" fillId="0" borderId="0" xfId="0" applyNumberFormat="1" applyFont="1" applyFill="1" applyBorder="1"/>
    <xf numFmtId="0" fontId="0" fillId="0" borderId="10" xfId="49" applyFont="1" applyFill="1" applyBorder="1"/>
    <xf numFmtId="0" fontId="5" fillId="82" borderId="0" xfId="49" applyFont="1" applyFill="1" applyBorder="1"/>
    <xf numFmtId="4" fontId="0" fillId="0" borderId="10" xfId="49" applyNumberFormat="1" applyFont="1" applyFill="1" applyBorder="1"/>
    <xf numFmtId="0" fontId="0" fillId="0" borderId="105" xfId="49" applyFont="1" applyFill="1" applyBorder="1"/>
    <xf numFmtId="0" fontId="0" fillId="0" borderId="127" xfId="49" applyFont="1" applyFill="1" applyBorder="1"/>
    <xf numFmtId="4" fontId="0" fillId="0" borderId="127" xfId="49" applyNumberFormat="1" applyFont="1" applyFill="1" applyBorder="1"/>
    <xf numFmtId="4" fontId="0" fillId="0" borderId="105" xfId="49" applyNumberFormat="1" applyFont="1" applyFill="1" applyBorder="1"/>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0" fillId="0" borderId="323" xfId="49" applyFont="1" applyFill="1" applyBorder="1"/>
    <xf numFmtId="0" fontId="0" fillId="0" borderId="320" xfId="49" applyFont="1" applyFill="1" applyBorder="1"/>
    <xf numFmtId="4" fontId="7" fillId="82" borderId="531" xfId="49" applyNumberFormat="1" applyFont="1" applyFill="1" applyBorder="1"/>
    <xf numFmtId="4" fontId="7" fillId="82" borderId="532" xfId="49" applyNumberFormat="1" applyFont="1" applyFill="1" applyBorder="1"/>
    <xf numFmtId="4" fontId="7" fillId="82" borderId="533" xfId="49" applyNumberFormat="1" applyFont="1" applyFill="1" applyBorder="1"/>
    <xf numFmtId="0" fontId="0" fillId="82" borderId="6" xfId="49" applyFont="1" applyFill="1" applyBorder="1"/>
    <xf numFmtId="4" fontId="7" fillId="82" borderId="534" xfId="49" applyNumberFormat="1" applyFont="1" applyFill="1" applyBorder="1"/>
    <xf numFmtId="4" fontId="7" fillId="82" borderId="535" xfId="49" applyNumberFormat="1" applyFont="1" applyFill="1" applyBorder="1"/>
    <xf numFmtId="0" fontId="0" fillId="82" borderId="504" xfId="49" applyFont="1" applyFill="1" applyBorder="1"/>
    <xf numFmtId="0" fontId="0" fillId="82" borderId="204" xfId="49" applyFont="1" applyFill="1" applyBorder="1"/>
    <xf numFmtId="4" fontId="5" fillId="0" borderId="0" xfId="49" applyNumberFormat="1" applyFont="1" applyBorder="1"/>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6" fillId="115" borderId="537" xfId="568" applyFont="1" applyFill="1" applyBorder="1" applyAlignment="1">
      <alignment horizontal="left" wrapText="1"/>
    </xf>
    <xf numFmtId="0" fontId="113" fillId="38" borderId="3" xfId="49" quotePrefix="1" applyFont="1" applyFill="1" applyBorder="1" applyAlignment="1">
      <alignment horizontal="left" vertical="top"/>
    </xf>
    <xf numFmtId="0" fontId="168" fillId="38" borderId="3" xfId="49" quotePrefix="1" applyFont="1" applyFill="1" applyBorder="1" applyAlignment="1">
      <alignment horizontal="left" vertical="top" wrapText="1"/>
    </xf>
    <xf numFmtId="0" fontId="6" fillId="115" borderId="501" xfId="568" applyFont="1" applyFill="1" applyBorder="1" applyAlignment="1">
      <alignment wrapText="1"/>
    </xf>
    <xf numFmtId="0" fontId="6" fillId="115" borderId="455" xfId="568" applyFont="1" applyFill="1" applyBorder="1" applyAlignment="1">
      <alignment wrapText="1"/>
    </xf>
    <xf numFmtId="0" fontId="7" fillId="101" borderId="9" xfId="568" applyFont="1" applyFill="1" applyBorder="1" applyAlignment="1">
      <alignment horizontal="center" vertical="center"/>
    </xf>
    <xf numFmtId="0" fontId="7" fillId="101" borderId="9" xfId="568" applyFont="1" applyFill="1" applyBorder="1" applyAlignment="1">
      <alignment horizontal="center" vertical="center" wrapText="1"/>
    </xf>
    <xf numFmtId="4" fontId="6" fillId="108" borderId="9" xfId="49" applyNumberFormat="1" applyFill="1" applyBorder="1" applyAlignment="1">
      <alignment horizontal="center"/>
    </xf>
    <xf numFmtId="4" fontId="6" fillId="82" borderId="74" xfId="49" applyNumberFormat="1" applyFill="1" applyBorder="1"/>
    <xf numFmtId="4" fontId="6" fillId="82" borderId="198" xfId="49" applyNumberFormat="1" applyFill="1" applyBorder="1"/>
    <xf numFmtId="4" fontId="6" fillId="0" borderId="539" xfId="49" applyNumberFormat="1" applyBorder="1"/>
    <xf numFmtId="4" fontId="6" fillId="0" borderId="526" xfId="49" applyNumberFormat="1" applyBorder="1"/>
    <xf numFmtId="4" fontId="6" fillId="82" borderId="540" xfId="49" applyNumberFormat="1" applyFill="1" applyBorder="1"/>
    <xf numFmtId="4" fontId="6" fillId="82" borderId="527" xfId="49" applyNumberFormat="1" applyFill="1" applyBorder="1"/>
    <xf numFmtId="4" fontId="7" fillId="82" borderId="272" xfId="568" applyNumberFormat="1" applyFont="1" applyFill="1" applyBorder="1" applyAlignment="1">
      <alignment horizontal="right" vertical="center"/>
    </xf>
    <xf numFmtId="4" fontId="7" fillId="82" borderId="271" xfId="568" applyNumberFormat="1" applyFont="1" applyFill="1" applyBorder="1" applyAlignment="1">
      <alignment horizontal="right" vertical="center"/>
    </xf>
    <xf numFmtId="0" fontId="6" fillId="82" borderId="203" xfId="49" applyFill="1" applyBorder="1" applyAlignment="1">
      <alignment horizontal="center" vertical="center"/>
    </xf>
    <xf numFmtId="0" fontId="6" fillId="82" borderId="200" xfId="49" applyFill="1" applyBorder="1" applyAlignment="1">
      <alignment horizontal="center" vertical="center"/>
    </xf>
    <xf numFmtId="0" fontId="14" fillId="114" borderId="287" xfId="568" applyFont="1" applyFill="1" applyBorder="1" applyAlignment="1">
      <alignment horizontal="center" vertical="center"/>
    </xf>
    <xf numFmtId="0" fontId="14" fillId="114" borderId="503" xfId="568" applyFont="1" applyFill="1" applyBorder="1" applyAlignment="1">
      <alignment horizontal="center" vertical="center"/>
    </xf>
    <xf numFmtId="0" fontId="188" fillId="114" borderId="455" xfId="568" applyFont="1" applyFill="1" applyBorder="1" applyAlignment="1">
      <alignment horizontal="center" vertical="center"/>
    </xf>
    <xf numFmtId="0" fontId="14" fillId="114" borderId="202" xfId="568" applyFont="1" applyFill="1" applyBorder="1" applyAlignment="1">
      <alignment horizontal="center" vertical="center"/>
    </xf>
    <xf numFmtId="0" fontId="14" fillId="114" borderId="454" xfId="568" applyFont="1" applyFill="1" applyBorder="1" applyAlignment="1">
      <alignment horizontal="center" vertical="center"/>
    </xf>
    <xf numFmtId="0" fontId="188" fillId="114" borderId="455" xfId="568" applyFont="1" applyFill="1" applyBorder="1" applyAlignment="1">
      <alignment horizontal="center" vertical="center" wrapText="1"/>
    </xf>
    <xf numFmtId="0" fontId="14" fillId="114" borderId="382" xfId="568" applyFont="1" applyFill="1" applyBorder="1" applyAlignment="1">
      <alignment horizontal="center" vertical="center" wrapText="1"/>
    </xf>
    <xf numFmtId="0" fontId="193" fillId="114" borderId="465" xfId="568" applyFont="1" applyFill="1" applyBorder="1" applyAlignment="1">
      <alignment horizontal="center" vertical="center"/>
    </xf>
    <xf numFmtId="0" fontId="14" fillId="114" borderId="474" xfId="568" applyFont="1" applyFill="1" applyBorder="1" applyAlignment="1">
      <alignment horizontal="center"/>
    </xf>
    <xf numFmtId="0" fontId="14" fillId="114" borderId="475" xfId="568" applyFont="1" applyFill="1" applyBorder="1" applyAlignment="1">
      <alignment horizontal="center" vertical="center"/>
    </xf>
    <xf numFmtId="0" fontId="14" fillId="114" borderId="202" xfId="568" applyFont="1" applyFill="1" applyBorder="1" applyAlignment="1">
      <alignment horizontal="center"/>
    </xf>
    <xf numFmtId="0" fontId="14" fillId="114" borderId="287" xfId="568" applyFont="1" applyFill="1" applyBorder="1" applyAlignment="1">
      <alignment horizontal="center"/>
    </xf>
    <xf numFmtId="0" fontId="14" fillId="82" borderId="287" xfId="568" applyFont="1" applyFill="1" applyBorder="1" applyAlignment="1">
      <alignment horizontal="center" vertical="center"/>
    </xf>
    <xf numFmtId="0" fontId="14" fillId="117" borderId="465" xfId="568" applyFont="1" applyFill="1" applyBorder="1" applyAlignment="1">
      <alignment horizontal="center" vertical="center"/>
    </xf>
    <xf numFmtId="0" fontId="14" fillId="117" borderId="465" xfId="568" applyFont="1" applyFill="1" applyBorder="1" applyAlignment="1">
      <alignment horizontal="center"/>
    </xf>
    <xf numFmtId="0" fontId="113" fillId="0" borderId="397" xfId="0" applyFont="1" applyFill="1" applyBorder="1"/>
    <xf numFmtId="0" fontId="7" fillId="82" borderId="52" xfId="0" applyFont="1" applyFill="1" applyBorder="1" applyAlignment="1">
      <alignment horizontal="center" vertical="center" wrapText="1"/>
    </xf>
    <xf numFmtId="0" fontId="7" fillId="82" borderId="70" xfId="0" applyFont="1" applyFill="1" applyBorder="1" applyAlignment="1">
      <alignment horizontal="center" wrapText="1"/>
    </xf>
    <xf numFmtId="0" fontId="14" fillId="82" borderId="52" xfId="0" applyFont="1" applyFill="1" applyBorder="1" applyAlignment="1">
      <alignment horizontal="center" wrapText="1"/>
    </xf>
    <xf numFmtId="4" fontId="7" fillId="0" borderId="71" xfId="0" applyNumberFormat="1" applyFont="1" applyFill="1" applyBorder="1" applyAlignment="1">
      <alignment horizontal="center" vertical="center" wrapText="1"/>
    </xf>
    <xf numFmtId="4" fontId="7" fillId="0" borderId="52" xfId="0" applyNumberFormat="1" applyFont="1" applyFill="1" applyBorder="1" applyAlignment="1">
      <alignment horizontal="center" vertical="center" wrapText="1"/>
    </xf>
    <xf numFmtId="0" fontId="7" fillId="83" borderId="52" xfId="0" applyFont="1" applyFill="1" applyBorder="1" applyAlignment="1">
      <alignment horizontal="center" vertical="center" wrapText="1"/>
    </xf>
    <xf numFmtId="0" fontId="113" fillId="38" borderId="287" xfId="0" quotePrefix="1" applyFont="1" applyFill="1" applyBorder="1" applyAlignment="1">
      <alignment vertical="top" wrapText="1"/>
    </xf>
    <xf numFmtId="0" fontId="6" fillId="38" borderId="0" xfId="568" applyFont="1" applyFill="1" applyBorder="1" applyAlignment="1">
      <alignment wrapText="1"/>
    </xf>
    <xf numFmtId="0" fontId="171" fillId="82" borderId="71" xfId="568" applyFont="1" applyFill="1" applyBorder="1" applyAlignment="1">
      <alignment horizontal="center" vertical="center"/>
    </xf>
    <xf numFmtId="0" fontId="6" fillId="0" borderId="136" xfId="568" applyBorder="1" applyAlignment="1"/>
    <xf numFmtId="0" fontId="6" fillId="0" borderId="70" xfId="568" applyBorder="1" applyAlignment="1"/>
    <xf numFmtId="0" fontId="23" fillId="38" borderId="136" xfId="568" applyFont="1" applyFill="1" applyBorder="1" applyAlignment="1">
      <alignment horizontal="center" vertical="center"/>
    </xf>
    <xf numFmtId="0" fontId="6" fillId="0" borderId="70" xfId="568" applyBorder="1" applyAlignment="1">
      <alignment horizontal="center" vertical="center"/>
    </xf>
    <xf numFmtId="0" fontId="6" fillId="38" borderId="456" xfId="568" applyFont="1" applyFill="1" applyBorder="1" applyAlignment="1">
      <alignment horizontal="left" vertical="center" wrapText="1"/>
    </xf>
    <xf numFmtId="0" fontId="6" fillId="38" borderId="457" xfId="568" applyFont="1" applyFill="1" applyBorder="1" applyAlignment="1">
      <alignment horizontal="left" vertical="center" wrapText="1"/>
    </xf>
    <xf numFmtId="0" fontId="6" fillId="38" borderId="458" xfId="568" applyFont="1" applyFill="1" applyBorder="1" applyAlignment="1">
      <alignment horizontal="left" vertical="center" wrapText="1"/>
    </xf>
    <xf numFmtId="0" fontId="155" fillId="114" borderId="379" xfId="568" applyFont="1" applyFill="1" applyBorder="1" applyAlignment="1">
      <alignment horizontal="center" vertical="center"/>
    </xf>
    <xf numFmtId="0" fontId="155" fillId="114" borderId="384" xfId="568" applyFont="1" applyFill="1" applyBorder="1" applyAlignment="1">
      <alignment horizontal="center" vertical="center"/>
    </xf>
    <xf numFmtId="0" fontId="155" fillId="114" borderId="382" xfId="568" applyFont="1" applyFill="1" applyBorder="1" applyAlignment="1">
      <alignment horizontal="center" vertical="center"/>
    </xf>
    <xf numFmtId="0" fontId="14" fillId="114" borderId="384" xfId="568" applyFont="1" applyFill="1" applyBorder="1" applyAlignment="1"/>
    <xf numFmtId="0" fontId="7" fillId="0" borderId="470" xfId="568" applyFont="1" applyBorder="1" applyAlignment="1"/>
    <xf numFmtId="0" fontId="14" fillId="114" borderId="382" xfId="568" applyFont="1" applyFill="1" applyBorder="1" applyAlignment="1">
      <alignment horizontal="center" vertical="center" wrapText="1"/>
    </xf>
    <xf numFmtId="0" fontId="14" fillId="114" borderId="435" xfId="568" applyFont="1" applyFill="1" applyBorder="1" applyAlignment="1">
      <alignment horizontal="center" vertical="center" wrapText="1"/>
    </xf>
    <xf numFmtId="0" fontId="6" fillId="38" borderId="0" xfId="568" applyFont="1" applyFill="1" applyAlignment="1">
      <alignment horizontal="left" wrapText="1"/>
    </xf>
    <xf numFmtId="0" fontId="6" fillId="38" borderId="0" xfId="568" applyFont="1" applyFill="1" applyAlignment="1">
      <alignment wrapText="1"/>
    </xf>
    <xf numFmtId="0" fontId="155" fillId="114" borderId="538" xfId="568" applyFont="1" applyFill="1" applyBorder="1" applyAlignment="1">
      <alignment horizontal="center" vertical="center"/>
    </xf>
    <xf numFmtId="0" fontId="155" fillId="114" borderId="435" xfId="568" applyFont="1" applyFill="1" applyBorder="1" applyAlignment="1">
      <alignment horizontal="center" vertical="center"/>
    </xf>
    <xf numFmtId="0" fontId="14" fillId="114" borderId="380" xfId="568" applyFont="1" applyFill="1" applyBorder="1" applyAlignment="1"/>
    <xf numFmtId="0" fontId="7" fillId="0" borderId="381" xfId="568" applyFont="1" applyBorder="1" applyAlignment="1"/>
    <xf numFmtId="0" fontId="14" fillId="114" borderId="386" xfId="568" applyFont="1" applyFill="1" applyBorder="1" applyAlignment="1"/>
    <xf numFmtId="0" fontId="7" fillId="0" borderId="453" xfId="568" applyFont="1" applyBorder="1" applyAlignment="1"/>
    <xf numFmtId="0" fontId="14" fillId="114" borderId="379" xfId="568" applyFont="1" applyFill="1" applyBorder="1" applyAlignment="1">
      <alignment horizontal="center" vertical="center" wrapText="1"/>
    </xf>
    <xf numFmtId="0" fontId="6" fillId="0" borderId="463" xfId="568" applyBorder="1" applyAlignment="1"/>
    <xf numFmtId="0" fontId="7" fillId="0" borderId="464" xfId="568" applyFont="1" applyBorder="1" applyAlignment="1"/>
    <xf numFmtId="0" fontId="155" fillId="114" borderId="454" xfId="568" applyFont="1" applyFill="1" applyBorder="1" applyAlignment="1">
      <alignment horizontal="center" vertical="center"/>
    </xf>
    <xf numFmtId="0" fontId="155" fillId="114" borderId="386" xfId="568" applyFont="1" applyFill="1" applyBorder="1" applyAlignment="1">
      <alignment horizontal="center" vertical="center"/>
    </xf>
    <xf numFmtId="0" fontId="155" fillId="114" borderId="462" xfId="568" applyFont="1" applyFill="1" applyBorder="1" applyAlignment="1">
      <alignment horizontal="center" vertical="center"/>
    </xf>
    <xf numFmtId="0" fontId="155" fillId="114" borderId="463" xfId="568" applyFont="1" applyFill="1" applyBorder="1" applyAlignment="1">
      <alignment horizontal="center" vertical="center"/>
    </xf>
    <xf numFmtId="0" fontId="155" fillId="117" borderId="379" xfId="568" applyFont="1" applyFill="1" applyBorder="1" applyAlignment="1">
      <alignment horizontal="center" vertical="center"/>
    </xf>
    <xf numFmtId="0" fontId="155" fillId="117" borderId="384" xfId="568" applyFont="1" applyFill="1" applyBorder="1" applyAlignment="1">
      <alignment horizontal="center" vertical="center"/>
    </xf>
    <xf numFmtId="0" fontId="155" fillId="117" borderId="463" xfId="568" applyFont="1" applyFill="1" applyBorder="1" applyAlignment="1">
      <alignment horizontal="center" vertical="center"/>
    </xf>
    <xf numFmtId="0" fontId="14" fillId="117" borderId="475" xfId="568" applyFont="1" applyFill="1" applyBorder="1" applyAlignment="1"/>
    <xf numFmtId="0" fontId="7" fillId="0" borderId="459" xfId="568" applyFont="1" applyBorder="1" applyAlignment="1"/>
    <xf numFmtId="0" fontId="14" fillId="117" borderId="384" xfId="568" applyFont="1" applyFill="1" applyBorder="1" applyAlignment="1">
      <alignment vertical="center"/>
    </xf>
    <xf numFmtId="0" fontId="7" fillId="0" borderId="464" xfId="568" applyFont="1" applyBorder="1" applyAlignment="1">
      <alignment vertical="center"/>
    </xf>
    <xf numFmtId="0" fontId="155" fillId="114" borderId="536" xfId="568" applyFont="1" applyFill="1" applyBorder="1" applyAlignment="1">
      <alignment horizontal="center" vertical="center"/>
    </xf>
    <xf numFmtId="0" fontId="155" fillId="114" borderId="477" xfId="568" applyFont="1" applyFill="1" applyBorder="1" applyAlignment="1">
      <alignment horizontal="center" vertical="center"/>
    </xf>
    <xf numFmtId="0" fontId="155" fillId="114" borderId="505" xfId="568" applyFont="1" applyFill="1" applyBorder="1" applyAlignment="1">
      <alignment horizontal="center" vertical="center"/>
    </xf>
    <xf numFmtId="0" fontId="6" fillId="0" borderId="384" xfId="568" applyFont="1" applyBorder="1" applyAlignment="1">
      <alignment horizontal="center"/>
    </xf>
    <xf numFmtId="0" fontId="14" fillId="117" borderId="384" xfId="568" applyFont="1" applyFill="1" applyBorder="1" applyAlignment="1"/>
    <xf numFmtId="0" fontId="6" fillId="0" borderId="463" xfId="568" applyFont="1" applyBorder="1" applyAlignment="1"/>
    <xf numFmtId="0" fontId="6" fillId="0" borderId="463" xfId="568" applyFont="1" applyBorder="1" applyAlignment="1">
      <alignment horizontal="center"/>
    </xf>
    <xf numFmtId="0" fontId="6" fillId="0" borderId="382" xfId="568" applyFont="1" applyBorder="1" applyAlignment="1">
      <alignment horizontal="center"/>
    </xf>
    <xf numFmtId="0" fontId="14" fillId="117" borderId="463" xfId="568" applyFont="1" applyFill="1" applyBorder="1" applyAlignment="1">
      <alignment horizontal="left"/>
    </xf>
    <xf numFmtId="0" fontId="14" fillId="117" borderId="461" xfId="568" applyFont="1" applyFill="1" applyBorder="1" applyAlignment="1">
      <alignment horizontal="left"/>
    </xf>
    <xf numFmtId="0" fontId="155" fillId="117" borderId="382" xfId="568" applyFont="1" applyFill="1" applyBorder="1" applyAlignment="1">
      <alignment horizontal="center" vertical="center"/>
    </xf>
    <xf numFmtId="0" fontId="155" fillId="117" borderId="477" xfId="568" applyFont="1" applyFill="1" applyBorder="1" applyAlignment="1">
      <alignment horizontal="center" vertical="center"/>
    </xf>
    <xf numFmtId="0" fontId="14" fillId="117" borderId="380" xfId="568" applyFont="1" applyFill="1" applyBorder="1" applyAlignment="1"/>
    <xf numFmtId="0" fontId="14" fillId="117" borderId="477" xfId="568" applyFont="1" applyFill="1" applyBorder="1" applyAlignment="1"/>
    <xf numFmtId="0" fontId="7" fillId="0" borderId="502" xfId="568" applyFont="1" applyBorder="1" applyAlignment="1"/>
    <xf numFmtId="0" fontId="14" fillId="117" borderId="463" xfId="568" applyFont="1" applyFill="1" applyBorder="1" applyAlignment="1"/>
    <xf numFmtId="0" fontId="7" fillId="0" borderId="501" xfId="568" applyFont="1" applyBorder="1" applyAlignment="1"/>
    <xf numFmtId="0" fontId="155" fillId="117" borderId="435" xfId="568" applyFont="1" applyFill="1" applyBorder="1" applyAlignment="1">
      <alignment horizontal="center" vertical="center"/>
    </xf>
    <xf numFmtId="0" fontId="155" fillId="117" borderId="454" xfId="568" applyFont="1" applyFill="1" applyBorder="1" applyAlignment="1">
      <alignment horizontal="center" vertical="center"/>
    </xf>
    <xf numFmtId="0" fontId="155" fillId="117" borderId="202" xfId="568" applyFont="1" applyFill="1" applyBorder="1" applyAlignment="1">
      <alignment horizontal="center" vertical="center"/>
    </xf>
    <xf numFmtId="0" fontId="14" fillId="117" borderId="381" xfId="568" applyFont="1" applyFill="1" applyBorder="1" applyAlignment="1"/>
    <xf numFmtId="0" fontId="155" fillId="117" borderId="379" xfId="568" applyFont="1" applyFill="1" applyBorder="1" applyAlignment="1">
      <alignment horizontal="center" vertical="center" wrapText="1"/>
    </xf>
    <xf numFmtId="0" fontId="155" fillId="117" borderId="435" xfId="568" applyFont="1" applyFill="1" applyBorder="1" applyAlignment="1">
      <alignment horizontal="center" vertical="center" wrapText="1"/>
    </xf>
    <xf numFmtId="0" fontId="14" fillId="117" borderId="505" xfId="568" applyFont="1" applyFill="1" applyBorder="1" applyAlignment="1"/>
    <xf numFmtId="0" fontId="7" fillId="82" borderId="366" xfId="0" applyFont="1" applyFill="1" applyBorder="1" applyAlignment="1">
      <alignment horizontal="left" wrapText="1"/>
    </xf>
    <xf numFmtId="0" fontId="7" fillId="82" borderId="275" xfId="0" applyFont="1" applyFill="1" applyBorder="1" applyAlignment="1">
      <alignment horizontal="left" wrapText="1"/>
    </xf>
    <xf numFmtId="0" fontId="72" fillId="34" borderId="3" xfId="0" applyFont="1" applyFill="1" applyBorder="1" applyAlignment="1">
      <alignment horizontal="center"/>
    </xf>
    <xf numFmtId="0" fontId="72" fillId="34" borderId="0" xfId="0" applyFont="1" applyFill="1" applyBorder="1" applyAlignment="1">
      <alignment horizontal="center"/>
    </xf>
    <xf numFmtId="0" fontId="171" fillId="82" borderId="71" xfId="0" applyFont="1" applyFill="1" applyBorder="1" applyAlignment="1">
      <alignment horizontal="center" vertical="center"/>
    </xf>
    <xf numFmtId="0" fontId="171" fillId="82" borderId="136" xfId="0" applyFont="1" applyFill="1" applyBorder="1" applyAlignment="1">
      <alignment horizontal="center" vertical="center"/>
    </xf>
    <xf numFmtId="0" fontId="171" fillId="82" borderId="70" xfId="0" applyFont="1" applyFill="1" applyBorder="1" applyAlignment="1">
      <alignment horizontal="center" vertical="center"/>
    </xf>
    <xf numFmtId="0" fontId="113" fillId="38" borderId="0" xfId="49" applyFont="1" applyFill="1" applyBorder="1" applyAlignment="1">
      <alignment horizontal="left" vertical="top" wrapText="1"/>
    </xf>
    <xf numFmtId="0" fontId="24" fillId="82" borderId="95" xfId="49" applyFont="1" applyFill="1" applyBorder="1" applyAlignment="1">
      <alignment horizontal="center" vertical="center"/>
    </xf>
    <xf numFmtId="0" fontId="45" fillId="34" borderId="3" xfId="0" applyFont="1" applyFill="1" applyBorder="1" applyAlignment="1">
      <alignment horizontal="center"/>
    </xf>
    <xf numFmtId="0" fontId="45" fillId="34" borderId="0" xfId="0" applyFont="1" applyFill="1" applyBorder="1" applyAlignment="1">
      <alignment horizontal="center"/>
    </xf>
    <xf numFmtId="0" fontId="110" fillId="0" borderId="0" xfId="49" applyFont="1" applyAlignment="1">
      <alignment horizontal="left" wrapText="1"/>
    </xf>
    <xf numFmtId="0" fontId="7" fillId="82" borderId="9" xfId="0" applyFont="1" applyFill="1" applyBorder="1" applyAlignment="1">
      <alignment horizontal="center" vertical="center" wrapText="1"/>
    </xf>
    <xf numFmtId="0" fontId="7" fillId="82" borderId="10" xfId="0" applyFont="1" applyFill="1" applyBorder="1" applyAlignment="1">
      <alignment horizontal="center" vertical="center" wrapText="1"/>
    </xf>
    <xf numFmtId="0" fontId="7" fillId="82" borderId="51" xfId="0" applyFont="1" applyFill="1" applyBorder="1" applyAlignment="1">
      <alignment horizontal="center" vertical="center" wrapText="1"/>
    </xf>
    <xf numFmtId="0" fontId="7" fillId="82" borderId="71" xfId="0" applyFont="1" applyFill="1" applyBorder="1" applyAlignment="1">
      <alignment horizontal="center" vertical="center"/>
    </xf>
    <xf numFmtId="0" fontId="7" fillId="82" borderId="136" xfId="0" applyFont="1" applyFill="1" applyBorder="1" applyAlignment="1">
      <alignment horizontal="center" vertical="center"/>
    </xf>
    <xf numFmtId="0" fontId="7" fillId="82" borderId="70" xfId="0" applyFont="1" applyFill="1" applyBorder="1" applyAlignment="1">
      <alignment horizontal="center" vertical="center"/>
    </xf>
    <xf numFmtId="4" fontId="7" fillId="82" borderId="7" xfId="55" applyNumberFormat="1" applyFont="1" applyFill="1" applyBorder="1" applyAlignment="1" applyProtection="1">
      <alignment horizontal="center" vertical="center"/>
      <protection hidden="1"/>
    </xf>
    <xf numFmtId="4" fontId="7" fillId="82" borderId="8" xfId="55" applyNumberFormat="1" applyFont="1" applyFill="1" applyBorder="1" applyAlignment="1" applyProtection="1">
      <alignment horizontal="center" vertical="center"/>
      <protection hidden="1"/>
    </xf>
    <xf numFmtId="4" fontId="7" fillId="82" borderId="48" xfId="55" applyNumberFormat="1" applyFont="1" applyFill="1" applyBorder="1" applyAlignment="1" applyProtection="1">
      <alignment horizontal="center" vertical="center"/>
      <protection hidden="1"/>
    </xf>
    <xf numFmtId="4" fontId="7" fillId="82" borderId="4" xfId="55" applyNumberFormat="1" applyFont="1" applyFill="1" applyBorder="1" applyAlignment="1" applyProtection="1">
      <alignment horizontal="center" vertical="center"/>
      <protection hidden="1"/>
    </xf>
    <xf numFmtId="4" fontId="7" fillId="82" borderId="50" xfId="55" applyNumberFormat="1" applyFont="1" applyFill="1" applyBorder="1" applyAlignment="1" applyProtection="1">
      <alignment horizontal="center" vertical="center"/>
      <protection hidden="1"/>
    </xf>
    <xf numFmtId="4" fontId="7" fillId="82" borderId="6" xfId="55" applyNumberFormat="1" applyFont="1" applyFill="1" applyBorder="1" applyAlignment="1" applyProtection="1">
      <alignment horizontal="center" vertical="center"/>
      <protection hidden="1"/>
    </xf>
    <xf numFmtId="4" fontId="153" fillId="82" borderId="7" xfId="55" applyNumberFormat="1" applyFont="1" applyFill="1" applyBorder="1" applyAlignment="1" applyProtection="1">
      <alignment horizontal="center" vertical="center"/>
      <protection hidden="1"/>
    </xf>
    <xf numFmtId="4" fontId="153" fillId="82" borderId="8" xfId="55" applyNumberFormat="1" applyFont="1" applyFill="1" applyBorder="1" applyAlignment="1" applyProtection="1">
      <alignment horizontal="center" vertical="center"/>
      <protection hidden="1"/>
    </xf>
    <xf numFmtId="4" fontId="153" fillId="82" borderId="48" xfId="55" applyNumberFormat="1" applyFont="1" applyFill="1" applyBorder="1" applyAlignment="1" applyProtection="1">
      <alignment horizontal="center" vertical="center"/>
      <protection hidden="1"/>
    </xf>
    <xf numFmtId="4" fontId="153" fillId="82" borderId="3" xfId="55" applyNumberFormat="1" applyFont="1" applyFill="1" applyBorder="1" applyAlignment="1" applyProtection="1">
      <alignment horizontal="center" vertical="center"/>
      <protection hidden="1"/>
    </xf>
    <xf numFmtId="4" fontId="153" fillId="82" borderId="0" xfId="55" applyNumberFormat="1" applyFont="1" applyFill="1" applyBorder="1" applyAlignment="1" applyProtection="1">
      <alignment horizontal="center" vertical="center"/>
      <protection hidden="1"/>
    </xf>
    <xf numFmtId="4" fontId="153" fillId="82" borderId="5" xfId="55" applyNumberFormat="1" applyFont="1" applyFill="1" applyBorder="1" applyAlignment="1" applyProtection="1">
      <alignment horizontal="center" vertical="center"/>
      <protection hidden="1"/>
    </xf>
    <xf numFmtId="4" fontId="153" fillId="82" borderId="4" xfId="55" applyNumberFormat="1" applyFont="1" applyFill="1" applyBorder="1" applyAlignment="1" applyProtection="1">
      <alignment horizontal="center" vertical="center"/>
      <protection hidden="1"/>
    </xf>
    <xf numFmtId="4" fontId="153" fillId="82" borderId="50" xfId="55" applyNumberFormat="1" applyFont="1" applyFill="1" applyBorder="1" applyAlignment="1" applyProtection="1">
      <alignment horizontal="center" vertical="center"/>
      <protection hidden="1"/>
    </xf>
    <xf numFmtId="4" fontId="153" fillId="82" borderId="6" xfId="55" applyNumberFormat="1" applyFont="1" applyFill="1" applyBorder="1" applyAlignment="1" applyProtection="1">
      <alignment horizontal="center" vertical="center"/>
      <protection hidden="1"/>
    </xf>
    <xf numFmtId="0" fontId="8" fillId="82" borderId="9" xfId="0" applyFont="1" applyFill="1" applyBorder="1" applyAlignment="1">
      <alignment horizontal="center" vertical="center" wrapText="1"/>
    </xf>
    <xf numFmtId="0" fontId="8" fillId="82" borderId="10" xfId="0" applyFont="1" applyFill="1" applyBorder="1" applyAlignment="1">
      <alignment horizontal="center" vertical="center" wrapText="1"/>
    </xf>
    <xf numFmtId="0" fontId="8" fillId="82" borderId="51" xfId="0" applyFont="1" applyFill="1" applyBorder="1" applyAlignment="1">
      <alignment horizontal="center" vertical="center" wrapText="1"/>
    </xf>
    <xf numFmtId="0" fontId="12" fillId="0" borderId="71" xfId="55" applyFont="1" applyBorder="1" applyAlignment="1" applyProtection="1">
      <alignment horizontal="center"/>
      <protection hidden="1"/>
    </xf>
    <xf numFmtId="0" fontId="12" fillId="0" borderId="136" xfId="55" applyFont="1" applyBorder="1" applyAlignment="1" applyProtection="1">
      <alignment horizontal="center"/>
      <protection hidden="1"/>
    </xf>
    <xf numFmtId="0" fontId="12" fillId="0" borderId="70" xfId="55" applyFont="1" applyBorder="1" applyAlignment="1" applyProtection="1">
      <alignment horizontal="center"/>
      <protection hidden="1"/>
    </xf>
    <xf numFmtId="0" fontId="7" fillId="82" borderId="541" xfId="0" applyFont="1" applyFill="1" applyBorder="1" applyAlignment="1">
      <alignment horizontal="center" vertical="center"/>
    </xf>
    <xf numFmtId="0" fontId="7" fillId="82" borderId="199" xfId="0" applyFont="1" applyFill="1" applyBorder="1" applyAlignment="1">
      <alignment horizontal="center" vertical="center"/>
    </xf>
    <xf numFmtId="0" fontId="7" fillId="82" borderId="542" xfId="0" applyFont="1" applyFill="1" applyBorder="1" applyAlignment="1">
      <alignment horizontal="center" vertical="center"/>
    </xf>
    <xf numFmtId="0" fontId="7" fillId="82" borderId="364" xfId="0" applyFont="1" applyFill="1" applyBorder="1" applyAlignment="1">
      <alignment horizontal="center" vertical="center"/>
    </xf>
    <xf numFmtId="0" fontId="7" fillId="82" borderId="372" xfId="0" applyFont="1" applyFill="1" applyBorder="1" applyAlignment="1">
      <alignment horizontal="center" vertical="center"/>
    </xf>
    <xf numFmtId="0" fontId="7" fillId="82" borderId="280" xfId="0" applyFont="1" applyFill="1" applyBorder="1" applyAlignment="1">
      <alignment horizontal="center" vertical="center"/>
    </xf>
    <xf numFmtId="0" fontId="153" fillId="82" borderId="160" xfId="0" applyFont="1" applyFill="1" applyBorder="1" applyAlignment="1" applyProtection="1">
      <alignment horizontal="center"/>
    </xf>
    <xf numFmtId="0" fontId="77" fillId="82" borderId="223" xfId="0" applyFont="1" applyFill="1" applyBorder="1" applyAlignment="1" applyProtection="1">
      <alignment horizontal="center" vertical="center" wrapText="1"/>
    </xf>
    <xf numFmtId="0" fontId="77" fillId="82" borderId="265" xfId="0" applyFont="1" applyFill="1" applyBorder="1" applyAlignment="1" applyProtection="1">
      <alignment horizontal="center" vertical="center" wrapText="1"/>
    </xf>
    <xf numFmtId="0" fontId="77" fillId="82" borderId="159" xfId="0" applyFont="1" applyFill="1" applyBorder="1" applyAlignment="1" applyProtection="1">
      <alignment horizontal="center" vertical="center" wrapText="1"/>
    </xf>
    <xf numFmtId="0" fontId="77" fillId="82" borderId="160" xfId="0" applyFont="1" applyFill="1" applyBorder="1" applyAlignment="1" applyProtection="1">
      <alignment horizontal="center" vertical="center" wrapText="1"/>
    </xf>
    <xf numFmtId="0" fontId="77" fillId="82" borderId="167" xfId="0" applyFont="1" applyFill="1" applyBorder="1" applyAlignment="1" applyProtection="1">
      <alignment horizontal="center" vertical="center" wrapText="1"/>
    </xf>
    <xf numFmtId="0" fontId="155" fillId="38" borderId="9" xfId="568" applyFont="1" applyFill="1" applyBorder="1" applyAlignment="1">
      <alignment horizontal="center" vertical="center"/>
    </xf>
    <xf numFmtId="0" fontId="155" fillId="38" borderId="51" xfId="568" applyFont="1" applyFill="1" applyBorder="1" applyAlignment="1">
      <alignment horizontal="center" vertical="center"/>
    </xf>
    <xf numFmtId="0" fontId="7" fillId="82" borderId="9" xfId="568" applyFont="1" applyFill="1" applyBorder="1" applyAlignment="1">
      <alignment horizontal="center" vertical="center" wrapText="1"/>
    </xf>
    <xf numFmtId="0" fontId="7" fillId="82" borderId="51" xfId="568" applyFont="1" applyFill="1" applyBorder="1" applyAlignment="1">
      <alignment horizontal="center" vertical="center" wrapText="1"/>
    </xf>
    <xf numFmtId="0" fontId="7" fillId="82" borderId="74" xfId="568" applyFont="1" applyFill="1" applyBorder="1" applyAlignment="1">
      <alignment horizontal="center" vertical="center"/>
    </xf>
    <xf numFmtId="0" fontId="7" fillId="82" borderId="273" xfId="568" applyFont="1" applyFill="1" applyBorder="1" applyAlignment="1">
      <alignment horizontal="center" vertical="center"/>
    </xf>
    <xf numFmtId="0" fontId="7" fillId="82" borderId="274" xfId="568" applyFont="1" applyFill="1" applyBorder="1" applyAlignment="1">
      <alignment horizontal="center" vertical="center"/>
    </xf>
    <xf numFmtId="0" fontId="6" fillId="82" borderId="4" xfId="568" applyFill="1" applyBorder="1" applyAlignment="1">
      <alignment horizontal="center" vertical="center"/>
    </xf>
    <xf numFmtId="0" fontId="6" fillId="82" borderId="50" xfId="568" applyFill="1" applyBorder="1" applyAlignment="1">
      <alignment horizontal="center" vertical="center"/>
    </xf>
    <xf numFmtId="0" fontId="6" fillId="82" borderId="6" xfId="568" applyFill="1" applyBorder="1" applyAlignment="1">
      <alignment horizontal="center" vertical="center"/>
    </xf>
    <xf numFmtId="0" fontId="7" fillId="82" borderId="7" xfId="568" applyFont="1" applyFill="1" applyBorder="1" applyAlignment="1">
      <alignment horizontal="center" vertical="center" wrapText="1"/>
    </xf>
    <xf numFmtId="0" fontId="7" fillId="82" borderId="3" xfId="568" applyFont="1" applyFill="1" applyBorder="1" applyAlignment="1">
      <alignment horizontal="center" vertical="center" wrapText="1"/>
    </xf>
    <xf numFmtId="0" fontId="7" fillId="82" borderId="4" xfId="568" applyFont="1" applyFill="1" applyBorder="1" applyAlignment="1">
      <alignment horizontal="center" vertical="center" wrapText="1"/>
    </xf>
    <xf numFmtId="0" fontId="7" fillId="82" borderId="10" xfId="568" applyFont="1" applyFill="1" applyBorder="1" applyAlignment="1">
      <alignment horizontal="center" vertical="center" wrapText="1"/>
    </xf>
    <xf numFmtId="0" fontId="7" fillId="82" borderId="136" xfId="568" applyFont="1" applyFill="1" applyBorder="1" applyAlignment="1">
      <alignment horizontal="center" vertical="center"/>
    </xf>
    <xf numFmtId="0" fontId="7" fillId="82" borderId="70" xfId="568" applyFont="1" applyFill="1" applyBorder="1" applyAlignment="1">
      <alignment horizontal="center" vertical="center"/>
    </xf>
    <xf numFmtId="0" fontId="8" fillId="82" borderId="9" xfId="568" applyFont="1" applyFill="1" applyBorder="1" applyAlignment="1">
      <alignment horizontal="center" vertical="center" wrapText="1"/>
    </xf>
    <xf numFmtId="0" fontId="8" fillId="82" borderId="10" xfId="568" applyFont="1" applyFill="1" applyBorder="1" applyAlignment="1">
      <alignment horizontal="center" vertical="center" wrapText="1"/>
    </xf>
    <xf numFmtId="0" fontId="8" fillId="82" borderId="51" xfId="568" applyFont="1" applyFill="1" applyBorder="1" applyAlignment="1">
      <alignment horizontal="center" vertical="center" wrapText="1"/>
    </xf>
    <xf numFmtId="0" fontId="7" fillId="82" borderId="3" xfId="568" applyFont="1" applyFill="1" applyBorder="1" applyAlignment="1">
      <alignment horizontal="center" vertical="center"/>
    </xf>
    <xf numFmtId="0" fontId="7" fillId="82" borderId="0" xfId="568" applyFont="1" applyFill="1" applyBorder="1" applyAlignment="1">
      <alignment horizontal="center" vertical="center"/>
    </xf>
    <xf numFmtId="0" fontId="7" fillId="82" borderId="5" xfId="568" applyFont="1" applyFill="1" applyBorder="1" applyAlignment="1">
      <alignment horizontal="center" vertical="center"/>
    </xf>
    <xf numFmtId="0" fontId="7" fillId="82" borderId="71" xfId="568" applyFont="1" applyFill="1" applyBorder="1" applyAlignment="1">
      <alignment horizontal="center" vertical="center"/>
    </xf>
    <xf numFmtId="0" fontId="167" fillId="0" borderId="9" xfId="0" applyNumberFormat="1" applyFont="1" applyFill="1" applyBorder="1" applyAlignment="1">
      <alignment horizontal="center" vertical="center" wrapText="1"/>
    </xf>
    <xf numFmtId="0" fontId="167" fillId="0" borderId="51" xfId="0" applyNumberFormat="1" applyFont="1" applyFill="1" applyBorder="1" applyAlignment="1">
      <alignment horizontal="center" vertical="center" wrapText="1"/>
    </xf>
    <xf numFmtId="0" fontId="164" fillId="0" borderId="49" xfId="55" applyFont="1" applyBorder="1" applyAlignment="1" applyProtection="1">
      <alignment horizontal="center"/>
      <protection hidden="1"/>
    </xf>
    <xf numFmtId="0" fontId="164" fillId="0" borderId="88" xfId="55" applyFont="1" applyBorder="1" applyAlignment="1" applyProtection="1">
      <alignment horizontal="center"/>
      <protection hidden="1"/>
    </xf>
    <xf numFmtId="0" fontId="164" fillId="0" borderId="89" xfId="55" applyFont="1" applyBorder="1" applyAlignment="1" applyProtection="1">
      <alignment horizontal="center"/>
      <protection hidden="1"/>
    </xf>
    <xf numFmtId="0" fontId="167" fillId="0" borderId="7" xfId="0" applyFont="1" applyFill="1" applyBorder="1" applyAlignment="1">
      <alignment horizontal="center"/>
    </xf>
    <xf numFmtId="0" fontId="167" fillId="0" borderId="8" xfId="0" applyFont="1" applyFill="1" applyBorder="1" applyAlignment="1">
      <alignment horizontal="center"/>
    </xf>
    <xf numFmtId="0" fontId="167" fillId="0" borderId="48" xfId="0" applyFont="1" applyFill="1" applyBorder="1" applyAlignment="1">
      <alignment horizontal="center"/>
    </xf>
    <xf numFmtId="0" fontId="167" fillId="0" borderId="3" xfId="0" applyFont="1" applyFill="1" applyBorder="1" applyAlignment="1">
      <alignment horizontal="center"/>
    </xf>
    <xf numFmtId="0" fontId="167" fillId="0" borderId="0" xfId="0" applyFont="1" applyFill="1" applyBorder="1" applyAlignment="1">
      <alignment horizontal="center"/>
    </xf>
    <xf numFmtId="0" fontId="167" fillId="0" borderId="5" xfId="0" applyFont="1" applyFill="1" applyBorder="1" applyAlignment="1">
      <alignment horizontal="center"/>
    </xf>
    <xf numFmtId="0" fontId="167" fillId="0" borderId="4" xfId="0" applyFont="1" applyFill="1" applyBorder="1" applyAlignment="1">
      <alignment horizontal="center"/>
    </xf>
    <xf numFmtId="0" fontId="167" fillId="0" borderId="50" xfId="0" applyFont="1" applyFill="1" applyBorder="1" applyAlignment="1">
      <alignment horizontal="center"/>
    </xf>
    <xf numFmtId="0" fontId="167" fillId="0" borderId="6" xfId="0" applyFont="1" applyFill="1" applyBorder="1" applyAlignment="1">
      <alignment horizontal="center"/>
    </xf>
    <xf numFmtId="0" fontId="167" fillId="0" borderId="9" xfId="0" applyFont="1" applyFill="1" applyBorder="1" applyAlignment="1">
      <alignment horizontal="center"/>
    </xf>
    <xf numFmtId="0" fontId="167" fillId="0" borderId="10" xfId="0" applyFont="1" applyFill="1" applyBorder="1" applyAlignment="1">
      <alignment horizontal="center"/>
    </xf>
    <xf numFmtId="0" fontId="167" fillId="0" borderId="51" xfId="0" applyFont="1" applyFill="1" applyBorder="1" applyAlignment="1">
      <alignment horizontal="center"/>
    </xf>
    <xf numFmtId="0" fontId="167" fillId="0" borderId="9" xfId="0" applyNumberFormat="1" applyFont="1" applyFill="1" applyBorder="1" applyAlignment="1">
      <alignment horizontal="center" vertical="center"/>
    </xf>
    <xf numFmtId="0" fontId="167" fillId="0" borderId="51" xfId="0" applyNumberFormat="1" applyFont="1" applyFill="1" applyBorder="1" applyAlignment="1">
      <alignment horizontal="center" vertical="center"/>
    </xf>
    <xf numFmtId="0" fontId="164" fillId="38" borderId="49" xfId="55" applyFont="1" applyFill="1" applyBorder="1" applyAlignment="1" applyProtection="1">
      <alignment horizontal="center"/>
      <protection hidden="1"/>
    </xf>
    <xf numFmtId="0" fontId="164" fillId="38" borderId="88" xfId="55" applyFont="1" applyFill="1" applyBorder="1" applyAlignment="1" applyProtection="1">
      <alignment horizontal="center"/>
      <protection hidden="1"/>
    </xf>
    <xf numFmtId="0" fontId="167" fillId="38" borderId="7" xfId="0" applyFont="1" applyFill="1" applyBorder="1" applyAlignment="1">
      <alignment horizontal="center"/>
    </xf>
    <xf numFmtId="0" fontId="167" fillId="38" borderId="8" xfId="0" applyFont="1" applyFill="1" applyBorder="1" applyAlignment="1">
      <alignment horizontal="center"/>
    </xf>
    <xf numFmtId="0" fontId="167" fillId="38" borderId="48" xfId="0" applyFont="1" applyFill="1" applyBorder="1" applyAlignment="1">
      <alignment horizontal="center"/>
    </xf>
    <xf numFmtId="0" fontId="167" fillId="38" borderId="3" xfId="0" applyFont="1" applyFill="1" applyBorder="1" applyAlignment="1">
      <alignment horizontal="center"/>
    </xf>
    <xf numFmtId="0" fontId="167" fillId="38" borderId="0" xfId="0" applyFont="1" applyFill="1" applyBorder="1" applyAlignment="1">
      <alignment horizontal="center"/>
    </xf>
    <xf numFmtId="0" fontId="167" fillId="38" borderId="5" xfId="0" applyFont="1" applyFill="1" applyBorder="1" applyAlignment="1">
      <alignment horizontal="center"/>
    </xf>
    <xf numFmtId="0" fontId="167" fillId="38" borderId="4" xfId="0" applyFont="1" applyFill="1" applyBorder="1" applyAlignment="1">
      <alignment horizontal="center"/>
    </xf>
    <xf numFmtId="0" fontId="167" fillId="38" borderId="50" xfId="0" applyFont="1" applyFill="1" applyBorder="1" applyAlignment="1">
      <alignment horizontal="center"/>
    </xf>
    <xf numFmtId="0" fontId="167" fillId="38" borderId="6" xfId="0" applyFont="1" applyFill="1" applyBorder="1" applyAlignment="1">
      <alignment horizontal="center"/>
    </xf>
    <xf numFmtId="0" fontId="167" fillId="82" borderId="9" xfId="0" applyNumberFormat="1" applyFont="1" applyFill="1" applyBorder="1" applyAlignment="1">
      <alignment horizontal="center" vertical="center" wrapText="1"/>
    </xf>
    <xf numFmtId="0" fontId="167" fillId="82" borderId="51" xfId="0" applyNumberFormat="1" applyFont="1" applyFill="1" applyBorder="1" applyAlignment="1">
      <alignment horizontal="center" vertical="center" wrapText="1"/>
    </xf>
    <xf numFmtId="0" fontId="164" fillId="82" borderId="71" xfId="55" applyFont="1" applyFill="1" applyBorder="1" applyAlignment="1" applyProtection="1">
      <alignment horizontal="center"/>
      <protection hidden="1"/>
    </xf>
    <xf numFmtId="0" fontId="164" fillId="82" borderId="70" xfId="55" applyFont="1" applyFill="1" applyBorder="1" applyAlignment="1" applyProtection="1">
      <alignment horizontal="center"/>
      <protection hidden="1"/>
    </xf>
    <xf numFmtId="0" fontId="167" fillId="82" borderId="71" xfId="0" applyFont="1" applyFill="1" applyBorder="1" applyAlignment="1">
      <alignment horizontal="center"/>
    </xf>
    <xf numFmtId="0" fontId="167" fillId="82" borderId="70" xfId="0" applyFont="1" applyFill="1" applyBorder="1" applyAlignment="1">
      <alignment horizontal="center"/>
    </xf>
    <xf numFmtId="10" fontId="164" fillId="0" borderId="4" xfId="0" applyNumberFormat="1" applyFont="1" applyFill="1" applyBorder="1" applyAlignment="1">
      <alignment horizontal="center" vertical="center"/>
    </xf>
    <xf numFmtId="10" fontId="164" fillId="0" borderId="50" xfId="0" applyNumberFormat="1" applyFont="1" applyFill="1" applyBorder="1" applyAlignment="1">
      <alignment horizontal="center" vertical="center"/>
    </xf>
    <xf numFmtId="10" fontId="164" fillId="0" borderId="6" xfId="0" applyNumberFormat="1" applyFont="1" applyFill="1" applyBorder="1" applyAlignment="1">
      <alignment horizontal="center" vertical="center"/>
    </xf>
    <xf numFmtId="0" fontId="164" fillId="0" borderId="7" xfId="0" applyNumberFormat="1" applyFont="1" applyFill="1" applyBorder="1" applyAlignment="1">
      <alignment horizontal="center" vertical="center"/>
    </xf>
    <xf numFmtId="0" fontId="164" fillId="0" borderId="8" xfId="0" applyNumberFormat="1" applyFont="1" applyFill="1" applyBorder="1" applyAlignment="1">
      <alignment horizontal="center" vertical="center"/>
    </xf>
    <xf numFmtId="0" fontId="164" fillId="0" borderId="48" xfId="0" applyNumberFormat="1" applyFont="1" applyFill="1" applyBorder="1" applyAlignment="1">
      <alignment horizontal="center" vertical="center"/>
    </xf>
    <xf numFmtId="10" fontId="164" fillId="0" borderId="4" xfId="0" quotePrefix="1" applyNumberFormat="1" applyFont="1" applyFill="1" applyBorder="1" applyAlignment="1">
      <alignment horizontal="center" vertical="center"/>
    </xf>
    <xf numFmtId="0" fontId="164" fillId="0" borderId="9" xfId="0" applyNumberFormat="1" applyFont="1" applyFill="1" applyBorder="1" applyAlignment="1">
      <alignment horizontal="center" vertical="center" wrapText="1"/>
    </xf>
    <xf numFmtId="0" fontId="164" fillId="0" borderId="51" xfId="0" applyNumberFormat="1" applyFont="1" applyFill="1" applyBorder="1" applyAlignment="1">
      <alignment horizontal="center" vertical="center" wrapText="1"/>
    </xf>
    <xf numFmtId="0" fontId="164" fillId="38" borderId="7" xfId="0" applyNumberFormat="1" applyFont="1" applyFill="1" applyBorder="1" applyAlignment="1">
      <alignment horizontal="center" vertical="center"/>
    </xf>
    <xf numFmtId="0" fontId="164" fillId="38" borderId="8" xfId="0" applyNumberFormat="1" applyFont="1" applyFill="1" applyBorder="1" applyAlignment="1">
      <alignment horizontal="center" vertical="center"/>
    </xf>
    <xf numFmtId="0" fontId="164" fillId="38" borderId="48" xfId="0" applyNumberFormat="1" applyFont="1" applyFill="1" applyBorder="1" applyAlignment="1">
      <alignment horizontal="center" vertical="center"/>
    </xf>
    <xf numFmtId="0" fontId="164" fillId="38" borderId="89" xfId="55" applyFont="1" applyFill="1" applyBorder="1" applyAlignment="1" applyProtection="1">
      <alignment horizontal="center"/>
      <protection hidden="1"/>
    </xf>
    <xf numFmtId="10" fontId="164" fillId="38" borderId="4" xfId="0" applyNumberFormat="1" applyFont="1" applyFill="1" applyBorder="1" applyAlignment="1">
      <alignment horizontal="center" vertical="center"/>
    </xf>
    <xf numFmtId="10" fontId="164" fillId="38" borderId="50" xfId="0" applyNumberFormat="1" applyFont="1" applyFill="1" applyBorder="1" applyAlignment="1">
      <alignment horizontal="center" vertical="center"/>
    </xf>
    <xf numFmtId="10" fontId="164" fillId="38" borderId="6" xfId="0" applyNumberFormat="1" applyFont="1" applyFill="1" applyBorder="1" applyAlignment="1">
      <alignment horizontal="center" vertical="center"/>
    </xf>
    <xf numFmtId="10" fontId="164" fillId="38" borderId="4" xfId="0" quotePrefix="1" applyNumberFormat="1" applyFont="1" applyFill="1" applyBorder="1" applyAlignment="1">
      <alignment horizontal="center" vertical="center"/>
    </xf>
    <xf numFmtId="0" fontId="164" fillId="38" borderId="9" xfId="0" applyFont="1" applyFill="1" applyBorder="1" applyAlignment="1">
      <alignment horizontal="center" wrapText="1"/>
    </xf>
    <xf numFmtId="0" fontId="164" fillId="38" borderId="51" xfId="0" applyFont="1" applyFill="1" applyBorder="1" applyAlignment="1">
      <alignment horizontal="center" wrapText="1"/>
    </xf>
    <xf numFmtId="0" fontId="164" fillId="0" borderId="7" xfId="0" applyNumberFormat="1" applyFont="1" applyFill="1" applyBorder="1" applyAlignment="1">
      <alignment horizontal="center" vertical="center" wrapText="1"/>
    </xf>
    <xf numFmtId="0" fontId="164" fillId="0" borderId="8" xfId="0" applyNumberFormat="1" applyFont="1" applyFill="1" applyBorder="1" applyAlignment="1">
      <alignment horizontal="center" vertical="center" wrapText="1"/>
    </xf>
    <xf numFmtId="0" fontId="164" fillId="0" borderId="48" xfId="0" applyNumberFormat="1" applyFont="1" applyFill="1" applyBorder="1" applyAlignment="1">
      <alignment horizontal="center" vertical="center" wrapText="1"/>
    </xf>
    <xf numFmtId="0" fontId="164" fillId="0" borderId="4" xfId="0" applyNumberFormat="1" applyFont="1" applyFill="1" applyBorder="1" applyAlignment="1">
      <alignment horizontal="center" vertical="center" wrapText="1"/>
    </xf>
    <xf numFmtId="0" fontId="164" fillId="0" borderId="50" xfId="0" applyNumberFormat="1" applyFont="1" applyFill="1" applyBorder="1" applyAlignment="1">
      <alignment horizontal="center" vertical="center" wrapText="1"/>
    </xf>
    <xf numFmtId="0" fontId="164" fillId="0" borderId="6" xfId="0" applyNumberFormat="1" applyFont="1" applyFill="1" applyBorder="1" applyAlignment="1">
      <alignment horizontal="center" vertical="center" wrapText="1"/>
    </xf>
    <xf numFmtId="0" fontId="6" fillId="0" borderId="0" xfId="49" applyFont="1" applyAlignment="1">
      <alignment horizontal="left" wrapText="1"/>
    </xf>
    <xf numFmtId="0" fontId="29" fillId="0" borderId="9" xfId="49" applyFont="1" applyBorder="1" applyAlignment="1">
      <alignment horizontal="center" vertical="center" wrapText="1"/>
    </xf>
    <xf numFmtId="0" fontId="29" fillId="0" borderId="10" xfId="49" applyFont="1" applyBorder="1" applyAlignment="1">
      <alignment horizontal="center" vertical="center" wrapText="1"/>
    </xf>
    <xf numFmtId="0" fontId="29" fillId="0" borderId="211" xfId="49" applyFont="1" applyBorder="1" applyAlignment="1">
      <alignment horizontal="center" vertical="center" wrapText="1"/>
    </xf>
    <xf numFmtId="0" fontId="29" fillId="0" borderId="74" xfId="49" applyFont="1" applyBorder="1" applyAlignment="1">
      <alignment horizontal="center"/>
    </xf>
    <xf numFmtId="0" fontId="29" fillId="0" borderId="273" xfId="49" applyFont="1" applyBorder="1" applyAlignment="1">
      <alignment horizontal="center"/>
    </xf>
    <xf numFmtId="0" fontId="29" fillId="0" borderId="274" xfId="49" applyFont="1" applyBorder="1" applyAlignment="1">
      <alignment horizontal="center"/>
    </xf>
    <xf numFmtId="0" fontId="181" fillId="38" borderId="0" xfId="0" applyFont="1" applyFill="1" applyAlignment="1">
      <alignment horizontal="right"/>
    </xf>
    <xf numFmtId="0" fontId="181" fillId="38" borderId="5" xfId="0" applyFont="1" applyFill="1" applyBorder="1" applyAlignment="1">
      <alignment horizontal="right"/>
    </xf>
    <xf numFmtId="0" fontId="167" fillId="82" borderId="7" xfId="0" applyNumberFormat="1" applyFont="1" applyFill="1" applyBorder="1" applyAlignment="1">
      <alignment horizontal="center" vertical="center" wrapText="1"/>
    </xf>
    <xf numFmtId="0" fontId="167" fillId="82" borderId="4" xfId="0" applyNumberFormat="1" applyFont="1" applyFill="1" applyBorder="1" applyAlignment="1">
      <alignment horizontal="center" vertical="center" wrapText="1"/>
    </xf>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24" fillId="82" borderId="389" xfId="49" applyFont="1" applyFill="1" applyBorder="1" applyAlignment="1">
      <alignment horizontal="center" vertical="center" wrapText="1"/>
    </xf>
    <xf numFmtId="0" fontId="24" fillId="82" borderId="207" xfId="49" applyFont="1" applyFill="1" applyBorder="1" applyAlignment="1">
      <alignment horizontal="center" vertical="center" wrapText="1"/>
    </xf>
    <xf numFmtId="0" fontId="24" fillId="82" borderId="200" xfId="49" applyFont="1" applyFill="1" applyBorder="1" applyAlignment="1">
      <alignment horizontal="center" vertical="center" wrapText="1"/>
    </xf>
    <xf numFmtId="0" fontId="24" fillId="82" borderId="9" xfId="49" applyFont="1" applyFill="1" applyBorder="1" applyAlignment="1">
      <alignment horizontal="center" vertical="center" wrapText="1"/>
    </xf>
    <xf numFmtId="0" fontId="24" fillId="82" borderId="10" xfId="49" applyFont="1" applyFill="1" applyBorder="1" applyAlignment="1">
      <alignment horizontal="center" vertical="center" wrapText="1"/>
    </xf>
    <xf numFmtId="0" fontId="24" fillId="82" borderId="51" xfId="49" applyFont="1" applyFill="1" applyBorder="1" applyAlignment="1">
      <alignment horizontal="center" vertical="center" wrapText="1"/>
    </xf>
    <xf numFmtId="0" fontId="24" fillId="82" borderId="213" xfId="49" applyFont="1" applyFill="1" applyBorder="1" applyAlignment="1">
      <alignment horizontal="center" vertical="center" wrapText="1"/>
    </xf>
    <xf numFmtId="0" fontId="24" fillId="82" borderId="206" xfId="49" applyFont="1" applyFill="1" applyBorder="1" applyAlignment="1">
      <alignment horizontal="center" vertical="center" wrapText="1"/>
    </xf>
    <xf numFmtId="0" fontId="24" fillId="82" borderId="204" xfId="49" applyFont="1" applyFill="1" applyBorder="1" applyAlignment="1">
      <alignment horizontal="center" vertical="center" wrapText="1"/>
    </xf>
    <xf numFmtId="0" fontId="24" fillId="82" borderId="7" xfId="49" applyFont="1" applyFill="1" applyBorder="1" applyAlignment="1">
      <alignment horizontal="center" vertical="center" wrapText="1"/>
    </xf>
    <xf numFmtId="0" fontId="24" fillId="82" borderId="3" xfId="49" applyFont="1" applyFill="1" applyBorder="1" applyAlignment="1">
      <alignment horizontal="center" vertical="center" wrapText="1"/>
    </xf>
    <xf numFmtId="0" fontId="24" fillId="82" borderId="4" xfId="49" applyFont="1" applyFill="1" applyBorder="1" applyAlignment="1">
      <alignment horizontal="center" vertical="center" wrapText="1"/>
    </xf>
    <xf numFmtId="0" fontId="7" fillId="36" borderId="71" xfId="568" applyFont="1" applyFill="1" applyBorder="1" applyAlignment="1">
      <alignment horizontal="center"/>
    </xf>
    <xf numFmtId="0" fontId="7" fillId="36" borderId="136" xfId="568" applyFont="1" applyFill="1" applyBorder="1" applyAlignment="1">
      <alignment horizontal="center"/>
    </xf>
    <xf numFmtId="0" fontId="7" fillId="36" borderId="70" xfId="568" applyFont="1" applyFill="1" applyBorder="1" applyAlignment="1">
      <alignment horizontal="center"/>
    </xf>
    <xf numFmtId="0" fontId="79" fillId="0" borderId="9" xfId="568" applyFont="1" applyBorder="1" applyAlignment="1">
      <alignment horizontal="center" vertical="center" wrapText="1"/>
    </xf>
    <xf numFmtId="0" fontId="79" fillId="0" borderId="295" xfId="568" applyFont="1" applyBorder="1" applyAlignment="1">
      <alignment horizontal="center" vertical="center" wrapText="1"/>
    </xf>
    <xf numFmtId="0" fontId="79" fillId="0" borderId="7" xfId="568" applyFont="1" applyBorder="1" applyAlignment="1">
      <alignment horizontal="center" vertical="center" wrapText="1"/>
    </xf>
    <xf numFmtId="0" fontId="79" fillId="0" borderId="321" xfId="568" applyFont="1" applyBorder="1" applyAlignment="1">
      <alignment horizontal="center" vertical="center" wrapText="1"/>
    </xf>
    <xf numFmtId="0" fontId="79" fillId="38" borderId="9" xfId="568" applyFont="1" applyFill="1" applyBorder="1" applyAlignment="1">
      <alignment horizontal="center" vertical="center" wrapText="1"/>
    </xf>
    <xf numFmtId="0" fontId="79" fillId="38" borderId="295" xfId="568" applyFont="1" applyFill="1" applyBorder="1" applyAlignment="1">
      <alignment horizontal="center" vertical="center" wrapText="1"/>
    </xf>
    <xf numFmtId="0" fontId="24" fillId="82" borderId="48" xfId="49" applyFont="1" applyFill="1" applyBorder="1" applyAlignment="1">
      <alignment horizontal="center" vertical="center" wrapText="1"/>
    </xf>
    <xf numFmtId="0" fontId="24" fillId="82" borderId="5" xfId="49" applyFont="1" applyFill="1" applyBorder="1" applyAlignment="1">
      <alignment horizontal="center" vertical="center" wrapText="1"/>
    </xf>
    <xf numFmtId="0" fontId="24" fillId="82" borderId="6" xfId="49" applyFont="1" applyFill="1" applyBorder="1" applyAlignment="1">
      <alignment horizontal="center" vertical="center" wrapText="1"/>
    </xf>
    <xf numFmtId="0" fontId="24" fillId="82" borderId="382" xfId="49" applyFont="1" applyFill="1" applyBorder="1" applyAlignment="1">
      <alignment horizontal="center" vertical="center" wrapText="1"/>
    </xf>
    <xf numFmtId="0" fontId="6" fillId="82" borderId="3" xfId="49" applyFont="1" applyFill="1" applyBorder="1" applyAlignment="1">
      <alignment horizontal="left" vertical="top" wrapText="1"/>
    </xf>
    <xf numFmtId="0" fontId="6" fillId="82" borderId="0" xfId="49" applyFont="1" applyFill="1" applyBorder="1" applyAlignment="1">
      <alignment horizontal="left" vertical="top" wrapText="1"/>
    </xf>
    <xf numFmtId="0" fontId="6" fillId="82" borderId="5" xfId="49" applyFont="1" applyFill="1" applyBorder="1" applyAlignment="1">
      <alignment horizontal="left" vertical="top" wrapText="1"/>
    </xf>
    <xf numFmtId="0" fontId="113" fillId="82" borderId="3" xfId="49" applyFont="1" applyFill="1" applyBorder="1" applyAlignment="1">
      <alignment horizontal="left" vertical="top" wrapText="1"/>
    </xf>
    <xf numFmtId="0" fontId="113" fillId="82" borderId="0" xfId="49" applyFont="1" applyFill="1" applyBorder="1" applyAlignment="1">
      <alignment horizontal="left" vertical="top" wrapText="1"/>
    </xf>
    <xf numFmtId="0" fontId="113" fillId="82" borderId="5" xfId="49" applyFont="1" applyFill="1" applyBorder="1" applyAlignment="1">
      <alignment horizontal="left" vertical="top" wrapText="1"/>
    </xf>
    <xf numFmtId="0" fontId="24" fillId="83" borderId="71" xfId="568" applyFont="1" applyFill="1" applyBorder="1" applyAlignment="1">
      <alignment horizontal="center" vertical="center" wrapText="1"/>
    </xf>
    <xf numFmtId="0" fontId="6" fillId="0" borderId="70" xfId="568" applyBorder="1" applyAlignment="1">
      <alignment horizontal="center" wrapText="1"/>
    </xf>
    <xf numFmtId="0" fontId="7" fillId="83" borderId="7" xfId="568" applyFont="1" applyFill="1" applyBorder="1" applyAlignment="1">
      <alignment horizontal="center" vertical="center" wrapText="1"/>
    </xf>
    <xf numFmtId="0" fontId="6" fillId="0" borderId="8" xfId="568" applyBorder="1" applyAlignment="1">
      <alignment vertical="center" wrapText="1"/>
    </xf>
    <xf numFmtId="0" fontId="6" fillId="0" borderId="48" xfId="568" applyBorder="1" applyAlignment="1">
      <alignment vertical="center" wrapText="1"/>
    </xf>
    <xf numFmtId="0" fontId="7" fillId="83" borderId="3" xfId="568" applyFont="1" applyFill="1" applyBorder="1" applyAlignment="1">
      <alignment horizontal="center" vertical="center" wrapText="1"/>
    </xf>
    <xf numFmtId="0" fontId="6" fillId="0" borderId="0" xfId="568" applyBorder="1" applyAlignment="1">
      <alignment vertical="center" wrapText="1"/>
    </xf>
    <xf numFmtId="0" fontId="6" fillId="0" borderId="5" xfId="568" applyBorder="1" applyAlignment="1">
      <alignment vertical="center" wrapText="1"/>
    </xf>
    <xf numFmtId="0" fontId="24" fillId="82" borderId="121" xfId="568" applyFont="1" applyFill="1" applyBorder="1" applyAlignment="1">
      <alignment horizontal="center"/>
    </xf>
    <xf numFmtId="0" fontId="24" fillId="82" borderId="115" xfId="568" applyFont="1" applyFill="1" applyBorder="1" applyAlignment="1">
      <alignment horizontal="center"/>
    </xf>
    <xf numFmtId="0" fontId="24" fillId="82" borderId="293" xfId="568" applyFont="1" applyFill="1" applyBorder="1" applyAlignment="1">
      <alignment horizontal="center"/>
    </xf>
    <xf numFmtId="0" fontId="24" fillId="82" borderId="226" xfId="568" applyFont="1" applyFill="1" applyBorder="1" applyAlignment="1">
      <alignment horizontal="center"/>
    </xf>
    <xf numFmtId="0" fontId="24" fillId="82" borderId="224" xfId="568" applyFont="1" applyFill="1" applyBorder="1" applyAlignment="1">
      <alignment horizontal="center"/>
    </xf>
    <xf numFmtId="0" fontId="24" fillId="0" borderId="3" xfId="568" applyFont="1" applyFill="1" applyBorder="1" applyAlignment="1">
      <alignment horizontal="center"/>
    </xf>
    <xf numFmtId="0" fontId="24" fillId="0" borderId="0" xfId="568" applyFont="1" applyFill="1" applyBorder="1" applyAlignment="1">
      <alignment horizontal="center"/>
    </xf>
    <xf numFmtId="0" fontId="24" fillId="82" borderId="95" xfId="568" applyFont="1" applyFill="1" applyBorder="1" applyAlignment="1">
      <alignment horizontal="center"/>
    </xf>
    <xf numFmtId="0" fontId="24" fillId="82" borderId="90" xfId="568" applyFont="1" applyFill="1" applyBorder="1" applyAlignment="1">
      <alignment horizontal="center"/>
    </xf>
    <xf numFmtId="0" fontId="24" fillId="83" borderId="230" xfId="568" applyFont="1" applyFill="1" applyBorder="1" applyAlignment="1">
      <alignment horizontal="center"/>
    </xf>
    <xf numFmtId="0" fontId="24" fillId="83" borderId="121" xfId="568" applyFont="1" applyFill="1" applyBorder="1" applyAlignment="1">
      <alignment horizontal="center"/>
    </xf>
    <xf numFmtId="0" fontId="24" fillId="83" borderId="231" xfId="568" applyFont="1" applyFill="1" applyBorder="1" applyAlignment="1">
      <alignment horizontal="center"/>
    </xf>
    <xf numFmtId="0" fontId="24" fillId="83" borderId="221" xfId="568" applyFont="1" applyFill="1" applyBorder="1" applyAlignment="1">
      <alignment horizontal="center"/>
    </xf>
    <xf numFmtId="0" fontId="6" fillId="38" borderId="3" xfId="49" applyFill="1" applyBorder="1" applyAlignment="1">
      <alignment horizontal="left" vertical="top" wrapText="1"/>
    </xf>
    <xf numFmtId="0" fontId="6" fillId="38" borderId="0" xfId="49" applyFill="1" applyBorder="1" applyAlignment="1">
      <alignment horizontal="left" vertical="top" wrapText="1"/>
    </xf>
    <xf numFmtId="0" fontId="6" fillId="38" borderId="5" xfId="49" applyFill="1" applyBorder="1" applyAlignment="1">
      <alignment horizontal="left" vertical="top" wrapText="1"/>
    </xf>
    <xf numFmtId="0" fontId="85" fillId="0" borderId="215" xfId="49" applyFont="1" applyBorder="1" applyAlignment="1">
      <alignment horizontal="center"/>
    </xf>
    <xf numFmtId="0" fontId="85" fillId="0" borderId="8" xfId="49" applyFont="1" applyBorder="1" applyAlignment="1">
      <alignment horizontal="center"/>
    </xf>
    <xf numFmtId="0" fontId="85" fillId="0" borderId="222" xfId="49" applyFont="1" applyBorder="1" applyAlignment="1">
      <alignment horizontal="center"/>
    </xf>
    <xf numFmtId="0" fontId="85" fillId="0" borderId="121" xfId="49" applyFont="1" applyBorder="1" applyAlignment="1">
      <alignment horizontal="center" vertical="center"/>
    </xf>
    <xf numFmtId="0" fontId="85" fillId="0" borderId="95" xfId="49" applyFont="1" applyBorder="1" applyAlignment="1">
      <alignment horizontal="center"/>
    </xf>
    <xf numFmtId="0" fontId="85" fillId="0" borderId="121" xfId="49" applyFont="1" applyFill="1" applyBorder="1" applyAlignment="1">
      <alignment horizontal="center" vertical="center"/>
    </xf>
    <xf numFmtId="0" fontId="14" fillId="0" borderId="95" xfId="49" applyFont="1" applyFill="1" applyBorder="1" applyAlignment="1">
      <alignment horizontal="center"/>
    </xf>
    <xf numFmtId="0" fontId="85" fillId="0" borderId="90" xfId="49" applyFont="1" applyBorder="1" applyAlignment="1">
      <alignment horizontal="center"/>
    </xf>
    <xf numFmtId="0" fontId="85" fillId="0" borderId="94" xfId="49" applyFont="1" applyBorder="1" applyAlignment="1">
      <alignment horizontal="center"/>
    </xf>
    <xf numFmtId="0" fontId="85" fillId="0" borderId="96" xfId="49" applyFont="1" applyBorder="1" applyAlignment="1">
      <alignment horizontal="center"/>
    </xf>
    <xf numFmtId="0" fontId="14" fillId="0" borderId="215" xfId="49" applyFont="1" applyFill="1" applyBorder="1" applyAlignment="1">
      <alignment horizontal="center"/>
    </xf>
    <xf numFmtId="0" fontId="14" fillId="0" borderId="8" xfId="49" applyFont="1" applyFill="1" applyBorder="1" applyAlignment="1">
      <alignment horizontal="center"/>
    </xf>
    <xf numFmtId="0" fontId="14" fillId="0" borderId="222" xfId="49" applyFont="1" applyFill="1" applyBorder="1" applyAlignment="1">
      <alignment horizontal="center"/>
    </xf>
    <xf numFmtId="0" fontId="85" fillId="0" borderId="115" xfId="49" applyFont="1" applyBorder="1" applyAlignment="1">
      <alignment horizontal="center" vertical="center"/>
    </xf>
    <xf numFmtId="0" fontId="85" fillId="0" borderId="116" xfId="49" applyFont="1" applyBorder="1" applyAlignment="1">
      <alignment horizontal="center" vertical="center"/>
    </xf>
    <xf numFmtId="0" fontId="85" fillId="0" borderId="133" xfId="49" applyFont="1" applyBorder="1" applyAlignment="1">
      <alignment horizontal="center" vertical="center"/>
    </xf>
    <xf numFmtId="0" fontId="14" fillId="0" borderId="71" xfId="49" applyFont="1" applyBorder="1" applyAlignment="1">
      <alignment horizontal="center"/>
    </xf>
    <xf numFmtId="0" fontId="14" fillId="0" borderId="70" xfId="49" applyFont="1" applyBorder="1" applyAlignment="1">
      <alignment horizontal="center"/>
    </xf>
    <xf numFmtId="0" fontId="83" fillId="0" borderId="7" xfId="56" applyFont="1" applyFill="1" applyBorder="1" applyAlignment="1">
      <alignment horizontal="center" vertical="center" textRotation="180" wrapText="1"/>
    </xf>
    <xf numFmtId="0" fontId="83" fillId="0" borderId="3" xfId="56" applyFont="1" applyFill="1" applyBorder="1" applyAlignment="1">
      <alignment horizontal="center" vertical="center" textRotation="180" wrapText="1"/>
    </xf>
    <xf numFmtId="0" fontId="83" fillId="0" borderId="9" xfId="56" applyFont="1" applyFill="1" applyBorder="1" applyAlignment="1">
      <alignment horizontal="center" vertical="center" textRotation="180" wrapText="1"/>
    </xf>
    <xf numFmtId="0" fontId="83" fillId="0" borderId="10" xfId="56" applyFont="1" applyFill="1" applyBorder="1" applyAlignment="1">
      <alignment horizontal="center" vertical="center" textRotation="180" wrapText="1"/>
    </xf>
    <xf numFmtId="0" fontId="83" fillId="0" borderId="48" xfId="56" applyFont="1" applyFill="1" applyBorder="1" applyAlignment="1">
      <alignment horizontal="center" vertical="center" textRotation="180" wrapText="1"/>
    </xf>
    <xf numFmtId="0" fontId="83" fillId="0" borderId="5" xfId="56" applyFont="1" applyFill="1" applyBorder="1" applyAlignment="1">
      <alignment horizontal="center" vertical="center" textRotation="180" wrapText="1"/>
    </xf>
    <xf numFmtId="0" fontId="13" fillId="0" borderId="0" xfId="56" applyFont="1" applyFill="1" applyBorder="1" applyAlignment="1">
      <alignment horizontal="center" vertical="center" wrapText="1"/>
    </xf>
    <xf numFmtId="0" fontId="85" fillId="0" borderId="293" xfId="49" applyFont="1" applyBorder="1" applyAlignment="1">
      <alignment horizontal="center" vertical="center"/>
    </xf>
    <xf numFmtId="0" fontId="85" fillId="0" borderId="226" xfId="49" applyFont="1" applyBorder="1" applyAlignment="1">
      <alignment horizontal="center" vertical="center"/>
    </xf>
    <xf numFmtId="0" fontId="85" fillId="0" borderId="224" xfId="49" applyFont="1" applyBorder="1" applyAlignment="1">
      <alignment horizontal="center" vertical="center"/>
    </xf>
    <xf numFmtId="0" fontId="85" fillId="0" borderId="294" xfId="49" applyFont="1" applyBorder="1" applyAlignment="1">
      <alignment horizontal="center"/>
    </xf>
    <xf numFmtId="0" fontId="85" fillId="0" borderId="217" xfId="49" applyFont="1" applyBorder="1" applyAlignment="1">
      <alignment horizontal="center"/>
    </xf>
    <xf numFmtId="0" fontId="24" fillId="38" borderId="121" xfId="0" applyFont="1" applyFill="1" applyBorder="1" applyAlignment="1">
      <alignment horizontal="center"/>
    </xf>
    <xf numFmtId="0" fontId="24" fillId="38" borderId="115" xfId="0" applyFont="1" applyFill="1" applyBorder="1" applyAlignment="1">
      <alignment horizontal="center"/>
    </xf>
    <xf numFmtId="0" fontId="24" fillId="38" borderId="116" xfId="0" applyFont="1" applyFill="1" applyBorder="1" applyAlignment="1">
      <alignment horizontal="center"/>
    </xf>
    <xf numFmtId="0" fontId="24" fillId="38" borderId="133" xfId="0" applyFont="1" applyFill="1" applyBorder="1" applyAlignment="1">
      <alignment horizontal="center"/>
    </xf>
    <xf numFmtId="0" fontId="85" fillId="38" borderId="95" xfId="49" applyFont="1" applyFill="1" applyBorder="1" applyAlignment="1">
      <alignment horizontal="center"/>
    </xf>
    <xf numFmtId="0" fontId="85" fillId="38" borderId="96" xfId="49" applyFont="1" applyFill="1" applyBorder="1" applyAlignment="1">
      <alignment horizontal="center"/>
    </xf>
    <xf numFmtId="0" fontId="85" fillId="38" borderId="90" xfId="49" applyFont="1" applyFill="1" applyBorder="1" applyAlignment="1">
      <alignment horizontal="center"/>
    </xf>
    <xf numFmtId="0" fontId="85" fillId="38" borderId="94" xfId="49" applyFont="1" applyFill="1" applyBorder="1" applyAlignment="1">
      <alignment horizontal="center"/>
    </xf>
    <xf numFmtId="4" fontId="172" fillId="82" borderId="326" xfId="49" applyNumberFormat="1" applyFont="1" applyFill="1" applyBorder="1" applyAlignment="1">
      <alignment horizontal="center" vertical="center" wrapText="1"/>
    </xf>
    <xf numFmtId="4" fontId="172" fillId="82" borderId="297" xfId="49" applyNumberFormat="1" applyFont="1" applyFill="1" applyBorder="1" applyAlignment="1">
      <alignment horizontal="center" vertical="center" wrapText="1"/>
    </xf>
    <xf numFmtId="0" fontId="26" fillId="82" borderId="333" xfId="49" applyFont="1" applyFill="1" applyBorder="1" applyAlignment="1">
      <alignment horizontal="center" vertical="center" wrapText="1"/>
    </xf>
    <xf numFmtId="0" fontId="26" fillId="82" borderId="216" xfId="49" applyFont="1" applyFill="1" applyBorder="1" applyAlignment="1">
      <alignment horizontal="center" vertical="center" wrapText="1"/>
    </xf>
    <xf numFmtId="4" fontId="19" fillId="82" borderId="326" xfId="49" applyNumberFormat="1" applyFont="1" applyFill="1" applyBorder="1" applyAlignment="1">
      <alignment horizontal="center" vertical="center" wrapText="1"/>
    </xf>
    <xf numFmtId="4" fontId="19" fillId="82" borderId="297" xfId="49" applyNumberFormat="1" applyFont="1" applyFill="1" applyBorder="1" applyAlignment="1">
      <alignment horizontal="center" vertical="center" wrapText="1"/>
    </xf>
    <xf numFmtId="0" fontId="19" fillId="38" borderId="0" xfId="49" applyFont="1" applyFill="1" applyBorder="1" applyAlignment="1">
      <alignment horizontal="center" vertical="center" wrapText="1"/>
    </xf>
    <xf numFmtId="0" fontId="26" fillId="82" borderId="349" xfId="49" applyFont="1" applyFill="1" applyBorder="1" applyAlignment="1">
      <alignment horizontal="center" vertical="center"/>
    </xf>
    <xf numFmtId="0" fontId="26" fillId="82" borderId="350" xfId="49" applyFont="1" applyFill="1" applyBorder="1" applyAlignment="1">
      <alignment horizontal="center" vertical="center"/>
    </xf>
    <xf numFmtId="0" fontId="26" fillId="82" borderId="351" xfId="49" applyFont="1" applyFill="1" applyBorder="1" applyAlignment="1">
      <alignment horizontal="center" vertical="center"/>
    </xf>
    <xf numFmtId="0" fontId="26" fillId="82" borderId="352" xfId="49" applyFont="1" applyFill="1" applyBorder="1" applyAlignment="1">
      <alignment horizontal="center" vertical="center"/>
    </xf>
    <xf numFmtId="4" fontId="19" fillId="82" borderId="529" xfId="49" applyNumberFormat="1" applyFont="1" applyFill="1" applyBorder="1" applyAlignment="1">
      <alignment horizontal="center" vertical="center" wrapText="1"/>
    </xf>
    <xf numFmtId="4" fontId="19" fillId="82" borderId="530" xfId="49" applyNumberFormat="1" applyFont="1" applyFill="1" applyBorder="1" applyAlignment="1">
      <alignment horizontal="center" vertical="center" wrapText="1"/>
    </xf>
    <xf numFmtId="4" fontId="19" fillId="82" borderId="327" xfId="49" applyNumberFormat="1" applyFont="1" applyFill="1" applyBorder="1" applyAlignment="1">
      <alignment horizontal="center" vertical="center" wrapText="1"/>
    </xf>
    <xf numFmtId="4" fontId="19" fillId="82" borderId="345" xfId="49" applyNumberFormat="1" applyFont="1" applyFill="1" applyBorder="1" applyAlignment="1">
      <alignment horizontal="center" vertical="center" wrapText="1"/>
    </xf>
    <xf numFmtId="0" fontId="26" fillId="82" borderId="353" xfId="49" applyFont="1" applyFill="1" applyBorder="1" applyAlignment="1">
      <alignment horizontal="center" vertical="center"/>
    </xf>
    <xf numFmtId="0" fontId="26" fillId="82" borderId="354" xfId="49" applyFont="1" applyFill="1" applyBorder="1" applyAlignment="1">
      <alignment horizontal="center" vertical="center"/>
    </xf>
    <xf numFmtId="4" fontId="172" fillId="82" borderId="327" xfId="49" applyNumberFormat="1" applyFont="1" applyFill="1" applyBorder="1" applyAlignment="1">
      <alignment horizontal="center" vertical="center" wrapText="1"/>
    </xf>
    <xf numFmtId="4" fontId="172" fillId="82" borderId="345" xfId="49" applyNumberFormat="1" applyFont="1" applyFill="1" applyBorder="1" applyAlignment="1">
      <alignment horizontal="center" vertical="center" wrapText="1"/>
    </xf>
    <xf numFmtId="0" fontId="26" fillId="82" borderId="307" xfId="49" applyFont="1" applyFill="1" applyBorder="1" applyAlignment="1">
      <alignment horizontal="center" vertical="center" wrapText="1"/>
    </xf>
    <xf numFmtId="0" fontId="26" fillId="82" borderId="215" xfId="49" applyFont="1" applyFill="1" applyBorder="1" applyAlignment="1">
      <alignment horizontal="center" vertical="center" wrapText="1"/>
    </xf>
    <xf numFmtId="0" fontId="19" fillId="38" borderId="3" xfId="49" applyFont="1" applyFill="1" applyBorder="1" applyAlignment="1">
      <alignment horizontal="center" vertical="center" wrapText="1"/>
    </xf>
    <xf numFmtId="4" fontId="24" fillId="82" borderId="340" xfId="49" applyNumberFormat="1" applyFont="1" applyFill="1" applyBorder="1" applyAlignment="1">
      <alignment horizontal="center"/>
    </xf>
    <xf numFmtId="4" fontId="24" fillId="82" borderId="298" xfId="49" applyNumberFormat="1" applyFont="1" applyFill="1" applyBorder="1" applyAlignment="1">
      <alignment horizontal="center"/>
    </xf>
    <xf numFmtId="4" fontId="24" fillId="82" borderId="341" xfId="49" applyNumberFormat="1" applyFont="1" applyFill="1" applyBorder="1" applyAlignment="1">
      <alignment horizontal="center"/>
    </xf>
    <xf numFmtId="0" fontId="24" fillId="82" borderId="298" xfId="49" applyFont="1" applyFill="1" applyBorder="1" applyAlignment="1">
      <alignment horizontal="center"/>
    </xf>
    <xf numFmtId="0" fontId="19" fillId="82" borderId="327" xfId="49" applyFont="1" applyFill="1" applyBorder="1" applyAlignment="1">
      <alignment horizontal="center" vertical="center" wrapText="1"/>
    </xf>
    <xf numFmtId="0" fontId="19" fillId="82" borderId="345" xfId="49" applyFont="1" applyFill="1" applyBorder="1" applyAlignment="1">
      <alignment horizontal="center" vertical="center" wrapText="1"/>
    </xf>
    <xf numFmtId="0" fontId="24" fillId="82" borderId="340" xfId="49" applyFont="1" applyFill="1" applyBorder="1" applyAlignment="1">
      <alignment horizontal="center"/>
    </xf>
    <xf numFmtId="0" fontId="24" fillId="82" borderId="341" xfId="49" applyFont="1" applyFill="1" applyBorder="1" applyAlignment="1">
      <alignment horizontal="center"/>
    </xf>
    <xf numFmtId="0" fontId="113" fillId="38" borderId="0" xfId="568" quotePrefix="1" applyNumberFormat="1" applyFont="1" applyFill="1" applyAlignment="1">
      <alignment horizontal="left" wrapText="1"/>
    </xf>
    <xf numFmtId="0" fontId="113" fillId="38" borderId="0" xfId="568" applyNumberFormat="1" applyFont="1" applyFill="1" applyAlignment="1">
      <alignment horizontal="left" wrapText="1"/>
    </xf>
    <xf numFmtId="0" fontId="113" fillId="38" borderId="0" xfId="49" quotePrefix="1" applyNumberFormat="1" applyFont="1" applyFill="1" applyAlignment="1">
      <alignment horizontal="left" wrapText="1"/>
    </xf>
    <xf numFmtId="0" fontId="113" fillId="38" borderId="0" xfId="49" applyNumberFormat="1" applyFont="1" applyFill="1" applyAlignment="1">
      <alignment horizontal="left" wrapText="1"/>
    </xf>
    <xf numFmtId="0" fontId="113" fillId="38" borderId="0" xfId="568" quotePrefix="1" applyNumberFormat="1" applyFont="1" applyFill="1" applyBorder="1" applyAlignment="1">
      <alignment horizontal="left" wrapText="1"/>
    </xf>
    <xf numFmtId="0" fontId="113" fillId="38" borderId="0" xfId="568" applyNumberFormat="1" applyFont="1" applyFill="1" applyBorder="1" applyAlignment="1">
      <alignment horizontal="left" wrapText="1"/>
    </xf>
    <xf numFmtId="0" fontId="24" fillId="82" borderId="140" xfId="49" applyFont="1" applyFill="1" applyBorder="1" applyAlignment="1">
      <alignment horizontal="center"/>
    </xf>
    <xf numFmtId="0" fontId="24" fillId="82" borderId="111" xfId="49" applyFont="1" applyFill="1" applyBorder="1" applyAlignment="1">
      <alignment horizontal="center"/>
    </xf>
    <xf numFmtId="0" fontId="24" fillId="82" borderId="177" xfId="49" applyFont="1" applyFill="1" applyBorder="1" applyAlignment="1">
      <alignment horizontal="center"/>
    </xf>
    <xf numFmtId="0" fontId="19" fillId="82" borderId="326" xfId="49" applyFont="1" applyFill="1" applyBorder="1" applyAlignment="1">
      <alignment horizontal="center" vertical="center" wrapText="1"/>
    </xf>
    <xf numFmtId="0" fontId="19" fillId="82" borderId="328" xfId="49" applyFont="1" applyFill="1" applyBorder="1" applyAlignment="1">
      <alignment horizontal="center" vertical="center" wrapText="1"/>
    </xf>
    <xf numFmtId="0" fontId="24" fillId="82" borderId="307" xfId="49" applyFont="1" applyFill="1" applyBorder="1" applyAlignment="1">
      <alignment horizontal="center"/>
    </xf>
    <xf numFmtId="0" fontId="24" fillId="82" borderId="299" xfId="49" applyFont="1" applyFill="1" applyBorder="1" applyAlignment="1">
      <alignment horizontal="center"/>
    </xf>
    <xf numFmtId="0" fontId="19" fillId="82" borderId="355" xfId="49" applyFont="1" applyFill="1" applyBorder="1" applyAlignment="1">
      <alignment horizontal="center" vertical="center" wrapText="1"/>
    </xf>
    <xf numFmtId="0" fontId="19" fillId="82" borderId="300" xfId="49" applyFont="1" applyFill="1" applyBorder="1" applyAlignment="1">
      <alignment horizontal="center" vertical="center" wrapText="1"/>
    </xf>
    <xf numFmtId="0" fontId="19" fillId="82" borderId="94" xfId="49" applyFont="1" applyFill="1" applyBorder="1" applyAlignment="1">
      <alignment horizontal="center" vertical="top" wrapText="1"/>
    </xf>
    <xf numFmtId="0" fontId="24" fillId="0" borderId="121" xfId="0" applyFont="1" applyFill="1" applyBorder="1" applyAlignment="1">
      <alignment horizontal="center"/>
    </xf>
    <xf numFmtId="4" fontId="6" fillId="0" borderId="213" xfId="49" applyNumberFormat="1" applyBorder="1" applyAlignment="1">
      <alignment horizontal="center"/>
    </xf>
    <xf numFmtId="4" fontId="6" fillId="0" borderId="204" xfId="49" applyNumberFormat="1" applyBorder="1" applyAlignment="1">
      <alignment horizontal="center"/>
    </xf>
    <xf numFmtId="49" fontId="24" fillId="0" borderId="134" xfId="49" applyNumberFormat="1" applyFont="1" applyBorder="1" applyAlignment="1">
      <alignment horizontal="right"/>
    </xf>
    <xf numFmtId="0" fontId="24" fillId="0" borderId="115" xfId="49" applyFont="1" applyBorder="1" applyAlignment="1">
      <alignment horizontal="center" wrapText="1"/>
    </xf>
    <xf numFmtId="0" fontId="24" fillId="0" borderId="133" xfId="49" applyFont="1" applyBorder="1" applyAlignment="1">
      <alignment horizontal="center" wrapText="1"/>
    </xf>
    <xf numFmtId="0" fontId="24" fillId="0" borderId="90" xfId="49" applyFont="1" applyBorder="1" applyAlignment="1">
      <alignment horizontal="center"/>
    </xf>
    <xf numFmtId="0" fontId="19" fillId="0" borderId="91" xfId="49" applyFont="1" applyBorder="1" applyAlignment="1">
      <alignment horizontal="left" wrapText="1"/>
    </xf>
    <xf numFmtId="0" fontId="24" fillId="0" borderId="71" xfId="49" applyFont="1" applyBorder="1" applyAlignment="1">
      <alignment horizontal="center"/>
    </xf>
    <xf numFmtId="0" fontId="24" fillId="0" borderId="136" xfId="49" applyFont="1" applyBorder="1" applyAlignment="1">
      <alignment horizontal="center"/>
    </xf>
    <xf numFmtId="0" fontId="24" fillId="0" borderId="70" xfId="49" applyFont="1" applyBorder="1" applyAlignment="1">
      <alignment horizontal="center"/>
    </xf>
    <xf numFmtId="0" fontId="24" fillId="0" borderId="451" xfId="49" applyFont="1" applyBorder="1" applyAlignment="1">
      <alignment horizontal="center"/>
    </xf>
    <xf numFmtId="0" fontId="24" fillId="0" borderId="452" xfId="49" applyFont="1" applyBorder="1" applyAlignment="1">
      <alignment horizontal="center"/>
    </xf>
    <xf numFmtId="0" fontId="164" fillId="0" borderId="0" xfId="49" quotePrefix="1" applyFont="1" applyAlignment="1">
      <alignment horizontal="left" wrapText="1"/>
    </xf>
    <xf numFmtId="0" fontId="113" fillId="0" borderId="0" xfId="49" quotePrefix="1" applyFont="1" applyAlignment="1">
      <alignment horizontal="left" wrapText="1"/>
    </xf>
    <xf numFmtId="0" fontId="19" fillId="0" borderId="91" xfId="49" applyFont="1" applyBorder="1" applyAlignment="1">
      <alignment horizontal="left"/>
    </xf>
    <xf numFmtId="0" fontId="19" fillId="0" borderId="209" xfId="49" applyFont="1" applyBorder="1" applyAlignment="1">
      <alignment horizontal="left"/>
    </xf>
    <xf numFmtId="0" fontId="6" fillId="82" borderId="7" xfId="49" applyFont="1" applyFill="1" applyBorder="1" applyAlignment="1">
      <alignment horizontal="center"/>
    </xf>
    <xf numFmtId="0" fontId="0" fillId="82" borderId="48" xfId="49" applyFont="1" applyFill="1" applyBorder="1" applyAlignment="1">
      <alignment horizontal="center"/>
    </xf>
    <xf numFmtId="0" fontId="6" fillId="82" borderId="491" xfId="49" applyFont="1" applyFill="1" applyBorder="1" applyAlignment="1">
      <alignment horizontal="center" vertical="center"/>
    </xf>
    <xf numFmtId="0" fontId="6" fillId="82" borderId="4" xfId="49" applyFont="1" applyFill="1" applyBorder="1" applyAlignment="1">
      <alignment horizontal="center" vertical="center"/>
    </xf>
    <xf numFmtId="0" fontId="6" fillId="82" borderId="492" xfId="49" applyFont="1" applyFill="1" applyBorder="1" applyAlignment="1">
      <alignment horizontal="center" vertical="center"/>
    </xf>
    <xf numFmtId="0" fontId="6" fillId="82" borderId="6" xfId="49" applyFont="1" applyFill="1" applyBorder="1" applyAlignment="1">
      <alignment horizontal="center" vertical="center"/>
    </xf>
    <xf numFmtId="0" fontId="24" fillId="0" borderId="227" xfId="49" applyFont="1" applyBorder="1" applyAlignment="1">
      <alignment horizontal="center"/>
    </xf>
    <xf numFmtId="0" fontId="24" fillId="0" borderId="385" xfId="49" applyFont="1" applyBorder="1" applyAlignment="1">
      <alignment horizontal="center"/>
    </xf>
    <xf numFmtId="0" fontId="24" fillId="0" borderId="224" xfId="49" applyFont="1" applyBorder="1" applyAlignment="1">
      <alignment horizontal="center"/>
    </xf>
    <xf numFmtId="0" fontId="113" fillId="38" borderId="3" xfId="49" applyFont="1" applyFill="1" applyBorder="1" applyAlignment="1">
      <alignment horizontal="left" vertical="top" wrapText="1"/>
    </xf>
    <xf numFmtId="0" fontId="7" fillId="83" borderId="9" xfId="568" applyFont="1" applyFill="1" applyBorder="1" applyAlignment="1">
      <alignment horizontal="center" vertical="center" textRotation="90"/>
    </xf>
    <xf numFmtId="0" fontId="7" fillId="83" borderId="10" xfId="568" applyFont="1" applyFill="1" applyBorder="1" applyAlignment="1">
      <alignment horizontal="center" vertical="center" textRotation="90"/>
    </xf>
    <xf numFmtId="0" fontId="7" fillId="83" borderId="51" xfId="568" applyFont="1" applyFill="1" applyBorder="1" applyAlignment="1">
      <alignment horizontal="center" vertical="center" textRotation="90"/>
    </xf>
    <xf numFmtId="0" fontId="7" fillId="82" borderId="71" xfId="568" applyFont="1" applyFill="1" applyBorder="1" applyAlignment="1">
      <alignment horizontal="center"/>
    </xf>
    <xf numFmtId="0" fontId="7" fillId="82" borderId="70" xfId="568" applyFont="1" applyFill="1" applyBorder="1" applyAlignment="1">
      <alignment horizontal="center"/>
    </xf>
    <xf numFmtId="0" fontId="47" fillId="0" borderId="121" xfId="0" applyFont="1" applyBorder="1" applyAlignment="1">
      <alignment horizontal="center"/>
    </xf>
    <xf numFmtId="0" fontId="113" fillId="0" borderId="209" xfId="0" quotePrefix="1" applyFont="1" applyFill="1" applyBorder="1" applyAlignment="1">
      <alignment horizontal="left" wrapText="1"/>
    </xf>
    <xf numFmtId="0" fontId="113" fillId="0" borderId="0" xfId="0" applyFont="1" applyFill="1" applyBorder="1" applyAlignment="1">
      <alignment horizontal="left" wrapText="1"/>
    </xf>
    <xf numFmtId="0" fontId="85" fillId="27" borderId="95" xfId="0" applyFont="1" applyFill="1" applyBorder="1" applyAlignment="1">
      <alignment horizontal="center"/>
    </xf>
    <xf numFmtId="0" fontId="113" fillId="0" borderId="0" xfId="0" quotePrefix="1" applyFont="1" applyFill="1" applyBorder="1" applyAlignment="1">
      <alignment horizontal="left" wrapText="1"/>
    </xf>
    <xf numFmtId="0" fontId="47" fillId="0" borderId="115" xfId="0" applyFont="1" applyBorder="1" applyAlignment="1">
      <alignment horizontal="center"/>
    </xf>
    <xf numFmtId="0" fontId="47" fillId="0" borderId="293" xfId="0" applyFont="1" applyBorder="1" applyAlignment="1">
      <alignment horizontal="center"/>
    </xf>
    <xf numFmtId="0" fontId="47" fillId="0" borderId="226" xfId="0" applyFont="1" applyBorder="1" applyAlignment="1">
      <alignment horizontal="center"/>
    </xf>
    <xf numFmtId="0" fontId="47" fillId="0" borderId="224" xfId="0" applyFont="1" applyBorder="1" applyAlignment="1">
      <alignment horizontal="center"/>
    </xf>
    <xf numFmtId="0" fontId="47" fillId="0" borderId="133" xfId="0" applyFont="1" applyBorder="1" applyAlignment="1">
      <alignment horizontal="center"/>
    </xf>
    <xf numFmtId="0" fontId="13" fillId="0" borderId="7" xfId="49" applyFont="1" applyFill="1" applyBorder="1" applyAlignment="1">
      <alignment horizontal="center"/>
    </xf>
    <xf numFmtId="0" fontId="13" fillId="0" borderId="8" xfId="49" applyFont="1" applyFill="1" applyBorder="1" applyAlignment="1">
      <alignment horizontal="center"/>
    </xf>
    <xf numFmtId="0" fontId="13" fillId="0" borderId="48" xfId="49" applyFont="1" applyFill="1" applyBorder="1" applyAlignment="1">
      <alignment horizontal="center"/>
    </xf>
    <xf numFmtId="0" fontId="14" fillId="0" borderId="3" xfId="49" quotePrefix="1" applyFont="1" applyFill="1" applyBorder="1" applyAlignment="1">
      <alignment horizontal="center"/>
    </xf>
    <xf numFmtId="0" fontId="14" fillId="0" borderId="0" xfId="49" quotePrefix="1" applyFont="1" applyFill="1" applyBorder="1" applyAlignment="1">
      <alignment horizontal="center"/>
    </xf>
    <xf numFmtId="0" fontId="14" fillId="0" borderId="0" xfId="49" applyFont="1" applyFill="1" applyAlignment="1">
      <alignment horizontal="center"/>
    </xf>
    <xf numFmtId="0" fontId="14" fillId="0" borderId="0" xfId="49" applyFont="1" applyFill="1" applyBorder="1" applyAlignment="1">
      <alignment horizontal="center"/>
    </xf>
    <xf numFmtId="0" fontId="14" fillId="0" borderId="5" xfId="49" quotePrefix="1" applyFont="1" applyFill="1" applyBorder="1" applyAlignment="1">
      <alignment horizontal="center"/>
    </xf>
    <xf numFmtId="0" fontId="14" fillId="0" borderId="82" xfId="49" applyFont="1" applyFill="1" applyBorder="1" applyAlignment="1">
      <alignment horizontal="center" vertical="center"/>
    </xf>
    <xf numFmtId="0" fontId="14" fillId="0" borderId="83" xfId="49" quotePrefix="1" applyFont="1" applyFill="1" applyBorder="1" applyAlignment="1">
      <alignment horizontal="center" vertical="center"/>
    </xf>
    <xf numFmtId="0" fontId="14" fillId="0" borderId="86" xfId="49" applyFont="1" applyFill="1" applyBorder="1" applyAlignment="1">
      <alignment horizontal="center" vertical="center"/>
    </xf>
    <xf numFmtId="0" fontId="14" fillId="0" borderId="87" xfId="49" quotePrefix="1" applyFont="1" applyFill="1" applyBorder="1" applyAlignment="1">
      <alignment horizontal="center" vertical="center"/>
    </xf>
    <xf numFmtId="0" fontId="14" fillId="0" borderId="85" xfId="49" quotePrefix="1" applyFont="1" applyFill="1" applyBorder="1" applyAlignment="1">
      <alignment horizontal="center" vertical="center"/>
    </xf>
    <xf numFmtId="0" fontId="14" fillId="0" borderId="10" xfId="49" applyFont="1" applyFill="1" applyBorder="1" applyAlignment="1">
      <alignment horizontal="center" vertical="center" wrapText="1"/>
    </xf>
    <xf numFmtId="0" fontId="14" fillId="0" borderId="51" xfId="49" applyFont="1" applyFill="1" applyBorder="1" applyAlignment="1">
      <alignment horizontal="center" vertical="center" wrapText="1"/>
    </xf>
    <xf numFmtId="0" fontId="13" fillId="38" borderId="7" xfId="49" applyFont="1" applyFill="1" applyBorder="1" applyAlignment="1">
      <alignment horizontal="center"/>
    </xf>
    <xf numFmtId="0" fontId="13" fillId="38" borderId="48" xfId="49" applyFont="1" applyFill="1" applyBorder="1" applyAlignment="1">
      <alignment horizontal="center"/>
    </xf>
    <xf numFmtId="0" fontId="13" fillId="38" borderId="8" xfId="49" applyFont="1" applyFill="1" applyBorder="1" applyAlignment="1">
      <alignment horizontal="center"/>
    </xf>
    <xf numFmtId="0" fontId="14" fillId="38" borderId="3" xfId="49" quotePrefix="1" applyFont="1" applyFill="1" applyBorder="1" applyAlignment="1">
      <alignment horizontal="center"/>
    </xf>
    <xf numFmtId="0" fontId="14" fillId="38" borderId="0" xfId="49" quotePrefix="1" applyFont="1" applyFill="1" applyBorder="1" applyAlignment="1">
      <alignment horizontal="center"/>
    </xf>
    <xf numFmtId="0" fontId="14" fillId="38" borderId="5" xfId="49" quotePrefix="1" applyFont="1" applyFill="1" applyBorder="1" applyAlignment="1">
      <alignment horizontal="center"/>
    </xf>
    <xf numFmtId="0" fontId="14" fillId="38" borderId="86" xfId="49" applyFont="1" applyFill="1" applyBorder="1" applyAlignment="1">
      <alignment horizontal="center" vertical="center"/>
    </xf>
    <xf numFmtId="0" fontId="14" fillId="38" borderId="87" xfId="49" quotePrefix="1" applyFont="1" applyFill="1" applyBorder="1" applyAlignment="1">
      <alignment horizontal="center" vertical="center"/>
    </xf>
    <xf numFmtId="0" fontId="14" fillId="38" borderId="85" xfId="49" quotePrefix="1" applyFont="1" applyFill="1" applyBorder="1" applyAlignment="1">
      <alignment horizontal="center" vertical="center"/>
    </xf>
    <xf numFmtId="0" fontId="14" fillId="38" borderId="0" xfId="49" applyFont="1" applyFill="1" applyAlignment="1">
      <alignment horizontal="center"/>
    </xf>
    <xf numFmtId="0" fontId="14" fillId="38" borderId="0" xfId="49" applyFont="1" applyFill="1" applyBorder="1" applyAlignment="1">
      <alignment horizontal="center"/>
    </xf>
    <xf numFmtId="0" fontId="14" fillId="38" borderId="82" xfId="49" applyFont="1" applyFill="1" applyBorder="1" applyAlignment="1">
      <alignment horizontal="center" vertical="center"/>
    </xf>
    <xf numFmtId="0" fontId="14" fillId="38" borderId="83" xfId="49" quotePrefix="1" applyFont="1" applyFill="1" applyBorder="1" applyAlignment="1">
      <alignment horizontal="center" vertical="center"/>
    </xf>
    <xf numFmtId="0" fontId="14" fillId="38" borderId="8" xfId="49" applyFont="1" applyFill="1" applyBorder="1" applyAlignment="1">
      <alignment horizontal="center"/>
    </xf>
    <xf numFmtId="0" fontId="14" fillId="38" borderId="10" xfId="49" applyFont="1" applyFill="1" applyBorder="1" applyAlignment="1">
      <alignment horizontal="center" vertical="center" wrapText="1"/>
    </xf>
    <xf numFmtId="0" fontId="14" fillId="38" borderId="51" xfId="49" applyFont="1" applyFill="1" applyBorder="1" applyAlignment="1">
      <alignment horizontal="center" vertical="center" wrapText="1"/>
    </xf>
    <xf numFmtId="0" fontId="7" fillId="0" borderId="9" xfId="49" applyFont="1" applyFill="1" applyBorder="1" applyAlignment="1">
      <alignment horizontal="center" wrapText="1"/>
    </xf>
    <xf numFmtId="0" fontId="7" fillId="0" borderId="51" xfId="49" applyFont="1" applyFill="1" applyBorder="1" applyAlignment="1">
      <alignment horizontal="center" wrapText="1"/>
    </xf>
    <xf numFmtId="0" fontId="24" fillId="0" borderId="121" xfId="49" applyFont="1" applyFill="1" applyBorder="1" applyAlignment="1">
      <alignment horizontal="center"/>
    </xf>
    <xf numFmtId="0" fontId="26" fillId="0" borderId="121" xfId="49" applyFont="1" applyFill="1" applyBorder="1" applyAlignment="1">
      <alignment horizontal="center"/>
    </xf>
    <xf numFmtId="0" fontId="24" fillId="38" borderId="349" xfId="0" applyFont="1" applyFill="1" applyBorder="1" applyAlignment="1">
      <alignment horizontal="center" vertical="center"/>
    </xf>
    <xf numFmtId="0" fontId="24" fillId="38" borderId="350" xfId="0" applyFont="1" applyFill="1" applyBorder="1" applyAlignment="1">
      <alignment horizontal="center" vertical="center"/>
    </xf>
    <xf numFmtId="0" fontId="24" fillId="38" borderId="353" xfId="0" applyFont="1" applyFill="1" applyBorder="1" applyAlignment="1">
      <alignment horizontal="center" vertical="center"/>
    </xf>
    <xf numFmtId="0" fontId="164" fillId="38" borderId="349" xfId="0" applyFont="1" applyFill="1" applyBorder="1" applyAlignment="1">
      <alignment horizontal="center" vertical="center"/>
    </xf>
    <xf numFmtId="0" fontId="164" fillId="38" borderId="350" xfId="0" applyFont="1" applyFill="1" applyBorder="1" applyAlignment="1">
      <alignment horizontal="center" vertical="center"/>
    </xf>
    <xf numFmtId="0" fontId="24" fillId="38" borderId="178" xfId="0" applyFont="1" applyFill="1" applyBorder="1" applyAlignment="1">
      <alignment horizontal="center" vertical="center"/>
    </xf>
    <xf numFmtId="0" fontId="24" fillId="38" borderId="179" xfId="0" applyFont="1" applyFill="1" applyBorder="1" applyAlignment="1">
      <alignment horizontal="center" vertical="center"/>
    </xf>
    <xf numFmtId="0" fontId="164" fillId="38" borderId="178" xfId="0" applyFont="1" applyFill="1" applyBorder="1" applyAlignment="1">
      <alignment horizontal="center" vertical="center"/>
    </xf>
    <xf numFmtId="0" fontId="164" fillId="38" borderId="179" xfId="0" applyFont="1" applyFill="1" applyBorder="1" applyAlignment="1">
      <alignment horizontal="center" vertical="center"/>
    </xf>
    <xf numFmtId="0" fontId="45" fillId="35" borderId="109" xfId="0" applyFont="1" applyFill="1" applyBorder="1" applyAlignment="1">
      <alignment horizontal="center"/>
    </xf>
    <xf numFmtId="0" fontId="47" fillId="0" borderId="96" xfId="0" applyFont="1" applyBorder="1" applyAlignment="1">
      <alignment horizontal="center"/>
    </xf>
    <xf numFmtId="0" fontId="59" fillId="35" borderId="0" xfId="0" applyFont="1" applyFill="1" applyBorder="1" applyAlignment="1">
      <alignment horizontal="center"/>
    </xf>
    <xf numFmtId="0" fontId="19" fillId="0" borderId="71" xfId="49" applyFont="1" applyBorder="1" applyAlignment="1">
      <alignment horizontal="center"/>
    </xf>
    <xf numFmtId="0" fontId="19" fillId="0" borderId="136" xfId="49" applyFont="1" applyBorder="1" applyAlignment="1">
      <alignment horizontal="center"/>
    </xf>
    <xf numFmtId="0" fontId="19" fillId="0" borderId="70" xfId="49" applyFont="1" applyBorder="1" applyAlignment="1">
      <alignment horizontal="center"/>
    </xf>
    <xf numFmtId="0" fontId="12" fillId="0" borderId="90" xfId="0" applyFont="1" applyBorder="1" applyAlignment="1">
      <alignment horizontal="center"/>
    </xf>
    <xf numFmtId="0" fontId="45" fillId="35" borderId="134" xfId="0" applyFont="1" applyFill="1" applyBorder="1" applyAlignment="1">
      <alignment horizontal="center"/>
    </xf>
    <xf numFmtId="0" fontId="6" fillId="38" borderId="59" xfId="32916" applyFont="1" applyFill="1" applyBorder="1" applyAlignment="1">
      <alignment horizontal="center"/>
    </xf>
    <xf numFmtId="0" fontId="6" fillId="0" borderId="59" xfId="32916" applyFont="1" applyBorder="1" applyAlignment="1">
      <alignment horizontal="center"/>
    </xf>
    <xf numFmtId="0" fontId="158" fillId="38" borderId="0" xfId="0" applyFont="1" applyFill="1" applyAlignment="1">
      <alignment horizontal="center"/>
    </xf>
    <xf numFmtId="0" fontId="7" fillId="85" borderId="71" xfId="0" applyFont="1" applyFill="1" applyBorder="1" applyAlignment="1">
      <alignment horizontal="center"/>
    </xf>
    <xf numFmtId="0" fontId="7" fillId="85" borderId="136" xfId="0" applyFont="1" applyFill="1" applyBorder="1" applyAlignment="1">
      <alignment horizontal="center"/>
    </xf>
    <xf numFmtId="0" fontId="7" fillId="85" borderId="70" xfId="0" applyFont="1" applyFill="1" applyBorder="1" applyAlignment="1">
      <alignment horizontal="center"/>
    </xf>
    <xf numFmtId="0" fontId="160" fillId="82" borderId="10" xfId="0" applyFont="1" applyFill="1" applyBorder="1" applyAlignment="1">
      <alignment horizontal="center" vertical="center" wrapText="1"/>
    </xf>
    <xf numFmtId="0" fontId="160" fillId="82" borderId="51" xfId="0" applyFont="1" applyFill="1" applyBorder="1" applyAlignment="1">
      <alignment horizontal="center" vertical="center" wrapText="1"/>
    </xf>
    <xf numFmtId="0" fontId="7" fillId="85" borderId="8" xfId="0" applyFont="1" applyFill="1" applyBorder="1" applyAlignment="1">
      <alignment horizontal="center"/>
    </xf>
    <xf numFmtId="0" fontId="7" fillId="82" borderId="71" xfId="0" applyFont="1" applyFill="1" applyBorder="1" applyAlignment="1">
      <alignment horizontal="center"/>
    </xf>
    <xf numFmtId="0" fontId="7" fillId="82" borderId="70" xfId="0" applyFont="1" applyFill="1" applyBorder="1" applyAlignment="1">
      <alignment horizontal="center"/>
    </xf>
    <xf numFmtId="0" fontId="7" fillId="82" borderId="3" xfId="0" applyFont="1" applyFill="1" applyBorder="1" applyAlignment="1">
      <alignment horizontal="center"/>
    </xf>
    <xf numFmtId="0" fontId="51" fillId="111" borderId="71" xfId="0" applyFont="1" applyFill="1" applyBorder="1" applyAlignment="1">
      <alignment horizontal="center"/>
    </xf>
    <xf numFmtId="0" fontId="51" fillId="111" borderId="136" xfId="0" applyFont="1" applyFill="1" applyBorder="1" applyAlignment="1">
      <alignment horizontal="center"/>
    </xf>
    <xf numFmtId="0" fontId="51" fillId="111" borderId="70" xfId="0" applyFont="1" applyFill="1" applyBorder="1" applyAlignment="1">
      <alignment horizontal="center"/>
    </xf>
    <xf numFmtId="0" fontId="7" fillId="82" borderId="136" xfId="0" applyFont="1" applyFill="1" applyBorder="1" applyAlignment="1">
      <alignment horizontal="center"/>
    </xf>
    <xf numFmtId="0" fontId="160" fillId="0" borderId="10" xfId="0" applyFont="1" applyBorder="1" applyAlignment="1">
      <alignment horizontal="center" vertical="center" wrapText="1"/>
    </xf>
    <xf numFmtId="0" fontId="160" fillId="0" borderId="51" xfId="0" applyFont="1" applyBorder="1" applyAlignment="1">
      <alignment horizontal="center" vertical="center" wrapText="1"/>
    </xf>
    <xf numFmtId="0" fontId="167" fillId="0" borderId="71" xfId="32916" applyFont="1" applyBorder="1" applyAlignment="1">
      <alignment horizontal="center"/>
    </xf>
    <xf numFmtId="0" fontId="167" fillId="0" borderId="136" xfId="32916" applyFont="1" applyBorder="1" applyAlignment="1">
      <alignment horizontal="center"/>
    </xf>
    <xf numFmtId="0" fontId="167" fillId="0" borderId="70" xfId="32916" applyFont="1" applyBorder="1" applyAlignment="1">
      <alignment horizontal="center"/>
    </xf>
    <xf numFmtId="0" fontId="166" fillId="38" borderId="0" xfId="0" applyFont="1" applyFill="1" applyAlignment="1">
      <alignment horizontal="center"/>
    </xf>
    <xf numFmtId="0" fontId="12" fillId="82" borderId="71" xfId="0" applyFont="1" applyFill="1" applyBorder="1" applyAlignment="1">
      <alignment horizontal="center"/>
    </xf>
    <xf numFmtId="0" fontId="12" fillId="82" borderId="136" xfId="0" applyFont="1" applyFill="1" applyBorder="1" applyAlignment="1">
      <alignment horizontal="center"/>
    </xf>
    <xf numFmtId="0" fontId="12" fillId="82" borderId="70" xfId="0" applyFont="1" applyFill="1" applyBorder="1" applyAlignment="1">
      <alignment horizontal="center"/>
    </xf>
    <xf numFmtId="0" fontId="7" fillId="82" borderId="0" xfId="0" applyFont="1" applyFill="1" applyBorder="1" applyAlignment="1">
      <alignment horizontal="center"/>
    </xf>
    <xf numFmtId="0" fontId="5" fillId="38" borderId="8" xfId="0" applyFont="1" applyFill="1" applyBorder="1" applyAlignment="1">
      <alignment horizontal="center"/>
    </xf>
    <xf numFmtId="0" fontId="6" fillId="101" borderId="71" xfId="0" applyFont="1" applyFill="1" applyBorder="1" applyAlignment="1">
      <alignment horizontal="center" vertical="center"/>
    </xf>
    <xf numFmtId="0" fontId="6" fillId="101" borderId="136" xfId="0" applyFont="1" applyFill="1" applyBorder="1" applyAlignment="1">
      <alignment horizontal="center" vertical="center"/>
    </xf>
    <xf numFmtId="0" fontId="6" fillId="101" borderId="70" xfId="0" applyFont="1" applyFill="1" applyBorder="1" applyAlignment="1">
      <alignment horizontal="center" vertical="center"/>
    </xf>
    <xf numFmtId="0" fontId="7" fillId="38" borderId="0" xfId="0" applyFont="1" applyFill="1" applyAlignment="1">
      <alignment horizontal="center" vertical="center"/>
    </xf>
    <xf numFmtId="0" fontId="7" fillId="38" borderId="71" xfId="0" applyFont="1" applyFill="1" applyBorder="1" applyAlignment="1">
      <alignment horizontal="center"/>
    </xf>
    <xf numFmtId="0" fontId="7" fillId="38" borderId="136" xfId="0" applyFont="1" applyFill="1" applyBorder="1" applyAlignment="1">
      <alignment horizontal="center"/>
    </xf>
    <xf numFmtId="0" fontId="7" fillId="108" borderId="74" xfId="0" applyFont="1" applyFill="1" applyBorder="1" applyAlignment="1">
      <alignment horizontal="center"/>
    </xf>
    <xf numFmtId="0" fontId="7" fillId="108" borderId="528" xfId="0" applyFont="1" applyFill="1" applyBorder="1" applyAlignment="1">
      <alignment horizontal="center"/>
    </xf>
    <xf numFmtId="0" fontId="7" fillId="38" borderId="7" xfId="0" applyFont="1" applyFill="1" applyBorder="1" applyAlignment="1">
      <alignment horizontal="center"/>
    </xf>
    <xf numFmtId="0" fontId="7" fillId="38" borderId="8" xfId="0" applyFont="1" applyFill="1" applyBorder="1" applyAlignment="1">
      <alignment horizontal="center"/>
    </xf>
    <xf numFmtId="0" fontId="113" fillId="38" borderId="0" xfId="568" applyFont="1" applyFill="1" applyBorder="1" applyAlignment="1">
      <alignment horizontal="left" wrapText="1"/>
    </xf>
  </cellXfs>
  <cellStyles count="32963">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43">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sharedStrings" Target="sharedStrings.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2.xml"/><Relationship Id="rId108"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3.xml"/></Relationships>
</file>

<file path=xl/charts/chart1.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spPr>
        <a:noFill/>
        <a:ln w="25400">
          <a:noFill/>
        </a:ln>
      </c:spPr>
    </c:title>
    <c:plotArea>
      <c:layout/>
      <c:barChart>
        <c:barDir val="col"/>
        <c:grouping val="stacked"/>
        <c:ser>
          <c:idx val="0"/>
          <c:order val="0"/>
          <c:spPr>
            <a:solidFill>
              <a:srgbClr val="9999FF"/>
            </a:solidFill>
            <a:ln w="12700">
              <a:solidFill>
                <a:srgbClr val="000000"/>
              </a:solidFill>
              <a:prstDash val="solid"/>
            </a:ln>
          </c:spPr>
          <c:val>
            <c:numLit>
              <c:formatCode>General</c:formatCode>
              <c:ptCount val="1"/>
              <c:pt idx="0">
                <c:v>0</c:v>
              </c:pt>
            </c:numLit>
          </c:val>
        </c:ser>
        <c:ser>
          <c:idx val="1"/>
          <c:order val="1"/>
          <c:spPr>
            <a:solidFill>
              <a:srgbClr val="993366"/>
            </a:solidFill>
            <a:ln w="12700">
              <a:solidFill>
                <a:srgbClr val="000000"/>
              </a:solidFill>
              <a:prstDash val="solid"/>
            </a:ln>
          </c:spPr>
          <c:val>
            <c:numLit>
              <c:formatCode>General</c:formatCode>
              <c:ptCount val="1"/>
              <c:pt idx="0">
                <c:v>0</c:v>
              </c:pt>
            </c:numLit>
          </c:val>
        </c:ser>
        <c:ser>
          <c:idx val="2"/>
          <c:order val="2"/>
          <c:spPr>
            <a:solidFill>
              <a:srgbClr val="FFFFCC"/>
            </a:solidFill>
            <a:ln w="12700">
              <a:solidFill>
                <a:srgbClr val="000000"/>
              </a:solidFill>
              <a:prstDash val="solid"/>
            </a:ln>
          </c:spPr>
          <c:val>
            <c:numLit>
              <c:formatCode>General</c:formatCode>
              <c:ptCount val="1"/>
              <c:pt idx="0">
                <c:v>0</c:v>
              </c:pt>
            </c:numLit>
          </c:val>
        </c:ser>
        <c:ser>
          <c:idx val="3"/>
          <c:order val="3"/>
          <c:spPr>
            <a:solidFill>
              <a:srgbClr val="CCFFFF"/>
            </a:solidFill>
            <a:ln w="12700">
              <a:solidFill>
                <a:srgbClr val="000000"/>
              </a:solidFill>
              <a:prstDash val="solid"/>
            </a:ln>
          </c:spPr>
          <c:val>
            <c:numLit>
              <c:formatCode>General</c:formatCode>
              <c:ptCount val="1"/>
              <c:pt idx="0">
                <c:v>0</c:v>
              </c:pt>
            </c:numLit>
          </c:val>
        </c:ser>
        <c:ser>
          <c:idx val="4"/>
          <c:order val="4"/>
          <c:spPr>
            <a:solidFill>
              <a:srgbClr val="660066"/>
            </a:solidFill>
            <a:ln w="12700">
              <a:solidFill>
                <a:srgbClr val="000000"/>
              </a:solidFill>
              <a:prstDash val="solid"/>
            </a:ln>
          </c:spPr>
          <c:val>
            <c:numLit>
              <c:formatCode>General</c:formatCode>
              <c:ptCount val="1"/>
              <c:pt idx="0">
                <c:v>0</c:v>
              </c:pt>
            </c:numLit>
          </c:val>
        </c:ser>
        <c:ser>
          <c:idx val="5"/>
          <c:order val="5"/>
          <c:spPr>
            <a:solidFill>
              <a:srgbClr val="FF8080"/>
            </a:solidFill>
            <a:ln w="12700">
              <a:solidFill>
                <a:srgbClr val="000000"/>
              </a:solidFill>
              <a:prstDash val="solid"/>
            </a:ln>
          </c:spPr>
          <c:val>
            <c:numLit>
              <c:formatCode>General</c:formatCode>
              <c:ptCount val="1"/>
              <c:pt idx="0">
                <c:v>0</c:v>
              </c:pt>
            </c:numLit>
          </c:val>
        </c:ser>
        <c:overlap val="100"/>
        <c:axId val="238152704"/>
        <c:axId val="238158592"/>
      </c:barChart>
      <c:catAx>
        <c:axId val="238152704"/>
        <c:scaling>
          <c:orientation val="minMax"/>
        </c:scaling>
        <c:axPos val="b"/>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8158592"/>
        <c:crosses val="autoZero"/>
        <c:auto val="1"/>
        <c:lblAlgn val="ctr"/>
        <c:lblOffset val="100"/>
        <c:tickLblSkip val="1"/>
        <c:tickMarkSkip val="1"/>
      </c:catAx>
      <c:valAx>
        <c:axId val="238158592"/>
        <c:scaling>
          <c:orientation val="minMax"/>
          <c:max val="1"/>
        </c:scaling>
        <c:axPos val="l"/>
        <c:majorGridlines>
          <c:spPr>
            <a:ln w="3175">
              <a:solidFill>
                <a:srgbClr val="000000"/>
              </a:solidFill>
              <a:prstDash val="solid"/>
            </a:ln>
          </c:spPr>
        </c:majorGridlines>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8152704"/>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25" b="1" i="0" u="none" strike="noStrike" baseline="0">
                <a:solidFill>
                  <a:srgbClr val="000000"/>
                </a:solidFill>
                <a:latin typeface="Arial"/>
                <a:ea typeface="Arial"/>
                <a:cs typeface="Arial"/>
              </a:defRPr>
            </a:pPr>
            <a:r>
              <a:rPr lang="nl-BE"/>
              <a:t>Prijzen in EUR/kWh</a:t>
            </a:r>
          </a:p>
        </c:rich>
      </c:tx>
      <c:spPr>
        <a:noFill/>
        <a:ln w="25400">
          <a:noFill/>
        </a:ln>
      </c:spPr>
    </c:title>
    <c:plotArea>
      <c:layout/>
      <c:lineChart>
        <c:grouping val="standard"/>
        <c:ser>
          <c:idx val="0"/>
          <c:order val="0"/>
          <c:spPr>
            <a:ln w="25400">
              <a:solidFill>
                <a:srgbClr val="FF0000"/>
              </a:solidFill>
              <a:prstDash val="solid"/>
            </a:ln>
          </c:spPr>
          <c:marker>
            <c:symbol val="none"/>
          </c:marker>
          <c:val>
            <c:numLit>
              <c:formatCode>General</c:formatCode>
              <c:ptCount val="1"/>
              <c:pt idx="0">
                <c:v>0</c:v>
              </c:pt>
            </c:numLit>
          </c:val>
        </c:ser>
        <c:ser>
          <c:idx val="1"/>
          <c:order val="1"/>
          <c:spPr>
            <a:ln w="25400">
              <a:solidFill>
                <a:srgbClr val="0000FF"/>
              </a:solidFill>
              <a:prstDash val="sysDash"/>
            </a:ln>
          </c:spPr>
          <c:marker>
            <c:symbol val="none"/>
          </c:marker>
          <c:val>
            <c:numLit>
              <c:formatCode>General</c:formatCode>
              <c:ptCount val="1"/>
              <c:pt idx="0">
                <c:v>0</c:v>
              </c:pt>
            </c:numLit>
          </c:val>
        </c:ser>
        <c:ser>
          <c:idx val="2"/>
          <c:order val="2"/>
          <c:spPr>
            <a:ln w="25400">
              <a:solidFill>
                <a:srgbClr val="000000"/>
              </a:solidFill>
              <a:prstDash val="lgDash"/>
            </a:ln>
          </c:spPr>
          <c:marker>
            <c:symbol val="none"/>
          </c:marker>
          <c:val>
            <c:numLit>
              <c:formatCode>General</c:formatCode>
              <c:ptCount val="1"/>
              <c:pt idx="0">
                <c:v>0</c:v>
              </c:pt>
            </c:numLit>
          </c:val>
        </c:ser>
        <c:marker val="1"/>
        <c:axId val="238192512"/>
        <c:axId val="238194048"/>
      </c:lineChart>
      <c:catAx>
        <c:axId val="238192512"/>
        <c:scaling>
          <c:orientation val="minMax"/>
        </c:scaling>
        <c:axPos val="b"/>
        <c:numFmt formatCode="General" sourceLinked="1"/>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238194048"/>
        <c:crosses val="autoZero"/>
        <c:auto val="1"/>
        <c:lblAlgn val="ctr"/>
        <c:lblOffset val="100"/>
        <c:tickLblSkip val="1"/>
        <c:tickMarkSkip val="1"/>
      </c:catAx>
      <c:valAx>
        <c:axId val="238194048"/>
        <c:scaling>
          <c:orientation val="minMax"/>
        </c:scaling>
        <c:axPos val="l"/>
        <c:majorGridlines>
          <c:spPr>
            <a:ln w="3175">
              <a:solidFill>
                <a:srgbClr val="000000"/>
              </a:solidFill>
              <a:prstDash val="solid"/>
            </a:ln>
          </c:spPr>
        </c:majorGridlines>
        <c:numFmt formatCode="#,##0.0000" sourceLinked="0"/>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8192512"/>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spPr>
        <a:noFill/>
        <a:ln w="25400">
          <a:noFill/>
        </a:ln>
      </c:spPr>
    </c:title>
    <c:plotArea>
      <c:layout/>
      <c:barChart>
        <c:barDir val="col"/>
        <c:grouping val="stacked"/>
        <c:ser>
          <c:idx val="0"/>
          <c:order val="0"/>
          <c:spPr>
            <a:solidFill>
              <a:srgbClr val="9999FF"/>
            </a:solidFill>
            <a:ln w="12700">
              <a:solidFill>
                <a:srgbClr val="000000"/>
              </a:solidFill>
              <a:prstDash val="solid"/>
            </a:ln>
          </c:spPr>
          <c:val>
            <c:numLit>
              <c:formatCode>General</c:formatCode>
              <c:ptCount val="1"/>
              <c:pt idx="0">
                <c:v>0</c:v>
              </c:pt>
            </c:numLit>
          </c:val>
        </c:ser>
        <c:ser>
          <c:idx val="1"/>
          <c:order val="1"/>
          <c:spPr>
            <a:solidFill>
              <a:srgbClr val="993366"/>
            </a:solidFill>
            <a:ln w="12700">
              <a:solidFill>
                <a:srgbClr val="000000"/>
              </a:solidFill>
              <a:prstDash val="solid"/>
            </a:ln>
          </c:spPr>
          <c:val>
            <c:numLit>
              <c:formatCode>General</c:formatCode>
              <c:ptCount val="1"/>
              <c:pt idx="0">
                <c:v>0</c:v>
              </c:pt>
            </c:numLit>
          </c:val>
        </c:ser>
        <c:ser>
          <c:idx val="2"/>
          <c:order val="2"/>
          <c:spPr>
            <a:solidFill>
              <a:srgbClr val="FFFFCC"/>
            </a:solidFill>
            <a:ln w="12700">
              <a:solidFill>
                <a:srgbClr val="000000"/>
              </a:solidFill>
              <a:prstDash val="solid"/>
            </a:ln>
          </c:spPr>
          <c:val>
            <c:numLit>
              <c:formatCode>General</c:formatCode>
              <c:ptCount val="1"/>
              <c:pt idx="0">
                <c:v>0</c:v>
              </c:pt>
            </c:numLit>
          </c:val>
        </c:ser>
        <c:ser>
          <c:idx val="3"/>
          <c:order val="3"/>
          <c:spPr>
            <a:solidFill>
              <a:srgbClr val="CCFFFF"/>
            </a:solidFill>
            <a:ln w="12700">
              <a:solidFill>
                <a:srgbClr val="000000"/>
              </a:solidFill>
              <a:prstDash val="solid"/>
            </a:ln>
          </c:spPr>
          <c:val>
            <c:numLit>
              <c:formatCode>General</c:formatCode>
              <c:ptCount val="1"/>
              <c:pt idx="0">
                <c:v>0</c:v>
              </c:pt>
            </c:numLit>
          </c:val>
        </c:ser>
        <c:ser>
          <c:idx val="4"/>
          <c:order val="4"/>
          <c:spPr>
            <a:solidFill>
              <a:srgbClr val="660066"/>
            </a:solidFill>
            <a:ln w="12700">
              <a:solidFill>
                <a:srgbClr val="000000"/>
              </a:solidFill>
              <a:prstDash val="solid"/>
            </a:ln>
          </c:spPr>
          <c:val>
            <c:numLit>
              <c:formatCode>General</c:formatCode>
              <c:ptCount val="1"/>
              <c:pt idx="0">
                <c:v>0</c:v>
              </c:pt>
            </c:numLit>
          </c:val>
        </c:ser>
        <c:ser>
          <c:idx val="5"/>
          <c:order val="5"/>
          <c:spPr>
            <a:solidFill>
              <a:srgbClr val="FF8080"/>
            </a:solidFill>
            <a:ln w="12700">
              <a:solidFill>
                <a:srgbClr val="000000"/>
              </a:solidFill>
              <a:prstDash val="solid"/>
            </a:ln>
          </c:spPr>
          <c:val>
            <c:numLit>
              <c:formatCode>General</c:formatCode>
              <c:ptCount val="1"/>
              <c:pt idx="0">
                <c:v>0</c:v>
              </c:pt>
            </c:numLit>
          </c:val>
        </c:ser>
        <c:overlap val="100"/>
        <c:axId val="238238720"/>
        <c:axId val="238252800"/>
      </c:barChart>
      <c:catAx>
        <c:axId val="238238720"/>
        <c:scaling>
          <c:orientation val="minMax"/>
        </c:scaling>
        <c:axPos val="b"/>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8252800"/>
        <c:crosses val="autoZero"/>
        <c:auto val="1"/>
        <c:lblAlgn val="ctr"/>
        <c:lblOffset val="100"/>
        <c:tickLblSkip val="1"/>
        <c:tickMarkSkip val="1"/>
      </c:catAx>
      <c:valAx>
        <c:axId val="238252800"/>
        <c:scaling>
          <c:orientation val="minMax"/>
          <c:max val="1"/>
        </c:scaling>
        <c:axPos val="l"/>
        <c:majorGridlines>
          <c:spPr>
            <a:ln w="3175">
              <a:solidFill>
                <a:srgbClr val="000000"/>
              </a:solidFill>
              <a:prstDash val="solid"/>
            </a:ln>
          </c:spPr>
        </c:majorGridlines>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8238720"/>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25" b="1" i="0" u="none" strike="noStrike" baseline="0">
                <a:solidFill>
                  <a:srgbClr val="000000"/>
                </a:solidFill>
                <a:latin typeface="Arial"/>
                <a:ea typeface="Arial"/>
                <a:cs typeface="Arial"/>
              </a:defRPr>
            </a:pPr>
            <a:r>
              <a:rPr lang="nl-BE"/>
              <a:t>Prijzen in EUR/kWh</a:t>
            </a:r>
          </a:p>
        </c:rich>
      </c:tx>
      <c:spPr>
        <a:noFill/>
        <a:ln w="25400">
          <a:noFill/>
        </a:ln>
      </c:spPr>
    </c:title>
    <c:plotArea>
      <c:layout/>
      <c:lineChart>
        <c:grouping val="standard"/>
        <c:ser>
          <c:idx val="0"/>
          <c:order val="0"/>
          <c:spPr>
            <a:ln w="25400">
              <a:solidFill>
                <a:srgbClr val="FF0000"/>
              </a:solidFill>
              <a:prstDash val="solid"/>
            </a:ln>
          </c:spPr>
          <c:marker>
            <c:symbol val="none"/>
          </c:marker>
          <c:val>
            <c:numLit>
              <c:formatCode>General</c:formatCode>
              <c:ptCount val="1"/>
              <c:pt idx="0">
                <c:v>0</c:v>
              </c:pt>
            </c:numLit>
          </c:val>
        </c:ser>
        <c:ser>
          <c:idx val="1"/>
          <c:order val="1"/>
          <c:spPr>
            <a:ln w="25400">
              <a:solidFill>
                <a:srgbClr val="0000FF"/>
              </a:solidFill>
              <a:prstDash val="sysDash"/>
            </a:ln>
          </c:spPr>
          <c:marker>
            <c:symbol val="none"/>
          </c:marker>
          <c:val>
            <c:numLit>
              <c:formatCode>General</c:formatCode>
              <c:ptCount val="1"/>
              <c:pt idx="0">
                <c:v>0</c:v>
              </c:pt>
            </c:numLit>
          </c:val>
        </c:ser>
        <c:ser>
          <c:idx val="2"/>
          <c:order val="2"/>
          <c:spPr>
            <a:ln w="25400">
              <a:solidFill>
                <a:srgbClr val="000000"/>
              </a:solidFill>
              <a:prstDash val="lgDash"/>
            </a:ln>
          </c:spPr>
          <c:marker>
            <c:symbol val="none"/>
          </c:marker>
          <c:val>
            <c:numLit>
              <c:formatCode>General</c:formatCode>
              <c:ptCount val="1"/>
              <c:pt idx="0">
                <c:v>0</c:v>
              </c:pt>
            </c:numLit>
          </c:val>
        </c:ser>
        <c:marker val="1"/>
        <c:axId val="238274432"/>
        <c:axId val="238275968"/>
      </c:lineChart>
      <c:catAx>
        <c:axId val="238274432"/>
        <c:scaling>
          <c:orientation val="minMax"/>
        </c:scaling>
        <c:axPos val="b"/>
        <c:numFmt formatCode="General" sourceLinked="1"/>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238275968"/>
        <c:crosses val="autoZero"/>
        <c:auto val="1"/>
        <c:lblAlgn val="ctr"/>
        <c:lblOffset val="100"/>
        <c:tickLblSkip val="1"/>
        <c:tickMarkSkip val="1"/>
      </c:catAx>
      <c:valAx>
        <c:axId val="238275968"/>
        <c:scaling>
          <c:orientation val="minMax"/>
        </c:scaling>
        <c:axPos val="l"/>
        <c:majorGridlines>
          <c:spPr>
            <a:ln w="3175">
              <a:solidFill>
                <a:srgbClr val="000000"/>
              </a:solidFill>
              <a:prstDash val="solid"/>
            </a:ln>
          </c:spPr>
        </c:majorGridlines>
        <c:numFmt formatCode="#,##0.0000" sourceLinked="0"/>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8274432"/>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spPr>
        <a:noFill/>
        <a:ln w="25400">
          <a:noFill/>
        </a:ln>
      </c:spPr>
    </c:title>
    <c:plotArea>
      <c:layout/>
      <c:barChart>
        <c:barDir val="col"/>
        <c:grouping val="stacked"/>
        <c:ser>
          <c:idx val="0"/>
          <c:order val="0"/>
          <c:spPr>
            <a:solidFill>
              <a:srgbClr val="9999FF"/>
            </a:solidFill>
            <a:ln w="12700">
              <a:solidFill>
                <a:srgbClr val="000000"/>
              </a:solidFill>
              <a:prstDash val="solid"/>
            </a:ln>
          </c:spPr>
          <c:val>
            <c:numLit>
              <c:formatCode>General</c:formatCode>
              <c:ptCount val="1"/>
              <c:pt idx="0">
                <c:v>0</c:v>
              </c:pt>
            </c:numLit>
          </c:val>
        </c:ser>
        <c:ser>
          <c:idx val="1"/>
          <c:order val="1"/>
          <c:spPr>
            <a:solidFill>
              <a:srgbClr val="993366"/>
            </a:solidFill>
            <a:ln w="12700">
              <a:solidFill>
                <a:srgbClr val="000000"/>
              </a:solidFill>
              <a:prstDash val="solid"/>
            </a:ln>
          </c:spPr>
          <c:val>
            <c:numLit>
              <c:formatCode>General</c:formatCode>
              <c:ptCount val="1"/>
              <c:pt idx="0">
                <c:v>0</c:v>
              </c:pt>
            </c:numLit>
          </c:val>
        </c:ser>
        <c:ser>
          <c:idx val="2"/>
          <c:order val="2"/>
          <c:spPr>
            <a:solidFill>
              <a:srgbClr val="FFFFCC"/>
            </a:solidFill>
            <a:ln w="12700">
              <a:solidFill>
                <a:srgbClr val="000000"/>
              </a:solidFill>
              <a:prstDash val="solid"/>
            </a:ln>
          </c:spPr>
          <c:val>
            <c:numLit>
              <c:formatCode>General</c:formatCode>
              <c:ptCount val="1"/>
              <c:pt idx="0">
                <c:v>0</c:v>
              </c:pt>
            </c:numLit>
          </c:val>
        </c:ser>
        <c:ser>
          <c:idx val="3"/>
          <c:order val="3"/>
          <c:spPr>
            <a:solidFill>
              <a:srgbClr val="CCFFFF"/>
            </a:solidFill>
            <a:ln w="12700">
              <a:solidFill>
                <a:srgbClr val="000000"/>
              </a:solidFill>
              <a:prstDash val="solid"/>
            </a:ln>
          </c:spPr>
          <c:val>
            <c:numLit>
              <c:formatCode>General</c:formatCode>
              <c:ptCount val="1"/>
              <c:pt idx="0">
                <c:v>0</c:v>
              </c:pt>
            </c:numLit>
          </c:val>
        </c:ser>
        <c:ser>
          <c:idx val="4"/>
          <c:order val="4"/>
          <c:spPr>
            <a:solidFill>
              <a:srgbClr val="660066"/>
            </a:solidFill>
            <a:ln w="12700">
              <a:solidFill>
                <a:srgbClr val="000000"/>
              </a:solidFill>
              <a:prstDash val="solid"/>
            </a:ln>
          </c:spPr>
          <c:val>
            <c:numLit>
              <c:formatCode>General</c:formatCode>
              <c:ptCount val="1"/>
              <c:pt idx="0">
                <c:v>0</c:v>
              </c:pt>
            </c:numLit>
          </c:val>
        </c:ser>
        <c:ser>
          <c:idx val="5"/>
          <c:order val="5"/>
          <c:spPr>
            <a:solidFill>
              <a:srgbClr val="FF8080"/>
            </a:solidFill>
            <a:ln w="12700">
              <a:solidFill>
                <a:srgbClr val="000000"/>
              </a:solidFill>
              <a:prstDash val="solid"/>
            </a:ln>
          </c:spPr>
          <c:val>
            <c:numLit>
              <c:formatCode>General</c:formatCode>
              <c:ptCount val="1"/>
              <c:pt idx="0">
                <c:v>0</c:v>
              </c:pt>
            </c:numLit>
          </c:val>
        </c:ser>
        <c:overlap val="100"/>
        <c:axId val="239721856"/>
        <c:axId val="239727744"/>
      </c:barChart>
      <c:catAx>
        <c:axId val="239721856"/>
        <c:scaling>
          <c:orientation val="minMax"/>
        </c:scaling>
        <c:axPos val="b"/>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9727744"/>
        <c:crosses val="autoZero"/>
        <c:auto val="1"/>
        <c:lblAlgn val="ctr"/>
        <c:lblOffset val="100"/>
        <c:tickLblSkip val="1"/>
        <c:tickMarkSkip val="1"/>
      </c:catAx>
      <c:valAx>
        <c:axId val="239727744"/>
        <c:scaling>
          <c:orientation val="minMax"/>
          <c:max val="1"/>
        </c:scaling>
        <c:axPos val="l"/>
        <c:majorGridlines>
          <c:spPr>
            <a:ln w="3175">
              <a:solidFill>
                <a:srgbClr val="000000"/>
              </a:solidFill>
              <a:prstDash val="solid"/>
            </a:ln>
          </c:spPr>
        </c:majorGridlines>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9721856"/>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25" b="1" i="0" u="none" strike="noStrike" baseline="0">
                <a:solidFill>
                  <a:srgbClr val="000000"/>
                </a:solidFill>
                <a:latin typeface="Arial"/>
                <a:ea typeface="Arial"/>
                <a:cs typeface="Arial"/>
              </a:defRPr>
            </a:pPr>
            <a:r>
              <a:rPr lang="nl-BE"/>
              <a:t>Prijzen in EUR/kWh</a:t>
            </a:r>
          </a:p>
        </c:rich>
      </c:tx>
      <c:spPr>
        <a:noFill/>
        <a:ln w="25400">
          <a:noFill/>
        </a:ln>
      </c:spPr>
    </c:title>
    <c:plotArea>
      <c:layout/>
      <c:lineChart>
        <c:grouping val="standard"/>
        <c:ser>
          <c:idx val="0"/>
          <c:order val="0"/>
          <c:spPr>
            <a:ln w="25400">
              <a:solidFill>
                <a:srgbClr val="FF0000"/>
              </a:solidFill>
              <a:prstDash val="solid"/>
            </a:ln>
          </c:spPr>
          <c:marker>
            <c:symbol val="none"/>
          </c:marker>
          <c:val>
            <c:numLit>
              <c:formatCode>General</c:formatCode>
              <c:ptCount val="1"/>
              <c:pt idx="0">
                <c:v>0</c:v>
              </c:pt>
            </c:numLit>
          </c:val>
        </c:ser>
        <c:ser>
          <c:idx val="1"/>
          <c:order val="1"/>
          <c:spPr>
            <a:ln w="25400">
              <a:solidFill>
                <a:srgbClr val="0000FF"/>
              </a:solidFill>
              <a:prstDash val="sysDash"/>
            </a:ln>
          </c:spPr>
          <c:marker>
            <c:symbol val="none"/>
          </c:marker>
          <c:val>
            <c:numLit>
              <c:formatCode>General</c:formatCode>
              <c:ptCount val="1"/>
              <c:pt idx="0">
                <c:v>0</c:v>
              </c:pt>
            </c:numLit>
          </c:val>
        </c:ser>
        <c:ser>
          <c:idx val="2"/>
          <c:order val="2"/>
          <c:spPr>
            <a:ln w="25400">
              <a:solidFill>
                <a:srgbClr val="000000"/>
              </a:solidFill>
              <a:prstDash val="lgDash"/>
            </a:ln>
          </c:spPr>
          <c:marker>
            <c:symbol val="none"/>
          </c:marker>
          <c:val>
            <c:numLit>
              <c:formatCode>General</c:formatCode>
              <c:ptCount val="1"/>
              <c:pt idx="0">
                <c:v>0</c:v>
              </c:pt>
            </c:numLit>
          </c:val>
        </c:ser>
        <c:marker val="1"/>
        <c:axId val="239761664"/>
        <c:axId val="239771648"/>
      </c:lineChart>
      <c:catAx>
        <c:axId val="239761664"/>
        <c:scaling>
          <c:orientation val="minMax"/>
        </c:scaling>
        <c:axPos val="b"/>
        <c:numFmt formatCode="General" sourceLinked="1"/>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239771648"/>
        <c:crosses val="autoZero"/>
        <c:auto val="1"/>
        <c:lblAlgn val="ctr"/>
        <c:lblOffset val="100"/>
        <c:tickLblSkip val="1"/>
        <c:tickMarkSkip val="1"/>
      </c:catAx>
      <c:valAx>
        <c:axId val="239771648"/>
        <c:scaling>
          <c:orientation val="minMax"/>
        </c:scaling>
        <c:axPos val="l"/>
        <c:majorGridlines>
          <c:spPr>
            <a:ln w="3175">
              <a:solidFill>
                <a:srgbClr val="000000"/>
              </a:solidFill>
              <a:prstDash val="solid"/>
            </a:ln>
          </c:spPr>
        </c:majorGridlines>
        <c:numFmt formatCode="#,##0.0000" sourceLinked="0"/>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9761664"/>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spPr>
        <a:noFill/>
        <a:ln w="25400">
          <a:noFill/>
        </a:ln>
      </c:spPr>
    </c:title>
    <c:plotArea>
      <c:layout/>
      <c:barChart>
        <c:barDir val="col"/>
        <c:grouping val="stacked"/>
        <c:ser>
          <c:idx val="0"/>
          <c:order val="0"/>
          <c:spPr>
            <a:solidFill>
              <a:srgbClr val="9999FF"/>
            </a:solidFill>
            <a:ln w="12700">
              <a:solidFill>
                <a:srgbClr val="000000"/>
              </a:solidFill>
              <a:prstDash val="solid"/>
            </a:ln>
          </c:spPr>
          <c:val>
            <c:numLit>
              <c:formatCode>General</c:formatCode>
              <c:ptCount val="1"/>
              <c:pt idx="0">
                <c:v>0</c:v>
              </c:pt>
            </c:numLit>
          </c:val>
        </c:ser>
        <c:ser>
          <c:idx val="1"/>
          <c:order val="1"/>
          <c:spPr>
            <a:solidFill>
              <a:srgbClr val="993366"/>
            </a:solidFill>
            <a:ln w="12700">
              <a:solidFill>
                <a:srgbClr val="000000"/>
              </a:solidFill>
              <a:prstDash val="solid"/>
            </a:ln>
          </c:spPr>
          <c:val>
            <c:numLit>
              <c:formatCode>General</c:formatCode>
              <c:ptCount val="1"/>
              <c:pt idx="0">
                <c:v>0</c:v>
              </c:pt>
            </c:numLit>
          </c:val>
        </c:ser>
        <c:ser>
          <c:idx val="2"/>
          <c:order val="2"/>
          <c:spPr>
            <a:solidFill>
              <a:srgbClr val="FFFFCC"/>
            </a:solidFill>
            <a:ln w="12700">
              <a:solidFill>
                <a:srgbClr val="000000"/>
              </a:solidFill>
              <a:prstDash val="solid"/>
            </a:ln>
          </c:spPr>
          <c:val>
            <c:numLit>
              <c:formatCode>General</c:formatCode>
              <c:ptCount val="1"/>
              <c:pt idx="0">
                <c:v>0</c:v>
              </c:pt>
            </c:numLit>
          </c:val>
        </c:ser>
        <c:ser>
          <c:idx val="3"/>
          <c:order val="3"/>
          <c:spPr>
            <a:solidFill>
              <a:srgbClr val="CCFFFF"/>
            </a:solidFill>
            <a:ln w="12700">
              <a:solidFill>
                <a:srgbClr val="000000"/>
              </a:solidFill>
              <a:prstDash val="solid"/>
            </a:ln>
          </c:spPr>
          <c:val>
            <c:numLit>
              <c:formatCode>General</c:formatCode>
              <c:ptCount val="1"/>
              <c:pt idx="0">
                <c:v>0</c:v>
              </c:pt>
            </c:numLit>
          </c:val>
        </c:ser>
        <c:ser>
          <c:idx val="4"/>
          <c:order val="4"/>
          <c:spPr>
            <a:solidFill>
              <a:srgbClr val="660066"/>
            </a:solidFill>
            <a:ln w="12700">
              <a:solidFill>
                <a:srgbClr val="000000"/>
              </a:solidFill>
              <a:prstDash val="solid"/>
            </a:ln>
          </c:spPr>
          <c:val>
            <c:numLit>
              <c:formatCode>General</c:formatCode>
              <c:ptCount val="1"/>
              <c:pt idx="0">
                <c:v>0</c:v>
              </c:pt>
            </c:numLit>
          </c:val>
        </c:ser>
        <c:ser>
          <c:idx val="5"/>
          <c:order val="5"/>
          <c:spPr>
            <a:solidFill>
              <a:srgbClr val="FF8080"/>
            </a:solidFill>
            <a:ln w="12700">
              <a:solidFill>
                <a:srgbClr val="000000"/>
              </a:solidFill>
              <a:prstDash val="solid"/>
            </a:ln>
          </c:spPr>
          <c:val>
            <c:numLit>
              <c:formatCode>General</c:formatCode>
              <c:ptCount val="1"/>
              <c:pt idx="0">
                <c:v>0</c:v>
              </c:pt>
            </c:numLit>
          </c:val>
        </c:ser>
        <c:overlap val="100"/>
        <c:axId val="239807872"/>
        <c:axId val="239821952"/>
      </c:barChart>
      <c:catAx>
        <c:axId val="239807872"/>
        <c:scaling>
          <c:orientation val="minMax"/>
        </c:scaling>
        <c:axPos val="b"/>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9821952"/>
        <c:crosses val="autoZero"/>
        <c:auto val="1"/>
        <c:lblAlgn val="ctr"/>
        <c:lblOffset val="100"/>
        <c:tickLblSkip val="1"/>
        <c:tickMarkSkip val="1"/>
      </c:catAx>
      <c:valAx>
        <c:axId val="239821952"/>
        <c:scaling>
          <c:orientation val="minMax"/>
          <c:max val="1"/>
        </c:scaling>
        <c:axPos val="l"/>
        <c:majorGridlines>
          <c:spPr>
            <a:ln w="3175">
              <a:solidFill>
                <a:srgbClr val="000000"/>
              </a:solidFill>
              <a:prstDash val="solid"/>
            </a:ln>
          </c:spPr>
        </c:majorGridlines>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9807872"/>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25" b="1" i="0" u="none" strike="noStrike" baseline="0">
                <a:solidFill>
                  <a:srgbClr val="000000"/>
                </a:solidFill>
                <a:latin typeface="Arial"/>
                <a:ea typeface="Arial"/>
                <a:cs typeface="Arial"/>
              </a:defRPr>
            </a:pPr>
            <a:r>
              <a:rPr lang="nl-BE"/>
              <a:t>Prijzen in EUR/kWh</a:t>
            </a:r>
          </a:p>
        </c:rich>
      </c:tx>
      <c:spPr>
        <a:noFill/>
        <a:ln w="25400">
          <a:noFill/>
        </a:ln>
      </c:spPr>
    </c:title>
    <c:plotArea>
      <c:layout/>
      <c:lineChart>
        <c:grouping val="standard"/>
        <c:ser>
          <c:idx val="0"/>
          <c:order val="0"/>
          <c:spPr>
            <a:ln w="25400">
              <a:solidFill>
                <a:srgbClr val="FF0000"/>
              </a:solidFill>
              <a:prstDash val="solid"/>
            </a:ln>
          </c:spPr>
          <c:marker>
            <c:symbol val="none"/>
          </c:marker>
          <c:val>
            <c:numLit>
              <c:formatCode>General</c:formatCode>
              <c:ptCount val="1"/>
              <c:pt idx="0">
                <c:v>0</c:v>
              </c:pt>
            </c:numLit>
          </c:val>
        </c:ser>
        <c:ser>
          <c:idx val="1"/>
          <c:order val="1"/>
          <c:spPr>
            <a:ln w="25400">
              <a:solidFill>
                <a:srgbClr val="0000FF"/>
              </a:solidFill>
              <a:prstDash val="sysDash"/>
            </a:ln>
          </c:spPr>
          <c:marker>
            <c:symbol val="none"/>
          </c:marker>
          <c:val>
            <c:numLit>
              <c:formatCode>General</c:formatCode>
              <c:ptCount val="1"/>
              <c:pt idx="0">
                <c:v>0</c:v>
              </c:pt>
            </c:numLit>
          </c:val>
        </c:ser>
        <c:ser>
          <c:idx val="2"/>
          <c:order val="2"/>
          <c:spPr>
            <a:ln w="25400">
              <a:solidFill>
                <a:srgbClr val="000000"/>
              </a:solidFill>
              <a:prstDash val="lgDash"/>
            </a:ln>
          </c:spPr>
          <c:marker>
            <c:symbol val="none"/>
          </c:marker>
          <c:val>
            <c:numLit>
              <c:formatCode>General</c:formatCode>
              <c:ptCount val="1"/>
              <c:pt idx="0">
                <c:v>0</c:v>
              </c:pt>
            </c:numLit>
          </c:val>
        </c:ser>
        <c:marker val="1"/>
        <c:axId val="239855872"/>
        <c:axId val="240984064"/>
      </c:lineChart>
      <c:catAx>
        <c:axId val="239855872"/>
        <c:scaling>
          <c:orientation val="minMax"/>
        </c:scaling>
        <c:axPos val="b"/>
        <c:numFmt formatCode="General" sourceLinked="1"/>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240984064"/>
        <c:crosses val="autoZero"/>
        <c:auto val="1"/>
        <c:lblAlgn val="ctr"/>
        <c:lblOffset val="100"/>
        <c:tickLblSkip val="1"/>
        <c:tickMarkSkip val="1"/>
      </c:catAx>
      <c:valAx>
        <c:axId val="240984064"/>
        <c:scaling>
          <c:orientation val="minMax"/>
        </c:scaling>
        <c:axPos val="l"/>
        <c:majorGridlines>
          <c:spPr>
            <a:ln w="3175">
              <a:solidFill>
                <a:srgbClr val="000000"/>
              </a:solidFill>
              <a:prstDash val="solid"/>
            </a:ln>
          </c:spPr>
        </c:majorGridlines>
        <c:numFmt formatCode="#,##0.0000" sourceLinked="0"/>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39855872"/>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962025</xdr:colOff>
      <xdr:row>2</xdr:row>
      <xdr:rowOff>971549</xdr:rowOff>
    </xdr:to>
    <xdr:sp macro="" textlink="">
      <xdr:nvSpPr>
        <xdr:cNvPr id="2" name="ZoneTexte 1"/>
        <xdr:cNvSpPr txBox="1"/>
      </xdr:nvSpPr>
      <xdr:spPr>
        <a:xfrm>
          <a:off x="1628775"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2</xdr:col>
      <xdr:colOff>771525</xdr:colOff>
      <xdr:row>2</xdr:row>
      <xdr:rowOff>95250</xdr:rowOff>
    </xdr:from>
    <xdr:to>
      <xdr:col>3</xdr:col>
      <xdr:colOff>866775</xdr:colOff>
      <xdr:row>2</xdr:row>
      <xdr:rowOff>971549</xdr:rowOff>
    </xdr:to>
    <xdr:sp macro="" textlink="">
      <xdr:nvSpPr>
        <xdr:cNvPr id="4" name="ZoneTexte 3"/>
        <xdr:cNvSpPr txBox="1"/>
      </xdr:nvSpPr>
      <xdr:spPr>
        <a:xfrm>
          <a:off x="4114800"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0</xdr:colOff>
      <xdr:row>2</xdr:row>
      <xdr:rowOff>66676</xdr:rowOff>
    </xdr:from>
    <xdr:to>
      <xdr:col>2</xdr:col>
      <xdr:colOff>19911</xdr:colOff>
      <xdr:row>2</xdr:row>
      <xdr:rowOff>1209675</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2162176" y="390526"/>
          <a:ext cx="1201010" cy="114299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0</xdr:colOff>
      <xdr:row>20</xdr:row>
      <xdr:rowOff>9525</xdr:rowOff>
    </xdr:from>
    <xdr:to>
      <xdr:col>25</xdr:col>
      <xdr:colOff>0</xdr:colOff>
      <xdr:row>73</xdr:row>
      <xdr:rowOff>57150</xdr:rowOff>
    </xdr:to>
    <xdr:graphicFrame macro="">
      <xdr:nvGraphicFramePr>
        <xdr:cNvPr id="30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0</xdr:colOff>
      <xdr:row>82</xdr:row>
      <xdr:rowOff>19050</xdr:rowOff>
    </xdr:from>
    <xdr:to>
      <xdr:col>25</xdr:col>
      <xdr:colOff>0</xdr:colOff>
      <xdr:row>103</xdr:row>
      <xdr:rowOff>9525</xdr:rowOff>
    </xdr:to>
    <xdr:graphicFrame macro="">
      <xdr:nvGraphicFramePr>
        <xdr:cNvPr id="308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20</xdr:row>
      <xdr:rowOff>9525</xdr:rowOff>
    </xdr:from>
    <xdr:to>
      <xdr:col>25</xdr:col>
      <xdr:colOff>0</xdr:colOff>
      <xdr:row>73</xdr:row>
      <xdr:rowOff>57150</xdr:rowOff>
    </xdr:to>
    <xdr:graphicFrame macro="">
      <xdr:nvGraphicFramePr>
        <xdr:cNvPr id="308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82</xdr:row>
      <xdr:rowOff>19050</xdr:rowOff>
    </xdr:from>
    <xdr:to>
      <xdr:col>25</xdr:col>
      <xdr:colOff>0</xdr:colOff>
      <xdr:row>103</xdr:row>
      <xdr:rowOff>9525</xdr:rowOff>
    </xdr:to>
    <xdr:graphicFrame macro="">
      <xdr:nvGraphicFramePr>
        <xdr:cNvPr id="308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25</xdr:col>
      <xdr:colOff>0</xdr:colOff>
      <xdr:row>20</xdr:row>
      <xdr:rowOff>9525</xdr:rowOff>
    </xdr:from>
    <xdr:to>
      <xdr:col>25</xdr:col>
      <xdr:colOff>0</xdr:colOff>
      <xdr:row>73</xdr:row>
      <xdr:rowOff>57150</xdr:rowOff>
    </xdr:to>
    <xdr:graphicFrame macro="">
      <xdr:nvGraphicFramePr>
        <xdr:cNvPr id="82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0</xdr:colOff>
      <xdr:row>84</xdr:row>
      <xdr:rowOff>19050</xdr:rowOff>
    </xdr:from>
    <xdr:to>
      <xdr:col>25</xdr:col>
      <xdr:colOff>0</xdr:colOff>
      <xdr:row>105</xdr:row>
      <xdr:rowOff>9525</xdr:rowOff>
    </xdr:to>
    <xdr:graphicFrame macro="">
      <xdr:nvGraphicFramePr>
        <xdr:cNvPr id="82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20</xdr:row>
      <xdr:rowOff>9525</xdr:rowOff>
    </xdr:from>
    <xdr:to>
      <xdr:col>25</xdr:col>
      <xdr:colOff>0</xdr:colOff>
      <xdr:row>73</xdr:row>
      <xdr:rowOff>57150</xdr:rowOff>
    </xdr:to>
    <xdr:graphicFrame macro="">
      <xdr:nvGraphicFramePr>
        <xdr:cNvPr id="820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84</xdr:row>
      <xdr:rowOff>19050</xdr:rowOff>
    </xdr:from>
    <xdr:to>
      <xdr:col>25</xdr:col>
      <xdr:colOff>0</xdr:colOff>
      <xdr:row>105</xdr:row>
      <xdr:rowOff>9525</xdr:rowOff>
    </xdr:to>
    <xdr:graphicFrame macro="">
      <xdr:nvGraphicFramePr>
        <xdr:cNvPr id="820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9</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0326350"/>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9</xdr:col>
      <xdr:colOff>609601</xdr:colOff>
      <xdr:row>130</xdr:row>
      <xdr:rowOff>66673</xdr:rowOff>
    </xdr:to>
    <xdr:cxnSp macro="">
      <xdr:nvCxnSpPr>
        <xdr:cNvPr id="3" name="Connecteur droit avec flèche 2"/>
        <xdr:cNvCxnSpPr/>
      </xdr:nvCxnSpPr>
      <xdr:spPr>
        <a:xfrm rot="10800000" flipV="1">
          <a:off x="6924676" y="20307299"/>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4" name="Connecteur droit avec flèche 3"/>
        <xdr:cNvCxnSpPr/>
      </xdr:nvCxnSpPr>
      <xdr:spPr>
        <a:xfrm rot="5400000" flipH="1" flipV="1">
          <a:off x="7553327" y="26165181"/>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200025</xdr:colOff>
      <xdr:row>8</xdr:row>
      <xdr:rowOff>47626</xdr:rowOff>
    </xdr:from>
    <xdr:to>
      <xdr:col>14</xdr:col>
      <xdr:colOff>790575</xdr:colOff>
      <xdr:row>16</xdr:row>
      <xdr:rowOff>609600</xdr:rowOff>
    </xdr:to>
    <xdr:sp macro="" textlink="">
      <xdr:nvSpPr>
        <xdr:cNvPr id="5" name="Flèche vers le bas 4"/>
        <xdr:cNvSpPr/>
      </xdr:nvSpPr>
      <xdr:spPr bwMode="auto">
        <a:xfrm>
          <a:off x="15192375" y="1571626"/>
          <a:ext cx="590550" cy="2714624"/>
        </a:xfrm>
        <a:prstGeom prst="downArrow">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endParaRPr lang="fr-B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sheetPr>
    <pageSetUpPr fitToPage="1"/>
  </sheetPr>
  <dimension ref="A1:AJ144"/>
  <sheetViews>
    <sheetView tabSelected="1" zoomScaleNormal="100" zoomScaleSheetLayoutView="120" workbookViewId="0">
      <selection activeCell="B2" sqref="B2:D2"/>
    </sheetView>
  </sheetViews>
  <sheetFormatPr baseColWidth="10" defaultRowHeight="15"/>
  <cols>
    <col min="1" max="1" width="11.42578125" style="2971"/>
    <col min="2" max="2" width="28.42578125" style="2971" customWidth="1"/>
    <col min="3" max="3" width="6.42578125" style="2971" customWidth="1"/>
    <col min="4" max="4" width="108.7109375" style="2971" customWidth="1"/>
    <col min="5" max="16384" width="11.42578125" style="2971"/>
  </cols>
  <sheetData>
    <row r="1" spans="1:36" s="2967" customFormat="1" ht="118.5" customHeight="1" thickBot="1">
      <c r="A1" s="1600"/>
      <c r="B1" s="1771"/>
      <c r="C1" s="2078"/>
      <c r="D1" s="1600"/>
      <c r="E1" s="2971"/>
      <c r="F1" s="2971"/>
      <c r="G1" s="2971"/>
      <c r="H1" s="2971"/>
      <c r="I1" s="2971"/>
      <c r="J1" s="2971"/>
      <c r="K1" s="2971"/>
      <c r="L1" s="2971"/>
      <c r="M1" s="2971"/>
      <c r="N1" s="2971"/>
      <c r="O1" s="2971"/>
      <c r="P1" s="2971"/>
      <c r="Q1" s="2971"/>
      <c r="R1" s="2971"/>
      <c r="S1" s="2971"/>
      <c r="T1" s="2971"/>
      <c r="U1" s="2971"/>
      <c r="V1" s="2971"/>
      <c r="W1" s="2971"/>
      <c r="X1" s="2971"/>
      <c r="Y1" s="2971"/>
      <c r="Z1" s="2971"/>
      <c r="AA1" s="2971"/>
      <c r="AB1" s="2971"/>
      <c r="AC1" s="2971"/>
      <c r="AD1" s="2971"/>
      <c r="AE1" s="2971"/>
      <c r="AF1" s="2971"/>
      <c r="AG1" s="2971"/>
      <c r="AH1" s="2971"/>
      <c r="AI1" s="2971"/>
      <c r="AJ1" s="2971"/>
    </row>
    <row r="2" spans="1:36" s="2967" customFormat="1" ht="70.5" customHeight="1" thickBot="1">
      <c r="A2" s="1600"/>
      <c r="B2" s="3826" t="s">
        <v>1360</v>
      </c>
      <c r="C2" s="3827"/>
      <c r="D2" s="3828"/>
      <c r="E2" s="2971"/>
      <c r="F2" s="2971"/>
      <c r="G2" s="2971"/>
      <c r="H2" s="2971"/>
      <c r="I2" s="2971"/>
      <c r="J2" s="2971"/>
      <c r="K2" s="2971"/>
      <c r="L2" s="2971"/>
      <c r="M2" s="2971"/>
      <c r="N2" s="2971"/>
      <c r="O2" s="2971"/>
      <c r="P2" s="2971"/>
      <c r="Q2" s="2971"/>
      <c r="R2" s="2971"/>
      <c r="S2" s="2971"/>
      <c r="T2" s="2971"/>
      <c r="U2" s="2971"/>
      <c r="V2" s="2971"/>
      <c r="W2" s="2971"/>
      <c r="X2" s="2971"/>
      <c r="Y2" s="2971"/>
      <c r="Z2" s="2971"/>
      <c r="AA2" s="2971"/>
      <c r="AB2" s="2971"/>
      <c r="AC2" s="2971"/>
      <c r="AD2" s="2971"/>
      <c r="AE2" s="2971"/>
      <c r="AF2" s="2971"/>
      <c r="AG2" s="2971"/>
      <c r="AH2" s="2971"/>
      <c r="AI2" s="2971"/>
      <c r="AJ2" s="2971"/>
    </row>
    <row r="3" spans="1:36" s="2967" customFormat="1" ht="15.75" thickBot="1">
      <c r="A3" s="1600"/>
      <c r="B3" s="1771"/>
      <c r="C3" s="2078"/>
      <c r="D3" s="1600"/>
      <c r="E3" s="2971"/>
      <c r="F3" s="2971"/>
      <c r="G3" s="2971"/>
      <c r="H3" s="2971"/>
      <c r="I3" s="2971"/>
      <c r="J3" s="2971"/>
      <c r="K3" s="2971"/>
      <c r="L3" s="2971"/>
      <c r="M3" s="2971"/>
      <c r="N3" s="2971"/>
      <c r="O3" s="2971"/>
      <c r="P3" s="2971"/>
      <c r="Q3" s="2971"/>
      <c r="R3" s="2971"/>
      <c r="S3" s="2971"/>
      <c r="T3" s="2971"/>
      <c r="U3" s="2971"/>
      <c r="V3" s="2971"/>
      <c r="W3" s="2971"/>
      <c r="X3" s="2971"/>
      <c r="Y3" s="2971"/>
      <c r="Z3" s="2971"/>
      <c r="AA3" s="2971"/>
      <c r="AB3" s="2971"/>
      <c r="AC3" s="2971"/>
      <c r="AD3" s="2971"/>
      <c r="AE3" s="2971"/>
      <c r="AF3" s="2971"/>
      <c r="AG3" s="2971"/>
      <c r="AH3" s="2971"/>
      <c r="AI3" s="2971"/>
      <c r="AJ3" s="2971"/>
    </row>
    <row r="4" spans="1:36" s="2967" customFormat="1" ht="15.75" thickBot="1">
      <c r="A4" s="2080"/>
      <c r="B4" s="2079" t="s">
        <v>1361</v>
      </c>
      <c r="C4" s="3829" t="s">
        <v>921</v>
      </c>
      <c r="D4" s="3830"/>
      <c r="E4" s="2971"/>
      <c r="F4" s="2971"/>
      <c r="G4" s="2971"/>
      <c r="H4" s="2971"/>
      <c r="I4" s="2971"/>
      <c r="J4" s="2971"/>
      <c r="K4" s="2971"/>
      <c r="L4" s="2971"/>
      <c r="M4" s="2971"/>
      <c r="N4" s="2971"/>
      <c r="O4" s="2971"/>
      <c r="P4" s="2971"/>
      <c r="Q4" s="2971"/>
      <c r="R4" s="2971"/>
      <c r="S4" s="2971"/>
      <c r="T4" s="2971"/>
      <c r="U4" s="2971"/>
      <c r="V4" s="2971"/>
      <c r="W4" s="2971"/>
      <c r="X4" s="2971"/>
      <c r="Y4" s="2971"/>
      <c r="Z4" s="2971"/>
      <c r="AA4" s="2971"/>
      <c r="AB4" s="2971"/>
      <c r="AC4" s="2971"/>
      <c r="AD4" s="2971"/>
      <c r="AE4" s="2971"/>
      <c r="AF4" s="2971"/>
      <c r="AG4" s="2971"/>
      <c r="AH4" s="2971"/>
      <c r="AI4" s="2971"/>
      <c r="AJ4" s="2971"/>
    </row>
    <row r="5" spans="1:36" s="2967" customFormat="1">
      <c r="A5" s="1600"/>
      <c r="B5" s="1771"/>
      <c r="C5" s="2081"/>
      <c r="D5" s="1600"/>
      <c r="E5" s="2971"/>
      <c r="F5" s="2971"/>
      <c r="G5" s="2971"/>
      <c r="H5" s="2971"/>
      <c r="I5" s="2971"/>
      <c r="J5" s="2971"/>
      <c r="K5" s="2971"/>
      <c r="L5" s="2971"/>
      <c r="M5" s="2971"/>
      <c r="N5" s="2971"/>
      <c r="O5" s="2971"/>
      <c r="P5" s="2971"/>
      <c r="Q5" s="2971"/>
      <c r="R5" s="2971"/>
      <c r="S5" s="2971"/>
      <c r="T5" s="2971"/>
      <c r="U5" s="2971"/>
      <c r="V5" s="2971"/>
      <c r="W5" s="2971"/>
      <c r="X5" s="2971"/>
      <c r="Y5" s="2971"/>
      <c r="Z5" s="2971"/>
      <c r="AA5" s="2971"/>
      <c r="AB5" s="2971"/>
      <c r="AC5" s="2971"/>
      <c r="AD5" s="2971"/>
      <c r="AE5" s="2971"/>
      <c r="AF5" s="2971"/>
      <c r="AG5" s="2971"/>
      <c r="AH5" s="2971"/>
      <c r="AI5" s="2971"/>
      <c r="AJ5" s="2971"/>
    </row>
    <row r="6" spans="1:36" s="2967" customFormat="1">
      <c r="A6" s="1600"/>
      <c r="B6" s="1600"/>
      <c r="C6" s="2084"/>
      <c r="D6" s="1600"/>
      <c r="E6" s="2971"/>
      <c r="F6" s="2971"/>
      <c r="G6" s="2971"/>
      <c r="H6" s="2971"/>
      <c r="I6" s="2971"/>
      <c r="J6" s="2971"/>
      <c r="K6" s="2971"/>
      <c r="L6" s="2971"/>
      <c r="M6" s="2971"/>
      <c r="N6" s="2971"/>
      <c r="O6" s="2971"/>
      <c r="P6" s="2971"/>
      <c r="Q6" s="2971"/>
      <c r="R6" s="2971"/>
      <c r="S6" s="2971"/>
      <c r="T6" s="2971"/>
      <c r="U6" s="2971"/>
      <c r="V6" s="2971"/>
      <c r="W6" s="2971"/>
      <c r="X6" s="2971"/>
      <c r="Y6" s="2971"/>
      <c r="Z6" s="2971"/>
      <c r="AA6" s="2971"/>
      <c r="AB6" s="2971"/>
      <c r="AC6" s="2971"/>
      <c r="AD6" s="2971"/>
      <c r="AE6" s="2971"/>
      <c r="AF6" s="2971"/>
      <c r="AG6" s="2971"/>
      <c r="AH6" s="2971"/>
      <c r="AI6" s="2971"/>
      <c r="AJ6" s="2971"/>
    </row>
    <row r="7" spans="1:36" s="2967" customFormat="1">
      <c r="A7" s="1600"/>
      <c r="B7" s="2082" t="s">
        <v>1362</v>
      </c>
      <c r="C7" s="2083"/>
      <c r="D7" s="1879"/>
      <c r="E7" s="2971"/>
      <c r="F7" s="2971"/>
      <c r="G7" s="2971"/>
      <c r="H7" s="2971"/>
      <c r="I7" s="2971"/>
      <c r="J7" s="2971"/>
      <c r="K7" s="2971"/>
      <c r="L7" s="2971"/>
      <c r="M7" s="2971"/>
      <c r="N7" s="2971"/>
      <c r="O7" s="2971"/>
      <c r="P7" s="2971"/>
      <c r="Q7" s="2971"/>
      <c r="R7" s="2971"/>
      <c r="S7" s="2971"/>
      <c r="T7" s="2971"/>
      <c r="U7" s="2971"/>
      <c r="V7" s="2971"/>
      <c r="W7" s="2971"/>
      <c r="X7" s="2971"/>
      <c r="Y7" s="2971"/>
      <c r="Z7" s="2971"/>
      <c r="AA7" s="2971"/>
      <c r="AB7" s="2971"/>
      <c r="AC7" s="2971"/>
      <c r="AD7" s="2971"/>
      <c r="AE7" s="2971"/>
      <c r="AF7" s="2971"/>
      <c r="AG7" s="2971"/>
      <c r="AH7" s="2971"/>
      <c r="AI7" s="2971"/>
      <c r="AJ7" s="2971"/>
    </row>
    <row r="8" spans="1:36" s="2967" customFormat="1" ht="30" customHeight="1">
      <c r="A8" s="1600"/>
      <c r="B8" s="3825" t="s">
        <v>1776</v>
      </c>
      <c r="C8" s="3825"/>
      <c r="D8" s="3825"/>
      <c r="E8" s="2971"/>
      <c r="F8" s="2971"/>
      <c r="G8" s="2971"/>
      <c r="H8" s="2971"/>
      <c r="I8" s="2971"/>
      <c r="J8" s="2971"/>
      <c r="K8" s="2971"/>
      <c r="L8" s="2971"/>
      <c r="M8" s="2971"/>
      <c r="N8" s="2971"/>
      <c r="O8" s="2971"/>
      <c r="P8" s="2971"/>
      <c r="Q8" s="2971"/>
      <c r="R8" s="2971"/>
      <c r="S8" s="2971"/>
      <c r="T8" s="2971"/>
      <c r="U8" s="2971"/>
      <c r="V8" s="2971"/>
      <c r="W8" s="2971"/>
      <c r="X8" s="2971"/>
      <c r="Y8" s="2971"/>
      <c r="Z8" s="2971"/>
      <c r="AA8" s="2971"/>
      <c r="AB8" s="2971"/>
      <c r="AC8" s="2971"/>
      <c r="AD8" s="2971"/>
      <c r="AE8" s="2971"/>
      <c r="AF8" s="2971"/>
      <c r="AG8" s="2971"/>
      <c r="AH8" s="2971"/>
      <c r="AI8" s="2971"/>
      <c r="AJ8" s="2971"/>
    </row>
    <row r="9" spans="1:36" s="2967" customFormat="1">
      <c r="A9" s="1600"/>
      <c r="B9" s="1879"/>
      <c r="C9" s="2083"/>
      <c r="D9" s="1879"/>
      <c r="E9" s="2971"/>
      <c r="F9" s="2971"/>
      <c r="G9" s="2971"/>
      <c r="H9" s="2971"/>
      <c r="I9" s="2971"/>
      <c r="J9" s="2971"/>
      <c r="K9" s="2971"/>
      <c r="L9" s="2971"/>
      <c r="M9" s="2971"/>
      <c r="N9" s="2971"/>
      <c r="O9" s="2971"/>
      <c r="P9" s="2971"/>
      <c r="Q9" s="2971"/>
      <c r="R9" s="2971"/>
      <c r="S9" s="2971"/>
      <c r="T9" s="2971"/>
      <c r="U9" s="2971"/>
      <c r="V9" s="2971"/>
      <c r="W9" s="2971"/>
      <c r="X9" s="2971"/>
      <c r="Y9" s="2971"/>
      <c r="Z9" s="2971"/>
      <c r="AA9" s="2971"/>
      <c r="AB9" s="2971"/>
      <c r="AC9" s="2971"/>
      <c r="AD9" s="2971"/>
      <c r="AE9" s="2971"/>
      <c r="AF9" s="2971"/>
      <c r="AG9" s="2971"/>
      <c r="AH9" s="2971"/>
      <c r="AI9" s="2971"/>
      <c r="AJ9" s="2971"/>
    </row>
    <row r="10" spans="1:36" s="2967" customFormat="1">
      <c r="A10" s="1600"/>
      <c r="B10" s="2082" t="s">
        <v>1363</v>
      </c>
      <c r="C10" s="2083"/>
      <c r="D10" s="1879"/>
      <c r="E10" s="2971"/>
      <c r="F10" s="2971"/>
      <c r="G10" s="2971"/>
      <c r="H10" s="2971"/>
      <c r="I10" s="2971"/>
      <c r="J10" s="2971"/>
      <c r="K10" s="2971"/>
      <c r="L10" s="2971"/>
      <c r="M10" s="2971"/>
      <c r="N10" s="2971"/>
      <c r="O10" s="2971"/>
      <c r="P10" s="2971"/>
      <c r="Q10" s="2971"/>
      <c r="R10" s="2971"/>
      <c r="S10" s="2971"/>
      <c r="T10" s="2971"/>
      <c r="U10" s="2971"/>
      <c r="V10" s="2971"/>
      <c r="W10" s="2971"/>
      <c r="X10" s="2971"/>
      <c r="Y10" s="2971"/>
      <c r="Z10" s="2971"/>
      <c r="AA10" s="2971"/>
      <c r="AB10" s="2971"/>
      <c r="AC10" s="2971"/>
      <c r="AD10" s="2971"/>
      <c r="AE10" s="2971"/>
      <c r="AF10" s="2971"/>
      <c r="AG10" s="2971"/>
      <c r="AH10" s="2971"/>
      <c r="AI10" s="2971"/>
      <c r="AJ10" s="2971"/>
    </row>
    <row r="11" spans="1:36" s="2967" customFormat="1" ht="81" customHeight="1">
      <c r="A11" s="1600"/>
      <c r="B11" s="3825" t="s">
        <v>1970</v>
      </c>
      <c r="C11" s="3825"/>
      <c r="D11" s="3825"/>
      <c r="E11" s="2971"/>
      <c r="F11" s="2971"/>
      <c r="G11" s="2971"/>
      <c r="H11" s="2971"/>
      <c r="I11" s="2971"/>
      <c r="J11" s="2971"/>
      <c r="K11" s="2971"/>
      <c r="L11" s="2971"/>
      <c r="M11" s="2971"/>
      <c r="N11" s="2971"/>
      <c r="O11" s="2971"/>
      <c r="P11" s="2971"/>
      <c r="Q11" s="2971"/>
      <c r="R11" s="2971"/>
      <c r="S11" s="2971"/>
      <c r="T11" s="2971"/>
      <c r="U11" s="2971"/>
      <c r="V11" s="2971"/>
      <c r="W11" s="2971"/>
      <c r="X11" s="2971"/>
      <c r="Y11" s="2971"/>
      <c r="Z11" s="2971"/>
      <c r="AA11" s="2971"/>
      <c r="AB11" s="2971"/>
      <c r="AC11" s="2971"/>
      <c r="AD11" s="2971"/>
      <c r="AE11" s="2971"/>
      <c r="AF11" s="2971"/>
      <c r="AG11" s="2971"/>
      <c r="AH11" s="2971"/>
      <c r="AI11" s="2971"/>
      <c r="AJ11" s="2971"/>
    </row>
    <row r="12" spans="1:36" s="2967" customFormat="1">
      <c r="A12" s="1600"/>
      <c r="B12" s="1879"/>
      <c r="C12" s="2083"/>
      <c r="D12" s="1879"/>
      <c r="E12" s="2971"/>
      <c r="F12" s="2971"/>
      <c r="G12" s="2971"/>
      <c r="H12" s="2971"/>
      <c r="I12" s="2971"/>
      <c r="J12" s="2971"/>
      <c r="K12" s="2971"/>
      <c r="L12" s="2971"/>
      <c r="M12" s="2971"/>
      <c r="N12" s="2971"/>
      <c r="O12" s="2971"/>
      <c r="P12" s="2971"/>
      <c r="Q12" s="2971"/>
      <c r="R12" s="2971"/>
      <c r="S12" s="2971"/>
      <c r="T12" s="2971"/>
      <c r="U12" s="2971"/>
      <c r="V12" s="2971"/>
      <c r="W12" s="2971"/>
      <c r="X12" s="2971"/>
      <c r="Y12" s="2971"/>
      <c r="Z12" s="2971"/>
      <c r="AA12" s="2971"/>
      <c r="AB12" s="2971"/>
      <c r="AC12" s="2971"/>
      <c r="AD12" s="2971"/>
      <c r="AE12" s="2971"/>
      <c r="AF12" s="2971"/>
      <c r="AG12" s="2971"/>
      <c r="AH12" s="2971"/>
      <c r="AI12" s="2971"/>
      <c r="AJ12" s="2971"/>
    </row>
    <row r="13" spans="1:36" s="2967" customFormat="1">
      <c r="A13" s="1600"/>
      <c r="B13" s="2082" t="s">
        <v>1364</v>
      </c>
      <c r="C13" s="2083"/>
      <c r="D13" s="1879"/>
      <c r="E13" s="2971"/>
      <c r="F13" s="2971"/>
      <c r="G13" s="2971"/>
      <c r="H13" s="2971"/>
      <c r="I13" s="2971"/>
      <c r="J13" s="2971"/>
      <c r="K13" s="2971"/>
      <c r="L13" s="2971"/>
      <c r="M13" s="2971"/>
      <c r="N13" s="2971"/>
      <c r="O13" s="2971"/>
      <c r="P13" s="2971"/>
      <c r="Q13" s="2971"/>
      <c r="R13" s="2971"/>
      <c r="S13" s="2971"/>
      <c r="T13" s="2971"/>
      <c r="U13" s="2971"/>
      <c r="V13" s="2971"/>
      <c r="W13" s="2971"/>
      <c r="X13" s="2971"/>
      <c r="Y13" s="2971"/>
      <c r="Z13" s="2971"/>
      <c r="AA13" s="2971"/>
      <c r="AB13" s="2971"/>
      <c r="AC13" s="2971"/>
      <c r="AD13" s="2971"/>
      <c r="AE13" s="2971"/>
      <c r="AF13" s="2971"/>
      <c r="AG13" s="2971"/>
      <c r="AH13" s="2971"/>
      <c r="AI13" s="2971"/>
      <c r="AJ13" s="2971"/>
    </row>
    <row r="14" spans="1:36" s="2967" customFormat="1" ht="57.75" customHeight="1">
      <c r="A14" s="1600"/>
      <c r="B14" s="3825" t="s">
        <v>2014</v>
      </c>
      <c r="C14" s="3825"/>
      <c r="D14" s="3825"/>
      <c r="E14" s="2971"/>
      <c r="F14" s="2971"/>
      <c r="G14" s="2971"/>
      <c r="H14" s="2971"/>
      <c r="I14" s="2971"/>
      <c r="J14" s="2971"/>
      <c r="K14" s="2971"/>
      <c r="L14" s="2971"/>
      <c r="M14" s="2971"/>
      <c r="N14" s="2971"/>
      <c r="O14" s="2971"/>
      <c r="P14" s="2971"/>
      <c r="Q14" s="2971"/>
      <c r="R14" s="2971"/>
      <c r="S14" s="2971"/>
      <c r="T14" s="2971"/>
      <c r="U14" s="2971"/>
      <c r="V14" s="2971"/>
      <c r="W14" s="2971"/>
      <c r="X14" s="2971"/>
      <c r="Y14" s="2971"/>
      <c r="Z14" s="2971"/>
      <c r="AA14" s="2971"/>
      <c r="AB14" s="2971"/>
      <c r="AC14" s="2971"/>
      <c r="AD14" s="2971"/>
      <c r="AE14" s="2971"/>
      <c r="AF14" s="2971"/>
      <c r="AG14" s="2971"/>
      <c r="AH14" s="2971"/>
      <c r="AI14" s="2971"/>
      <c r="AJ14" s="2971"/>
    </row>
    <row r="15" spans="1:36" s="2967" customFormat="1">
      <c r="A15" s="1600"/>
      <c r="B15" s="1600"/>
      <c r="C15" s="2084"/>
      <c r="D15" s="1600"/>
      <c r="E15" s="2971"/>
      <c r="F15" s="2971"/>
      <c r="G15" s="2971"/>
      <c r="H15" s="2971"/>
      <c r="I15" s="2971"/>
      <c r="J15" s="2971"/>
      <c r="K15" s="2971"/>
      <c r="L15" s="2971"/>
      <c r="M15" s="2971"/>
      <c r="N15" s="2971"/>
      <c r="O15" s="2971"/>
      <c r="P15" s="2971"/>
      <c r="Q15" s="2971"/>
      <c r="R15" s="2971"/>
      <c r="S15" s="2971"/>
      <c r="T15" s="2971"/>
      <c r="U15" s="2971"/>
      <c r="V15" s="2971"/>
      <c r="W15" s="2971"/>
      <c r="X15" s="2971"/>
      <c r="Y15" s="2971"/>
      <c r="Z15" s="2971"/>
      <c r="AA15" s="2971"/>
      <c r="AB15" s="2971"/>
      <c r="AC15" s="2971"/>
      <c r="AD15" s="2971"/>
      <c r="AE15" s="2971"/>
      <c r="AF15" s="2971"/>
      <c r="AG15" s="2971"/>
      <c r="AH15" s="2971"/>
      <c r="AI15" s="2971"/>
      <c r="AJ15" s="2971"/>
    </row>
    <row r="16" spans="1:36" s="2967" customFormat="1">
      <c r="A16" s="1600"/>
      <c r="B16" s="2082" t="s">
        <v>1854</v>
      </c>
      <c r="C16" s="1892"/>
      <c r="D16" s="1892"/>
      <c r="E16" s="2971"/>
      <c r="F16" s="2971"/>
      <c r="G16" s="2971"/>
      <c r="H16" s="2971"/>
      <c r="I16" s="2971"/>
      <c r="J16" s="2971"/>
      <c r="K16" s="2971"/>
      <c r="L16" s="2971"/>
      <c r="M16" s="2971"/>
      <c r="N16" s="2971"/>
      <c r="O16" s="2971"/>
      <c r="P16" s="2971"/>
      <c r="Q16" s="2971"/>
      <c r="R16" s="2971"/>
      <c r="S16" s="2971"/>
      <c r="T16" s="2971"/>
      <c r="U16" s="2971"/>
      <c r="V16" s="2971"/>
      <c r="W16" s="2971"/>
      <c r="X16" s="2971"/>
      <c r="Y16" s="2971"/>
      <c r="Z16" s="2971"/>
      <c r="AA16" s="2971"/>
      <c r="AB16" s="2971"/>
      <c r="AC16" s="2971"/>
      <c r="AD16" s="2971"/>
      <c r="AE16" s="2971"/>
      <c r="AF16" s="2971"/>
      <c r="AG16" s="2971"/>
      <c r="AH16" s="2971"/>
      <c r="AI16" s="2971"/>
      <c r="AJ16" s="2971"/>
    </row>
    <row r="17" spans="1:36" s="2967" customFormat="1" ht="102" customHeight="1">
      <c r="A17" s="1600"/>
      <c r="B17" s="3831" t="s">
        <v>1947</v>
      </c>
      <c r="C17" s="3832"/>
      <c r="D17" s="3833"/>
      <c r="E17" s="2971"/>
      <c r="F17" s="2971"/>
      <c r="G17" s="2971"/>
      <c r="H17" s="2971"/>
      <c r="I17" s="2971"/>
      <c r="J17" s="2971"/>
      <c r="K17" s="2971"/>
      <c r="L17" s="2971"/>
      <c r="M17" s="2971"/>
      <c r="N17" s="2971"/>
      <c r="O17" s="2971"/>
      <c r="P17" s="2971"/>
      <c r="Q17" s="2971"/>
      <c r="R17" s="2971"/>
      <c r="S17" s="2971"/>
      <c r="T17" s="2971"/>
      <c r="U17" s="2971"/>
      <c r="V17" s="2971"/>
      <c r="W17" s="2971"/>
      <c r="X17" s="2971"/>
      <c r="Y17" s="2971"/>
      <c r="Z17" s="2971"/>
      <c r="AA17" s="2971"/>
      <c r="AB17" s="2971"/>
      <c r="AC17" s="2971"/>
      <c r="AD17" s="2971"/>
      <c r="AE17" s="2971"/>
      <c r="AF17" s="2971"/>
      <c r="AG17" s="2971"/>
      <c r="AH17" s="2971"/>
      <c r="AI17" s="2971"/>
      <c r="AJ17" s="2971"/>
    </row>
    <row r="18" spans="1:36" s="2967" customFormat="1">
      <c r="A18" s="1600"/>
      <c r="B18" s="1600"/>
      <c r="C18" s="2084"/>
      <c r="D18" s="1600"/>
      <c r="E18" s="2971"/>
      <c r="F18" s="2971"/>
      <c r="G18" s="2971"/>
      <c r="H18" s="2971"/>
      <c r="I18" s="2971"/>
      <c r="J18" s="2971"/>
      <c r="K18" s="2971"/>
      <c r="L18" s="2971"/>
      <c r="M18" s="2971"/>
      <c r="N18" s="2971"/>
      <c r="O18" s="2971"/>
      <c r="P18" s="2971"/>
      <c r="Q18" s="2971"/>
      <c r="R18" s="2971"/>
      <c r="S18" s="2971"/>
      <c r="T18" s="2971"/>
      <c r="U18" s="2971"/>
      <c r="V18" s="2971"/>
      <c r="W18" s="2971"/>
      <c r="X18" s="2971"/>
      <c r="Y18" s="2971"/>
      <c r="Z18" s="2971"/>
      <c r="AA18" s="2971"/>
      <c r="AB18" s="2971"/>
      <c r="AC18" s="2971"/>
      <c r="AD18" s="2971"/>
      <c r="AE18" s="2971"/>
      <c r="AF18" s="2971"/>
      <c r="AG18" s="2971"/>
      <c r="AH18" s="2971"/>
      <c r="AI18" s="2971"/>
      <c r="AJ18" s="2971"/>
    </row>
    <row r="19" spans="1:36" s="2967" customFormat="1">
      <c r="A19" s="1600"/>
      <c r="B19" s="2085" t="s">
        <v>1365</v>
      </c>
      <c r="C19" s="2084"/>
      <c r="D19" s="1600"/>
      <c r="E19" s="2971"/>
      <c r="F19" s="2971"/>
      <c r="G19" s="2971"/>
      <c r="H19" s="2971"/>
      <c r="I19" s="2971"/>
      <c r="J19" s="2971"/>
      <c r="K19" s="2971"/>
      <c r="L19" s="2971"/>
      <c r="M19" s="2971"/>
      <c r="N19" s="2971"/>
      <c r="O19" s="2971"/>
      <c r="P19" s="2971"/>
      <c r="Q19" s="2971"/>
      <c r="R19" s="2971"/>
      <c r="S19" s="2971"/>
      <c r="T19" s="2971"/>
      <c r="U19" s="2971"/>
      <c r="V19" s="2971"/>
      <c r="W19" s="2971"/>
      <c r="X19" s="2971"/>
      <c r="Y19" s="2971"/>
      <c r="Z19" s="2971"/>
      <c r="AA19" s="2971"/>
      <c r="AB19" s="2971"/>
      <c r="AC19" s="2971"/>
      <c r="AD19" s="2971"/>
      <c r="AE19" s="2971"/>
      <c r="AF19" s="2971"/>
      <c r="AG19" s="2971"/>
      <c r="AH19" s="2971"/>
      <c r="AI19" s="2971"/>
      <c r="AJ19" s="2971"/>
    </row>
    <row r="20" spans="1:36" s="2967" customFormat="1">
      <c r="A20" s="1600"/>
      <c r="B20" s="1600"/>
      <c r="C20" s="2084"/>
      <c r="D20" s="1600"/>
      <c r="E20" s="2971"/>
      <c r="F20" s="2971"/>
      <c r="G20" s="2971"/>
      <c r="H20" s="2971"/>
      <c r="I20" s="2971"/>
      <c r="J20" s="2971"/>
      <c r="K20" s="2971"/>
      <c r="L20" s="2971"/>
      <c r="M20" s="2971"/>
      <c r="N20" s="2971"/>
      <c r="O20" s="2971"/>
      <c r="P20" s="2971"/>
      <c r="Q20" s="2971"/>
      <c r="R20" s="2971"/>
      <c r="S20" s="2971"/>
      <c r="T20" s="2971"/>
      <c r="U20" s="2971"/>
      <c r="V20" s="2971"/>
      <c r="W20" s="2971"/>
      <c r="X20" s="2971"/>
      <c r="Y20" s="2971"/>
      <c r="Z20" s="2971"/>
      <c r="AA20" s="2971"/>
      <c r="AB20" s="2971"/>
      <c r="AC20" s="2971"/>
      <c r="AD20" s="2971"/>
      <c r="AE20" s="2971"/>
      <c r="AF20" s="2971"/>
      <c r="AG20" s="2971"/>
      <c r="AH20" s="2971"/>
      <c r="AI20" s="2971"/>
      <c r="AJ20" s="2971"/>
    </row>
    <row r="21" spans="1:36" s="2967" customFormat="1">
      <c r="A21" s="1600"/>
      <c r="B21" s="1587" t="s">
        <v>1366</v>
      </c>
      <c r="C21" s="2086"/>
      <c r="D21" s="1600"/>
      <c r="E21" s="2971"/>
      <c r="F21" s="2971"/>
      <c r="G21" s="2971"/>
      <c r="H21" s="2971"/>
      <c r="I21" s="2971"/>
      <c r="J21" s="2971"/>
      <c r="K21" s="2971"/>
      <c r="L21" s="2971"/>
      <c r="M21" s="2971"/>
      <c r="N21" s="2971"/>
      <c r="O21" s="2971"/>
      <c r="P21" s="2971"/>
      <c r="Q21" s="2971"/>
      <c r="R21" s="2971"/>
      <c r="S21" s="2971"/>
      <c r="T21" s="2971"/>
      <c r="U21" s="2971"/>
      <c r="V21" s="2971"/>
      <c r="W21" s="2971"/>
      <c r="X21" s="2971"/>
      <c r="Y21" s="2971"/>
      <c r="Z21" s="2971"/>
      <c r="AA21" s="2971"/>
      <c r="AB21" s="2971"/>
      <c r="AC21" s="2971"/>
      <c r="AD21" s="2971"/>
      <c r="AE21" s="2971"/>
      <c r="AF21" s="2971"/>
      <c r="AG21" s="2971"/>
      <c r="AH21" s="2971"/>
      <c r="AI21" s="2971"/>
      <c r="AJ21" s="2971"/>
    </row>
    <row r="22" spans="1:36" s="2967" customFormat="1">
      <c r="A22" s="1600"/>
      <c r="B22" s="3825" t="s">
        <v>1777</v>
      </c>
      <c r="C22" s="3825"/>
      <c r="D22" s="3825"/>
      <c r="E22" s="2971"/>
      <c r="F22" s="2971"/>
      <c r="G22" s="2971"/>
      <c r="H22" s="2971"/>
      <c r="I22" s="2971"/>
      <c r="J22" s="2971"/>
      <c r="K22" s="2971"/>
      <c r="L22" s="2971"/>
      <c r="M22" s="2971"/>
      <c r="N22" s="2971"/>
      <c r="O22" s="2971"/>
      <c r="P22" s="2971"/>
      <c r="Q22" s="2971"/>
      <c r="R22" s="2971"/>
      <c r="S22" s="2971"/>
      <c r="T22" s="2971"/>
      <c r="U22" s="2971"/>
      <c r="V22" s="2971"/>
      <c r="W22" s="2971"/>
      <c r="X22" s="2971"/>
      <c r="Y22" s="2971"/>
      <c r="Z22" s="2971"/>
      <c r="AA22" s="2971"/>
      <c r="AB22" s="2971"/>
      <c r="AC22" s="2971"/>
      <c r="AD22" s="2971"/>
      <c r="AE22" s="2971"/>
      <c r="AF22" s="2971"/>
      <c r="AG22" s="2971"/>
      <c r="AH22" s="2971"/>
      <c r="AI22" s="2971"/>
      <c r="AJ22" s="2971"/>
    </row>
    <row r="23" spans="1:36" s="2967" customFormat="1" ht="41.25" customHeight="1">
      <c r="A23" s="1600"/>
      <c r="B23" s="3841" t="s">
        <v>1778</v>
      </c>
      <c r="C23" s="3841"/>
      <c r="D23" s="3841"/>
      <c r="E23" s="2971"/>
      <c r="F23" s="2971"/>
      <c r="G23" s="2971"/>
      <c r="H23" s="2971"/>
      <c r="I23" s="2971"/>
      <c r="J23" s="2971"/>
      <c r="K23" s="2971"/>
      <c r="L23" s="2971"/>
      <c r="M23" s="2971"/>
      <c r="N23" s="2971"/>
      <c r="O23" s="2971"/>
      <c r="P23" s="2971"/>
      <c r="Q23" s="2971"/>
      <c r="R23" s="2971"/>
      <c r="S23" s="2971"/>
      <c r="T23" s="2971"/>
      <c r="U23" s="2971"/>
      <c r="V23" s="2971"/>
      <c r="W23" s="2971"/>
      <c r="X23" s="2971"/>
      <c r="Y23" s="2971"/>
      <c r="Z23" s="2971"/>
      <c r="AA23" s="2971"/>
      <c r="AB23" s="2971"/>
      <c r="AC23" s="2971"/>
      <c r="AD23" s="2971"/>
      <c r="AE23" s="2971"/>
      <c r="AF23" s="2971"/>
      <c r="AG23" s="2971"/>
      <c r="AH23" s="2971"/>
      <c r="AI23" s="2971"/>
      <c r="AJ23" s="2971"/>
    </row>
    <row r="24" spans="1:36" s="2967" customFormat="1">
      <c r="A24" s="1600"/>
      <c r="B24" s="1600"/>
      <c r="C24" s="2084"/>
      <c r="D24" s="1600"/>
      <c r="E24" s="2971"/>
      <c r="F24" s="2971"/>
      <c r="G24" s="2971"/>
      <c r="H24" s="2971"/>
      <c r="I24" s="2971"/>
      <c r="J24" s="2971"/>
      <c r="K24" s="2971"/>
      <c r="L24" s="2971"/>
      <c r="M24" s="2971"/>
      <c r="N24" s="2971"/>
      <c r="O24" s="2971"/>
      <c r="P24" s="2971"/>
      <c r="Q24" s="2971"/>
      <c r="R24" s="2971"/>
      <c r="S24" s="2971"/>
      <c r="T24" s="2971"/>
      <c r="U24" s="2971"/>
      <c r="V24" s="2971"/>
      <c r="W24" s="2971"/>
      <c r="X24" s="2971"/>
      <c r="Y24" s="2971"/>
      <c r="Z24" s="2971"/>
      <c r="AA24" s="2971"/>
      <c r="AB24" s="2971"/>
      <c r="AC24" s="2971"/>
      <c r="AD24" s="2971"/>
      <c r="AE24" s="2971"/>
      <c r="AF24" s="2971"/>
      <c r="AG24" s="2971"/>
      <c r="AH24" s="2971"/>
      <c r="AI24" s="2971"/>
      <c r="AJ24" s="2971"/>
    </row>
    <row r="25" spans="1:36" s="2967" customFormat="1">
      <c r="A25" s="1600"/>
      <c r="B25" s="1587" t="s">
        <v>1367</v>
      </c>
      <c r="C25" s="2086"/>
      <c r="D25" s="1600"/>
      <c r="E25" s="2971"/>
      <c r="F25" s="2971"/>
      <c r="G25" s="2971"/>
      <c r="H25" s="2971"/>
      <c r="I25" s="2971"/>
      <c r="J25" s="2971"/>
      <c r="K25" s="2971"/>
      <c r="L25" s="2971"/>
      <c r="M25" s="2971"/>
      <c r="N25" s="2971"/>
      <c r="O25" s="2971"/>
      <c r="P25" s="2971"/>
      <c r="Q25" s="2971"/>
      <c r="R25" s="2971"/>
      <c r="S25" s="2971"/>
      <c r="T25" s="2971"/>
      <c r="U25" s="2971"/>
      <c r="V25" s="2971"/>
      <c r="W25" s="2971"/>
      <c r="X25" s="2971"/>
      <c r="Y25" s="2971"/>
      <c r="Z25" s="2971"/>
      <c r="AA25" s="2971"/>
      <c r="AB25" s="2971"/>
      <c r="AC25" s="2971"/>
      <c r="AD25" s="2971"/>
      <c r="AE25" s="2971"/>
      <c r="AF25" s="2971"/>
      <c r="AG25" s="2971"/>
      <c r="AH25" s="2971"/>
      <c r="AI25" s="2971"/>
      <c r="AJ25" s="2971"/>
    </row>
    <row r="26" spans="1:36" s="2967" customFormat="1" ht="66" customHeight="1">
      <c r="A26" s="1600"/>
      <c r="B26" s="3842" t="s">
        <v>1843</v>
      </c>
      <c r="C26" s="3842"/>
      <c r="D26" s="3842"/>
      <c r="E26" s="2971"/>
      <c r="F26" s="2971"/>
      <c r="G26" s="2971"/>
      <c r="H26" s="2971"/>
      <c r="I26" s="2971"/>
      <c r="J26" s="2971"/>
      <c r="K26" s="2971"/>
      <c r="L26" s="2971"/>
      <c r="M26" s="2971"/>
      <c r="N26" s="2971"/>
      <c r="O26" s="2971"/>
      <c r="P26" s="2971"/>
      <c r="Q26" s="2971"/>
      <c r="R26" s="2971"/>
      <c r="S26" s="2971"/>
      <c r="T26" s="2971"/>
      <c r="U26" s="2971"/>
      <c r="V26" s="2971"/>
      <c r="W26" s="2971"/>
      <c r="X26" s="2971"/>
      <c r="Y26" s="2971"/>
      <c r="Z26" s="2971"/>
      <c r="AA26" s="2971"/>
      <c r="AB26" s="2971"/>
      <c r="AC26" s="2971"/>
      <c r="AD26" s="2971"/>
      <c r="AE26" s="2971"/>
      <c r="AF26" s="2971"/>
      <c r="AG26" s="2971"/>
      <c r="AH26" s="2971"/>
      <c r="AI26" s="2971"/>
      <c r="AJ26" s="2971"/>
    </row>
    <row r="27" spans="1:36" s="2967" customFormat="1">
      <c r="A27" s="1600"/>
      <c r="B27" s="1600"/>
      <c r="C27" s="2084"/>
      <c r="D27" s="1600"/>
      <c r="E27" s="2971"/>
      <c r="F27" s="2971"/>
      <c r="G27" s="2971"/>
      <c r="H27" s="2971"/>
      <c r="I27" s="2971"/>
      <c r="J27" s="2971"/>
      <c r="K27" s="2971"/>
      <c r="L27" s="2971"/>
      <c r="M27" s="2971"/>
      <c r="N27" s="2971"/>
      <c r="O27" s="2971"/>
      <c r="P27" s="2971"/>
      <c r="Q27" s="2971"/>
      <c r="R27" s="2971"/>
      <c r="S27" s="2971"/>
      <c r="T27" s="2971"/>
      <c r="U27" s="2971"/>
      <c r="V27" s="2971"/>
      <c r="W27" s="2971"/>
      <c r="X27" s="2971"/>
      <c r="Y27" s="2971"/>
      <c r="Z27" s="2971"/>
      <c r="AA27" s="2971"/>
      <c r="AB27" s="2971"/>
      <c r="AC27" s="2971"/>
      <c r="AD27" s="2971"/>
      <c r="AE27" s="2971"/>
      <c r="AF27" s="2971"/>
      <c r="AG27" s="2971"/>
      <c r="AH27" s="2971"/>
      <c r="AI27" s="2971"/>
      <c r="AJ27" s="2971"/>
    </row>
    <row r="28" spans="1:36" s="2967" customFormat="1">
      <c r="A28" s="1600"/>
      <c r="B28" s="1587" t="s">
        <v>1368</v>
      </c>
      <c r="C28" s="2084"/>
      <c r="D28" s="2087"/>
      <c r="E28" s="2971"/>
      <c r="F28" s="2971"/>
      <c r="G28" s="2971"/>
      <c r="H28" s="2971"/>
      <c r="I28" s="2971"/>
      <c r="J28" s="2971"/>
      <c r="K28" s="2971"/>
      <c r="L28" s="2971"/>
      <c r="M28" s="2971"/>
      <c r="N28" s="2971"/>
      <c r="O28" s="2971"/>
      <c r="P28" s="2971"/>
      <c r="Q28" s="2971"/>
      <c r="R28" s="2971"/>
      <c r="S28" s="2971"/>
      <c r="T28" s="2971"/>
      <c r="U28" s="2971"/>
      <c r="V28" s="2971"/>
      <c r="W28" s="2971"/>
      <c r="X28" s="2971"/>
      <c r="Y28" s="2971"/>
      <c r="Z28" s="2971"/>
      <c r="AA28" s="2971"/>
      <c r="AB28" s="2971"/>
      <c r="AC28" s="2971"/>
      <c r="AD28" s="2971"/>
      <c r="AE28" s="2971"/>
      <c r="AF28" s="2971"/>
      <c r="AG28" s="2971"/>
      <c r="AH28" s="2971"/>
      <c r="AI28" s="2971"/>
      <c r="AJ28" s="2971"/>
    </row>
    <row r="29" spans="1:36" s="2967" customFormat="1">
      <c r="A29" s="1600"/>
      <c r="B29" s="1587"/>
      <c r="C29" s="2084"/>
      <c r="D29" s="2087"/>
      <c r="E29" s="2971"/>
      <c r="F29" s="2971"/>
      <c r="G29" s="2971"/>
      <c r="H29" s="2971"/>
      <c r="I29" s="2971"/>
      <c r="J29" s="2971"/>
      <c r="K29" s="2971"/>
      <c r="L29" s="2971"/>
      <c r="M29" s="2971"/>
      <c r="N29" s="2971"/>
      <c r="O29" s="2971"/>
      <c r="P29" s="2971"/>
      <c r="Q29" s="2971"/>
      <c r="R29" s="2971"/>
      <c r="S29" s="2971"/>
      <c r="T29" s="2971"/>
      <c r="U29" s="2971"/>
      <c r="V29" s="2971"/>
      <c r="W29" s="2971"/>
      <c r="X29" s="2971"/>
      <c r="Y29" s="2971"/>
      <c r="Z29" s="2971"/>
      <c r="AA29" s="2971"/>
      <c r="AB29" s="2971"/>
      <c r="AC29" s="2971"/>
      <c r="AD29" s="2971"/>
      <c r="AE29" s="2971"/>
      <c r="AF29" s="2971"/>
      <c r="AG29" s="2971"/>
      <c r="AH29" s="2971"/>
      <c r="AI29" s="2971"/>
      <c r="AJ29" s="2971"/>
    </row>
    <row r="30" spans="1:36" s="2967" customFormat="1">
      <c r="A30" s="1600"/>
      <c r="B30" s="3834" t="s">
        <v>1369</v>
      </c>
      <c r="C30" s="3845" t="s">
        <v>1779</v>
      </c>
      <c r="D30" s="3846"/>
      <c r="E30" s="2971"/>
      <c r="F30" s="2971"/>
      <c r="G30" s="2971"/>
      <c r="H30" s="2971"/>
      <c r="I30" s="2971"/>
      <c r="J30" s="2971"/>
      <c r="K30" s="2971"/>
      <c r="L30" s="2971"/>
      <c r="M30" s="2971"/>
      <c r="N30" s="2971"/>
      <c r="O30" s="2971"/>
      <c r="P30" s="2971"/>
      <c r="Q30" s="2971"/>
      <c r="R30" s="2971"/>
      <c r="S30" s="2971"/>
      <c r="T30" s="2971"/>
      <c r="U30" s="2971"/>
      <c r="V30" s="2971"/>
      <c r="W30" s="2971"/>
      <c r="X30" s="2971"/>
      <c r="Y30" s="2971"/>
      <c r="Z30" s="2971"/>
      <c r="AA30" s="2971"/>
      <c r="AB30" s="2971"/>
      <c r="AC30" s="2971"/>
      <c r="AD30" s="2971"/>
      <c r="AE30" s="2971"/>
      <c r="AF30" s="2971"/>
      <c r="AG30" s="2971"/>
      <c r="AH30" s="2971"/>
      <c r="AI30" s="2971"/>
      <c r="AJ30" s="2971"/>
    </row>
    <row r="31" spans="1:36" s="2967" customFormat="1" ht="51.75">
      <c r="A31" s="1600"/>
      <c r="B31" s="3836"/>
      <c r="C31" s="3802" t="s">
        <v>1370</v>
      </c>
      <c r="D31" s="2088" t="s">
        <v>1780</v>
      </c>
      <c r="E31" s="2971"/>
      <c r="F31" s="2971"/>
      <c r="G31" s="2971"/>
      <c r="H31" s="2971"/>
      <c r="I31" s="2971"/>
      <c r="J31" s="2971"/>
      <c r="K31" s="2971"/>
      <c r="L31" s="2971"/>
      <c r="M31" s="2971"/>
      <c r="N31" s="2971"/>
      <c r="O31" s="2971"/>
      <c r="P31" s="2971"/>
      <c r="Q31" s="2971"/>
      <c r="R31" s="2971"/>
      <c r="S31" s="2971"/>
      <c r="T31" s="2971"/>
      <c r="U31" s="2971"/>
      <c r="V31" s="2971"/>
      <c r="W31" s="2971"/>
      <c r="X31" s="2971"/>
      <c r="Y31" s="2971"/>
      <c r="Z31" s="2971"/>
      <c r="AA31" s="2971"/>
      <c r="AB31" s="2971"/>
      <c r="AC31" s="2971"/>
      <c r="AD31" s="2971"/>
      <c r="AE31" s="2971"/>
      <c r="AF31" s="2971"/>
      <c r="AG31" s="2971"/>
      <c r="AH31" s="2971"/>
      <c r="AI31" s="2971"/>
      <c r="AJ31" s="2971"/>
    </row>
    <row r="32" spans="1:36" s="2967" customFormat="1" ht="51.75">
      <c r="A32" s="1600"/>
      <c r="B32" s="3836"/>
      <c r="C32" s="3803" t="s">
        <v>1371</v>
      </c>
      <c r="D32" s="3124" t="s">
        <v>1781</v>
      </c>
      <c r="E32" s="2971"/>
      <c r="F32" s="2971"/>
      <c r="G32" s="2971"/>
      <c r="H32" s="2971"/>
      <c r="I32" s="2971"/>
      <c r="J32" s="2971"/>
      <c r="K32" s="2971"/>
      <c r="L32" s="2971"/>
      <c r="M32" s="2971"/>
      <c r="N32" s="2971"/>
      <c r="O32" s="2971"/>
      <c r="P32" s="2971"/>
      <c r="Q32" s="2971"/>
      <c r="R32" s="2971"/>
      <c r="S32" s="2971"/>
      <c r="T32" s="2971"/>
      <c r="U32" s="2971"/>
      <c r="V32" s="2971"/>
      <c r="W32" s="2971"/>
      <c r="X32" s="2971"/>
      <c r="Y32" s="2971"/>
      <c r="Z32" s="2971"/>
      <c r="AA32" s="2971"/>
      <c r="AB32" s="2971"/>
      <c r="AC32" s="2971"/>
      <c r="AD32" s="2971"/>
      <c r="AE32" s="2971"/>
      <c r="AF32" s="2971"/>
      <c r="AG32" s="2971"/>
      <c r="AH32" s="2971"/>
      <c r="AI32" s="2971"/>
      <c r="AJ32" s="2971"/>
    </row>
    <row r="33" spans="1:36" s="2967" customFormat="1" ht="51.75">
      <c r="A33" s="1600"/>
      <c r="B33" s="3843"/>
      <c r="C33" s="3804" t="s">
        <v>2004</v>
      </c>
      <c r="D33" s="3788" t="s">
        <v>2011</v>
      </c>
      <c r="E33" s="2971"/>
      <c r="F33" s="2971"/>
      <c r="G33" s="2971"/>
      <c r="H33" s="2971"/>
      <c r="I33" s="2971"/>
      <c r="J33" s="2971"/>
      <c r="K33" s="2971"/>
      <c r="L33" s="2971"/>
      <c r="M33" s="2971"/>
      <c r="N33" s="2971"/>
      <c r="O33" s="2971"/>
      <c r="P33" s="2971"/>
      <c r="Q33" s="2971"/>
      <c r="R33" s="2971"/>
      <c r="S33" s="2971"/>
      <c r="T33" s="2971"/>
      <c r="U33" s="2971"/>
      <c r="V33" s="2971"/>
      <c r="W33" s="2971"/>
      <c r="X33" s="2971"/>
      <c r="Y33" s="2971"/>
      <c r="Z33" s="2971"/>
      <c r="AA33" s="2971"/>
      <c r="AB33" s="2971"/>
      <c r="AC33" s="2971"/>
      <c r="AD33" s="2971"/>
      <c r="AE33" s="2971"/>
      <c r="AF33" s="2971"/>
      <c r="AG33" s="2971"/>
      <c r="AH33" s="2971"/>
      <c r="AI33" s="2971"/>
      <c r="AJ33" s="2971"/>
    </row>
    <row r="34" spans="1:36" s="2967" customFormat="1" ht="42" customHeight="1">
      <c r="A34" s="1600"/>
      <c r="B34" s="3836"/>
      <c r="C34" s="3805" t="s">
        <v>1782</v>
      </c>
      <c r="D34" s="3787" t="s">
        <v>1783</v>
      </c>
      <c r="E34" s="2971"/>
      <c r="F34" s="2971"/>
      <c r="G34" s="2971"/>
      <c r="H34" s="2971"/>
      <c r="I34" s="2971"/>
      <c r="J34" s="2971"/>
      <c r="K34" s="2971"/>
      <c r="L34" s="2971"/>
      <c r="M34" s="2971"/>
      <c r="N34" s="2971"/>
      <c r="O34" s="2971"/>
      <c r="P34" s="2971"/>
      <c r="Q34" s="2971"/>
      <c r="R34" s="2971"/>
      <c r="S34" s="2971"/>
      <c r="T34" s="2971"/>
      <c r="U34" s="2971"/>
      <c r="V34" s="2971"/>
      <c r="W34" s="2971"/>
      <c r="X34" s="2971"/>
      <c r="Y34" s="2971"/>
      <c r="Z34" s="2971"/>
      <c r="AA34" s="2971"/>
      <c r="AB34" s="2971"/>
      <c r="AC34" s="2971"/>
      <c r="AD34" s="2971"/>
      <c r="AE34" s="2971"/>
      <c r="AF34" s="2971"/>
      <c r="AG34" s="2971"/>
      <c r="AH34" s="2971"/>
      <c r="AI34" s="2971"/>
      <c r="AJ34" s="2971"/>
    </row>
    <row r="35" spans="1:36" s="2967" customFormat="1" ht="39">
      <c r="A35" s="1600"/>
      <c r="B35" s="3836"/>
      <c r="C35" s="3802" t="s">
        <v>1784</v>
      </c>
      <c r="D35" s="2088" t="s">
        <v>1785</v>
      </c>
      <c r="E35" s="2971"/>
      <c r="F35" s="2971"/>
      <c r="G35" s="2971"/>
      <c r="H35" s="2971"/>
      <c r="I35" s="2971"/>
      <c r="J35" s="2971"/>
      <c r="K35" s="2971"/>
      <c r="L35" s="2971"/>
      <c r="M35" s="2971"/>
      <c r="N35" s="2971"/>
      <c r="O35" s="2971"/>
      <c r="P35" s="2971"/>
      <c r="Q35" s="2971"/>
      <c r="R35" s="2971"/>
      <c r="S35" s="2971"/>
      <c r="T35" s="2971"/>
      <c r="U35" s="2971"/>
      <c r="V35" s="2971"/>
      <c r="W35" s="2971"/>
      <c r="X35" s="2971"/>
      <c r="Y35" s="2971"/>
      <c r="Z35" s="2971"/>
      <c r="AA35" s="2971"/>
      <c r="AB35" s="2971"/>
      <c r="AC35" s="2971"/>
      <c r="AD35" s="2971"/>
      <c r="AE35" s="2971"/>
      <c r="AF35" s="2971"/>
      <c r="AG35" s="2971"/>
      <c r="AH35" s="2971"/>
      <c r="AI35" s="2971"/>
      <c r="AJ35" s="2971"/>
    </row>
    <row r="36" spans="1:36" s="2967" customFormat="1" ht="51.75">
      <c r="A36" s="1600"/>
      <c r="B36" s="3844"/>
      <c r="C36" s="3802" t="s">
        <v>1786</v>
      </c>
      <c r="D36" s="2088" t="s">
        <v>1787</v>
      </c>
      <c r="E36" s="2971"/>
      <c r="F36" s="2971"/>
      <c r="G36" s="2971"/>
      <c r="H36" s="2971"/>
      <c r="I36" s="2971"/>
      <c r="J36" s="2971"/>
      <c r="K36" s="2971"/>
      <c r="L36" s="2971"/>
      <c r="M36" s="2971"/>
      <c r="N36" s="2971"/>
      <c r="O36" s="2971"/>
      <c r="P36" s="2971"/>
      <c r="Q36" s="2971"/>
      <c r="R36" s="2971"/>
      <c r="S36" s="2971"/>
      <c r="T36" s="2971"/>
      <c r="U36" s="2971"/>
      <c r="V36" s="2971"/>
      <c r="W36" s="2971"/>
      <c r="X36" s="2971"/>
      <c r="Y36" s="2971"/>
      <c r="Z36" s="2971"/>
      <c r="AA36" s="2971"/>
      <c r="AB36" s="2971"/>
      <c r="AC36" s="2971"/>
      <c r="AD36" s="2971"/>
      <c r="AE36" s="2971"/>
      <c r="AF36" s="2971"/>
      <c r="AG36" s="2971"/>
      <c r="AH36" s="2971"/>
      <c r="AI36" s="2971"/>
      <c r="AJ36" s="2971"/>
    </row>
    <row r="37" spans="1:36" s="2967" customFormat="1">
      <c r="A37" s="1600"/>
      <c r="B37" s="3852" t="s">
        <v>1372</v>
      </c>
      <c r="C37" s="3845" t="s">
        <v>1788</v>
      </c>
      <c r="D37" s="3846"/>
      <c r="E37" s="2971"/>
      <c r="F37" s="2971"/>
      <c r="G37" s="2971"/>
      <c r="H37" s="2971"/>
      <c r="I37" s="2971"/>
      <c r="J37" s="2971"/>
      <c r="K37" s="2971"/>
      <c r="L37" s="2971"/>
      <c r="M37" s="2971"/>
      <c r="N37" s="2971"/>
      <c r="O37" s="2971"/>
      <c r="P37" s="2971"/>
      <c r="Q37" s="2971"/>
      <c r="R37" s="2971"/>
      <c r="S37" s="2971"/>
      <c r="T37" s="2971"/>
      <c r="U37" s="2971"/>
      <c r="V37" s="2971"/>
      <c r="W37" s="2971"/>
      <c r="X37" s="2971"/>
      <c r="Y37" s="2971"/>
      <c r="Z37" s="2971"/>
      <c r="AA37" s="2971"/>
      <c r="AB37" s="2971"/>
      <c r="AC37" s="2971"/>
      <c r="AD37" s="2971"/>
      <c r="AE37" s="2971"/>
      <c r="AF37" s="2971"/>
      <c r="AG37" s="2971"/>
      <c r="AH37" s="2971"/>
      <c r="AI37" s="2971"/>
      <c r="AJ37" s="2971"/>
    </row>
    <row r="38" spans="1:36" s="2967" customFormat="1" ht="51.75">
      <c r="A38" s="1600"/>
      <c r="B38" s="3836"/>
      <c r="C38" s="3802">
        <v>2</v>
      </c>
      <c r="D38" s="2089" t="s">
        <v>1844</v>
      </c>
      <c r="E38" s="2971"/>
      <c r="F38" s="2971"/>
      <c r="G38" s="2971"/>
      <c r="H38" s="2971"/>
      <c r="I38" s="2971"/>
      <c r="J38" s="2971"/>
      <c r="K38" s="2971"/>
      <c r="L38" s="2971"/>
      <c r="M38" s="2971"/>
      <c r="N38" s="2971"/>
      <c r="O38" s="2971"/>
      <c r="P38" s="2971"/>
      <c r="Q38" s="2971"/>
      <c r="R38" s="2971"/>
      <c r="S38" s="2971"/>
      <c r="T38" s="2971"/>
      <c r="U38" s="2971"/>
      <c r="V38" s="2971"/>
      <c r="W38" s="2971"/>
      <c r="X38" s="2971"/>
      <c r="Y38" s="2971"/>
      <c r="Z38" s="2971"/>
      <c r="AA38" s="2971"/>
      <c r="AB38" s="2971"/>
      <c r="AC38" s="2971"/>
      <c r="AD38" s="2971"/>
      <c r="AE38" s="2971"/>
      <c r="AF38" s="2971"/>
      <c r="AG38" s="2971"/>
      <c r="AH38" s="2971"/>
      <c r="AI38" s="2971"/>
      <c r="AJ38" s="2971"/>
    </row>
    <row r="39" spans="1:36" s="2967" customFormat="1" ht="51.75">
      <c r="A39" s="1600"/>
      <c r="B39" s="3836"/>
      <c r="C39" s="3802" t="s">
        <v>1373</v>
      </c>
      <c r="D39" s="2088" t="s">
        <v>1845</v>
      </c>
      <c r="E39" s="2971"/>
      <c r="F39" s="2971"/>
      <c r="G39" s="2971"/>
      <c r="H39" s="2971"/>
      <c r="I39" s="2971"/>
      <c r="J39" s="2971"/>
      <c r="K39" s="2971"/>
      <c r="L39" s="2971"/>
      <c r="M39" s="2971"/>
      <c r="N39" s="2971"/>
      <c r="O39" s="2971"/>
      <c r="P39" s="2971"/>
      <c r="Q39" s="2971"/>
      <c r="R39" s="2971"/>
      <c r="S39" s="2971"/>
      <c r="T39" s="2971"/>
      <c r="U39" s="2971"/>
      <c r="V39" s="2971"/>
      <c r="W39" s="2971"/>
      <c r="X39" s="2971"/>
      <c r="Y39" s="2971"/>
      <c r="Z39" s="2971"/>
      <c r="AA39" s="2971"/>
      <c r="AB39" s="2971"/>
      <c r="AC39" s="2971"/>
      <c r="AD39" s="2971"/>
      <c r="AE39" s="2971"/>
      <c r="AF39" s="2971"/>
      <c r="AG39" s="2971"/>
      <c r="AH39" s="2971"/>
      <c r="AI39" s="2971"/>
      <c r="AJ39" s="2971"/>
    </row>
    <row r="40" spans="1:36" s="2967" customFormat="1" ht="39">
      <c r="A40" s="1600"/>
      <c r="B40" s="3836"/>
      <c r="C40" s="3806" t="s">
        <v>1374</v>
      </c>
      <c r="D40" s="3124" t="s">
        <v>1846</v>
      </c>
      <c r="E40" s="2971"/>
      <c r="F40" s="2971"/>
      <c r="G40" s="2971"/>
      <c r="H40" s="2971"/>
      <c r="I40" s="2971"/>
      <c r="J40" s="2971"/>
      <c r="K40" s="2971"/>
      <c r="L40" s="2971"/>
      <c r="M40" s="2971"/>
      <c r="N40" s="2971"/>
      <c r="O40" s="2971"/>
      <c r="P40" s="2971"/>
      <c r="Q40" s="2971"/>
      <c r="R40" s="2971"/>
      <c r="S40" s="2971"/>
      <c r="T40" s="2971"/>
      <c r="U40" s="2971"/>
      <c r="V40" s="2971"/>
      <c r="W40" s="2971"/>
      <c r="X40" s="2971"/>
      <c r="Y40" s="2971"/>
      <c r="Z40" s="2971"/>
      <c r="AA40" s="2971"/>
      <c r="AB40" s="2971"/>
      <c r="AC40" s="2971"/>
      <c r="AD40" s="2971"/>
      <c r="AE40" s="2971"/>
      <c r="AF40" s="2971"/>
      <c r="AG40" s="2971"/>
      <c r="AH40" s="2971"/>
      <c r="AI40" s="2971"/>
      <c r="AJ40" s="2971"/>
    </row>
    <row r="41" spans="1:36" s="2967" customFormat="1" ht="33" customHeight="1">
      <c r="A41" s="1600"/>
      <c r="B41" s="3853"/>
      <c r="C41" s="3804" t="s">
        <v>1855</v>
      </c>
      <c r="D41" s="3125" t="s">
        <v>1856</v>
      </c>
      <c r="E41" s="2971"/>
      <c r="F41" s="2971"/>
      <c r="G41" s="2971"/>
      <c r="H41" s="2971"/>
      <c r="I41" s="2971"/>
      <c r="J41" s="2971"/>
      <c r="K41" s="2971"/>
      <c r="L41" s="2971"/>
      <c r="M41" s="2971"/>
      <c r="N41" s="2971"/>
      <c r="O41" s="2971"/>
      <c r="P41" s="2971"/>
      <c r="Q41" s="2971"/>
      <c r="R41" s="2971"/>
      <c r="S41" s="2971"/>
      <c r="T41" s="2971"/>
      <c r="U41" s="2971"/>
      <c r="V41" s="2971"/>
      <c r="W41" s="2971"/>
      <c r="X41" s="2971"/>
      <c r="Y41" s="2971"/>
      <c r="Z41" s="2971"/>
      <c r="AA41" s="2971"/>
      <c r="AB41" s="2971"/>
      <c r="AC41" s="2971"/>
      <c r="AD41" s="2971"/>
      <c r="AE41" s="2971"/>
      <c r="AF41" s="2971"/>
      <c r="AG41" s="2971"/>
      <c r="AH41" s="2971"/>
      <c r="AI41" s="2971"/>
      <c r="AJ41" s="2971"/>
    </row>
    <row r="42" spans="1:36" s="2967" customFormat="1">
      <c r="A42" s="1600"/>
      <c r="B42" s="3854" t="s">
        <v>1375</v>
      </c>
      <c r="C42" s="3847" t="s">
        <v>1376</v>
      </c>
      <c r="D42" s="3848"/>
      <c r="E42" s="2971"/>
      <c r="F42" s="2971"/>
      <c r="G42" s="2971"/>
      <c r="H42" s="2971"/>
      <c r="I42" s="2971"/>
      <c r="J42" s="2971"/>
      <c r="K42" s="2971"/>
      <c r="L42" s="2971"/>
      <c r="M42" s="2971"/>
      <c r="N42" s="2971"/>
      <c r="O42" s="2971"/>
      <c r="P42" s="2971"/>
      <c r="Q42" s="2971"/>
      <c r="R42" s="2971"/>
      <c r="S42" s="2971"/>
      <c r="T42" s="2971"/>
      <c r="U42" s="2971"/>
      <c r="V42" s="2971"/>
      <c r="W42" s="2971"/>
      <c r="X42" s="2971"/>
      <c r="Y42" s="2971"/>
      <c r="Z42" s="2971"/>
      <c r="AA42" s="2971"/>
      <c r="AB42" s="2971"/>
      <c r="AC42" s="2971"/>
      <c r="AD42" s="2971"/>
      <c r="AE42" s="2971"/>
      <c r="AF42" s="2971"/>
      <c r="AG42" s="2971"/>
      <c r="AH42" s="2971"/>
      <c r="AI42" s="2971"/>
      <c r="AJ42" s="2971"/>
    </row>
    <row r="43" spans="1:36" s="2967" customFormat="1" ht="68.25" customHeight="1">
      <c r="A43" s="1600"/>
      <c r="B43" s="3836"/>
      <c r="C43" s="3849" t="s">
        <v>1789</v>
      </c>
      <c r="D43" s="2951" t="s">
        <v>1862</v>
      </c>
      <c r="E43" s="2972"/>
      <c r="F43" s="2971"/>
      <c r="G43" s="2971"/>
      <c r="H43" s="2971"/>
      <c r="I43" s="2971"/>
      <c r="J43" s="2971"/>
      <c r="K43" s="2971"/>
      <c r="L43" s="2971"/>
      <c r="M43" s="2971"/>
      <c r="N43" s="2971"/>
      <c r="O43" s="2971"/>
      <c r="P43" s="2971"/>
      <c r="Q43" s="2971"/>
      <c r="R43" s="2971"/>
      <c r="S43" s="2971"/>
      <c r="T43" s="2971"/>
      <c r="U43" s="2971"/>
      <c r="V43" s="2971"/>
      <c r="W43" s="2971"/>
      <c r="X43" s="2971"/>
      <c r="Y43" s="2971"/>
      <c r="Z43" s="2971"/>
      <c r="AA43" s="2971"/>
      <c r="AB43" s="2971"/>
      <c r="AC43" s="2971"/>
      <c r="AD43" s="2971"/>
      <c r="AE43" s="2971"/>
      <c r="AF43" s="2971"/>
      <c r="AG43" s="2971"/>
      <c r="AH43" s="2971"/>
      <c r="AI43" s="2971"/>
      <c r="AJ43" s="2971"/>
    </row>
    <row r="44" spans="1:36" s="2967" customFormat="1" ht="20.25" customHeight="1">
      <c r="A44" s="1600"/>
      <c r="B44" s="3836"/>
      <c r="C44" s="3839"/>
      <c r="D44" s="2969" t="s">
        <v>1790</v>
      </c>
      <c r="E44" s="2971"/>
      <c r="F44" s="2971"/>
      <c r="G44" s="2971"/>
      <c r="H44" s="2971"/>
      <c r="I44" s="2971"/>
      <c r="J44" s="2971"/>
      <c r="K44" s="2971"/>
      <c r="L44" s="2971"/>
      <c r="M44" s="2971"/>
      <c r="N44" s="2971"/>
      <c r="O44" s="2971"/>
      <c r="P44" s="2971"/>
      <c r="Q44" s="2971"/>
      <c r="R44" s="2971"/>
      <c r="S44" s="2971"/>
      <c r="T44" s="2971"/>
      <c r="U44" s="2971"/>
      <c r="V44" s="2971"/>
      <c r="W44" s="2971"/>
      <c r="X44" s="2971"/>
      <c r="Y44" s="2971"/>
      <c r="Z44" s="2971"/>
      <c r="AA44" s="2971"/>
      <c r="AB44" s="2971"/>
      <c r="AC44" s="2971"/>
      <c r="AD44" s="2971"/>
      <c r="AE44" s="2971"/>
      <c r="AF44" s="2971"/>
      <c r="AG44" s="2971"/>
      <c r="AH44" s="2971"/>
      <c r="AI44" s="2971"/>
      <c r="AJ44" s="2971"/>
    </row>
    <row r="45" spans="1:36" s="2967" customFormat="1" ht="31.5" customHeight="1">
      <c r="A45" s="1600"/>
      <c r="B45" s="3836"/>
      <c r="C45" s="3839"/>
      <c r="D45" s="2970" t="s">
        <v>1808</v>
      </c>
      <c r="E45" s="2971"/>
      <c r="F45" s="2971"/>
      <c r="G45" s="2971"/>
      <c r="H45" s="2971"/>
      <c r="I45" s="2971"/>
      <c r="J45" s="2971"/>
      <c r="K45" s="2971"/>
      <c r="L45" s="2971"/>
      <c r="M45" s="2971"/>
      <c r="N45" s="2971"/>
      <c r="O45" s="2971"/>
      <c r="P45" s="2971"/>
      <c r="Q45" s="2971"/>
      <c r="R45" s="2971"/>
      <c r="S45" s="2971"/>
      <c r="T45" s="2971"/>
      <c r="U45" s="2971"/>
      <c r="V45" s="2971"/>
      <c r="W45" s="2971"/>
      <c r="X45" s="2971"/>
      <c r="Y45" s="2971"/>
      <c r="Z45" s="2971"/>
      <c r="AA45" s="2971"/>
      <c r="AB45" s="2971"/>
      <c r="AC45" s="2971"/>
      <c r="AD45" s="2971"/>
      <c r="AE45" s="2971"/>
      <c r="AF45" s="2971"/>
      <c r="AG45" s="2971"/>
      <c r="AH45" s="2971"/>
      <c r="AI45" s="2971"/>
      <c r="AJ45" s="2971"/>
    </row>
    <row r="46" spans="1:36" s="2967" customFormat="1" ht="27.75" customHeight="1">
      <c r="A46" s="1600"/>
      <c r="B46" s="3836"/>
      <c r="C46" s="3839"/>
      <c r="D46" s="2970" t="s">
        <v>1791</v>
      </c>
      <c r="E46" s="2971"/>
      <c r="F46" s="2971"/>
      <c r="G46" s="2971"/>
      <c r="H46" s="2971"/>
      <c r="I46" s="2971"/>
      <c r="J46" s="2971"/>
      <c r="K46" s="2971"/>
      <c r="L46" s="2971"/>
      <c r="M46" s="2971"/>
      <c r="N46" s="2971"/>
      <c r="O46" s="2971"/>
      <c r="P46" s="2971"/>
      <c r="Q46" s="2971"/>
      <c r="R46" s="2971"/>
      <c r="S46" s="2971"/>
      <c r="T46" s="2971"/>
      <c r="U46" s="2971"/>
      <c r="V46" s="2971"/>
      <c r="W46" s="2971"/>
      <c r="X46" s="2971"/>
      <c r="Y46" s="2971"/>
      <c r="Z46" s="2971"/>
      <c r="AA46" s="2971"/>
      <c r="AB46" s="2971"/>
      <c r="AC46" s="2971"/>
      <c r="AD46" s="2971"/>
      <c r="AE46" s="2971"/>
      <c r="AF46" s="2971"/>
      <c r="AG46" s="2971"/>
      <c r="AH46" s="2971"/>
      <c r="AI46" s="2971"/>
      <c r="AJ46" s="2971"/>
    </row>
    <row r="47" spans="1:36" s="2967" customFormat="1" ht="44.25" customHeight="1">
      <c r="A47" s="1600"/>
      <c r="B47" s="3836"/>
      <c r="C47" s="3839"/>
      <c r="D47" s="2970" t="s">
        <v>1809</v>
      </c>
      <c r="E47" s="2971"/>
      <c r="F47" s="2971"/>
      <c r="G47" s="2971"/>
      <c r="H47" s="2971"/>
      <c r="I47" s="2971"/>
      <c r="J47" s="2971"/>
      <c r="K47" s="2971"/>
      <c r="L47" s="2971"/>
      <c r="M47" s="2971"/>
      <c r="N47" s="2971"/>
      <c r="O47" s="2971"/>
      <c r="P47" s="2971"/>
      <c r="Q47" s="2971"/>
      <c r="R47" s="2971"/>
      <c r="S47" s="2971"/>
      <c r="T47" s="2971"/>
      <c r="U47" s="2971"/>
      <c r="V47" s="2971"/>
      <c r="W47" s="2971"/>
      <c r="X47" s="2971"/>
      <c r="Y47" s="2971"/>
      <c r="Z47" s="2971"/>
      <c r="AA47" s="2971"/>
      <c r="AB47" s="2971"/>
      <c r="AC47" s="2971"/>
      <c r="AD47" s="2971"/>
      <c r="AE47" s="2971"/>
      <c r="AF47" s="2971"/>
      <c r="AG47" s="2971"/>
      <c r="AH47" s="2971"/>
      <c r="AI47" s="2971"/>
      <c r="AJ47" s="2971"/>
    </row>
    <row r="48" spans="1:36" s="2967" customFormat="1" ht="101.25" customHeight="1">
      <c r="A48" s="1600"/>
      <c r="B48" s="3855"/>
      <c r="C48" s="3807" t="s">
        <v>1863</v>
      </c>
      <c r="D48" s="3125" t="s">
        <v>1950</v>
      </c>
      <c r="E48" s="2971"/>
      <c r="F48" s="2971"/>
      <c r="G48" s="2971"/>
      <c r="H48" s="2971"/>
      <c r="I48" s="2971"/>
      <c r="J48" s="2971"/>
      <c r="K48" s="2971"/>
      <c r="L48" s="2971"/>
      <c r="M48" s="2971"/>
      <c r="N48" s="2971"/>
      <c r="O48" s="2971"/>
      <c r="P48" s="2971"/>
      <c r="Q48" s="2971"/>
      <c r="R48" s="2971"/>
      <c r="S48" s="2971"/>
      <c r="T48" s="2971"/>
      <c r="U48" s="2971"/>
      <c r="V48" s="2971"/>
      <c r="W48" s="2971"/>
      <c r="X48" s="2971"/>
      <c r="Y48" s="2971"/>
      <c r="Z48" s="2971"/>
      <c r="AA48" s="2971"/>
      <c r="AB48" s="2971"/>
      <c r="AC48" s="2971"/>
      <c r="AD48" s="2971"/>
      <c r="AE48" s="2971"/>
      <c r="AF48" s="2971"/>
      <c r="AG48" s="2971"/>
      <c r="AH48" s="2971"/>
      <c r="AI48" s="2971"/>
      <c r="AJ48" s="2971"/>
    </row>
    <row r="49" spans="1:36" s="2967" customFormat="1" ht="81" customHeight="1">
      <c r="A49" s="1600"/>
      <c r="B49" s="3854" t="s">
        <v>1377</v>
      </c>
      <c r="C49" s="3808" t="s">
        <v>1792</v>
      </c>
      <c r="D49" s="3126" t="s">
        <v>1847</v>
      </c>
      <c r="E49" s="2971"/>
      <c r="F49" s="2972"/>
      <c r="G49" s="2971"/>
      <c r="H49" s="2971"/>
      <c r="I49" s="2971"/>
      <c r="J49" s="2971"/>
      <c r="K49" s="2971"/>
      <c r="L49" s="2971"/>
      <c r="M49" s="2971"/>
      <c r="N49" s="2971"/>
      <c r="O49" s="2971"/>
      <c r="P49" s="2971"/>
      <c r="Q49" s="2971"/>
      <c r="R49" s="2971"/>
      <c r="S49" s="2971"/>
      <c r="T49" s="2971"/>
      <c r="U49" s="2971"/>
      <c r="V49" s="2971"/>
      <c r="W49" s="2971"/>
      <c r="X49" s="2971"/>
      <c r="Y49" s="2971"/>
      <c r="Z49" s="2971"/>
      <c r="AA49" s="2971"/>
      <c r="AB49" s="2971"/>
      <c r="AC49" s="2971"/>
      <c r="AD49" s="2971"/>
      <c r="AE49" s="2971"/>
      <c r="AF49" s="2971"/>
      <c r="AG49" s="2971"/>
      <c r="AH49" s="2971"/>
      <c r="AI49" s="2971"/>
      <c r="AJ49" s="2971"/>
    </row>
    <row r="50" spans="1:36" s="2967" customFormat="1" ht="78.75" customHeight="1">
      <c r="A50" s="1600"/>
      <c r="B50" s="3855"/>
      <c r="C50" s="3807" t="s">
        <v>1865</v>
      </c>
      <c r="D50" s="3127" t="s">
        <v>2013</v>
      </c>
      <c r="E50" s="2971"/>
      <c r="F50" s="2972"/>
      <c r="G50" s="2971"/>
      <c r="H50" s="2971"/>
      <c r="I50" s="2971"/>
      <c r="J50" s="2971"/>
      <c r="K50" s="2971"/>
      <c r="L50" s="2971"/>
      <c r="M50" s="2971"/>
      <c r="N50" s="2971"/>
      <c r="O50" s="2971"/>
      <c r="P50" s="2971"/>
      <c r="Q50" s="2971"/>
      <c r="R50" s="2971"/>
      <c r="S50" s="2971"/>
      <c r="T50" s="2971"/>
      <c r="U50" s="2971"/>
      <c r="V50" s="2971"/>
      <c r="W50" s="2971"/>
      <c r="X50" s="2971"/>
      <c r="Y50" s="2971"/>
      <c r="Z50" s="2971"/>
      <c r="AA50" s="2971"/>
      <c r="AB50" s="2971"/>
      <c r="AC50" s="2971"/>
      <c r="AD50" s="2971"/>
      <c r="AE50" s="2971"/>
      <c r="AF50" s="2971"/>
      <c r="AG50" s="2971"/>
      <c r="AH50" s="2971"/>
      <c r="AI50" s="2971"/>
      <c r="AJ50" s="2971"/>
    </row>
    <row r="51" spans="1:36" s="2967" customFormat="1">
      <c r="A51" s="1600"/>
      <c r="B51" s="3834" t="s">
        <v>1378</v>
      </c>
      <c r="C51" s="3837" t="s">
        <v>1379</v>
      </c>
      <c r="D51" s="3851"/>
      <c r="E51" s="2971"/>
      <c r="F51" s="2971"/>
      <c r="G51" s="2971"/>
      <c r="H51" s="2971"/>
      <c r="I51" s="2971"/>
      <c r="J51" s="2971"/>
      <c r="K51" s="2971"/>
      <c r="L51" s="2971"/>
      <c r="M51" s="2971"/>
      <c r="N51" s="2971"/>
      <c r="O51" s="2971"/>
      <c r="P51" s="2971"/>
      <c r="Q51" s="2971"/>
      <c r="R51" s="2971"/>
      <c r="S51" s="2971"/>
      <c r="T51" s="2971"/>
      <c r="U51" s="2971"/>
      <c r="V51" s="2971"/>
      <c r="W51" s="2971"/>
      <c r="X51" s="2971"/>
      <c r="Y51" s="2971"/>
      <c r="Z51" s="2971"/>
      <c r="AA51" s="2971"/>
      <c r="AB51" s="2971"/>
      <c r="AC51" s="2971"/>
      <c r="AD51" s="2971"/>
      <c r="AE51" s="2971"/>
      <c r="AF51" s="2971"/>
      <c r="AG51" s="2971"/>
      <c r="AH51" s="2971"/>
      <c r="AI51" s="2971"/>
      <c r="AJ51" s="2971"/>
    </row>
    <row r="52" spans="1:36" s="2967" customFormat="1" ht="128.25" customHeight="1">
      <c r="A52" s="1600"/>
      <c r="B52" s="3850"/>
      <c r="C52" s="3809">
        <v>5</v>
      </c>
      <c r="D52" s="3136" t="s">
        <v>1943</v>
      </c>
      <c r="E52" s="2971" t="s">
        <v>923</v>
      </c>
      <c r="F52" s="2971"/>
      <c r="G52" s="2971"/>
      <c r="H52" s="2971"/>
      <c r="I52" s="2971"/>
      <c r="J52" s="2971"/>
      <c r="K52" s="2971"/>
      <c r="L52" s="2971"/>
      <c r="M52" s="2971"/>
      <c r="N52" s="2971"/>
      <c r="O52" s="2971"/>
      <c r="P52" s="2971"/>
      <c r="Q52" s="2971"/>
      <c r="R52" s="2971"/>
      <c r="S52" s="2971"/>
      <c r="T52" s="2971"/>
      <c r="U52" s="2971"/>
      <c r="V52" s="2971"/>
      <c r="W52" s="2971"/>
      <c r="X52" s="2971"/>
      <c r="Y52" s="2971"/>
      <c r="Z52" s="2971"/>
      <c r="AA52" s="2971"/>
      <c r="AB52" s="2971"/>
      <c r="AC52" s="2971"/>
      <c r="AD52" s="2971"/>
      <c r="AE52" s="2971"/>
      <c r="AF52" s="2971"/>
      <c r="AG52" s="2971"/>
      <c r="AH52" s="2971"/>
      <c r="AI52" s="2971"/>
      <c r="AJ52" s="2971"/>
    </row>
    <row r="53" spans="1:36" s="2967" customFormat="1">
      <c r="A53" s="1600"/>
      <c r="B53" s="3834" t="s">
        <v>1793</v>
      </c>
      <c r="C53" s="3837" t="s">
        <v>1380</v>
      </c>
      <c r="D53" s="3838"/>
      <c r="E53" s="2971"/>
      <c r="F53" s="2971"/>
      <c r="G53" s="2971"/>
      <c r="H53" s="2971"/>
      <c r="I53" s="2971"/>
      <c r="J53" s="2971"/>
      <c r="K53" s="2971"/>
      <c r="L53" s="2971"/>
      <c r="M53" s="2971"/>
      <c r="N53" s="2971"/>
      <c r="O53" s="2971"/>
      <c r="P53" s="2971"/>
      <c r="Q53" s="2971"/>
      <c r="R53" s="2971"/>
      <c r="S53" s="2971"/>
      <c r="T53" s="2971"/>
      <c r="U53" s="2971"/>
      <c r="V53" s="2971"/>
      <c r="W53" s="2971"/>
      <c r="X53" s="2971"/>
      <c r="Y53" s="2971"/>
      <c r="Z53" s="2971"/>
      <c r="AA53" s="2971"/>
      <c r="AB53" s="2971"/>
      <c r="AC53" s="2971"/>
      <c r="AD53" s="2971"/>
      <c r="AE53" s="2971"/>
      <c r="AF53" s="2971"/>
      <c r="AG53" s="2971"/>
      <c r="AH53" s="2971"/>
      <c r="AI53" s="2971"/>
      <c r="AJ53" s="2971"/>
    </row>
    <row r="54" spans="1:36" s="2967" customFormat="1" ht="116.25" customHeight="1">
      <c r="A54" s="1600"/>
      <c r="B54" s="3835"/>
      <c r="C54" s="3163">
        <v>6</v>
      </c>
      <c r="D54" s="3159" t="s">
        <v>2008</v>
      </c>
      <c r="E54" s="2971"/>
      <c r="F54" s="2971"/>
      <c r="G54" s="2971"/>
      <c r="H54" s="2971"/>
      <c r="I54" s="2971"/>
      <c r="J54" s="2971"/>
      <c r="K54" s="2971"/>
      <c r="L54" s="2971"/>
      <c r="M54" s="2971"/>
      <c r="N54" s="2971"/>
      <c r="O54" s="2971"/>
      <c r="P54" s="2971"/>
      <c r="Q54" s="2971"/>
      <c r="R54" s="2971"/>
      <c r="S54" s="2971"/>
      <c r="T54" s="2971"/>
      <c r="U54" s="2971"/>
      <c r="V54" s="2971"/>
      <c r="W54" s="2971"/>
      <c r="X54" s="2971"/>
      <c r="Y54" s="2971"/>
      <c r="Z54" s="2971"/>
      <c r="AA54" s="2971"/>
      <c r="AB54" s="2971"/>
      <c r="AC54" s="2971"/>
      <c r="AD54" s="2971"/>
      <c r="AE54" s="2971"/>
      <c r="AF54" s="2971"/>
      <c r="AG54" s="2971"/>
      <c r="AH54" s="2971"/>
      <c r="AI54" s="2971"/>
      <c r="AJ54" s="2971"/>
    </row>
    <row r="55" spans="1:36" s="2967" customFormat="1" ht="20.25" customHeight="1">
      <c r="A55" s="1600"/>
      <c r="B55" s="3835"/>
      <c r="C55" s="3162"/>
      <c r="D55" s="3160" t="s">
        <v>1790</v>
      </c>
      <c r="E55" s="2971"/>
      <c r="F55" s="2971"/>
      <c r="G55" s="2971"/>
      <c r="H55" s="2971"/>
      <c r="I55" s="2971"/>
      <c r="J55" s="2971"/>
      <c r="K55" s="2971"/>
      <c r="L55" s="2971"/>
      <c r="M55" s="2971"/>
      <c r="N55" s="2971"/>
      <c r="O55" s="2971"/>
      <c r="P55" s="2971"/>
      <c r="Q55" s="2971"/>
      <c r="R55" s="2971"/>
      <c r="S55" s="2971"/>
      <c r="T55" s="2971"/>
      <c r="U55" s="2971"/>
      <c r="V55" s="2971"/>
      <c r="W55" s="2971"/>
      <c r="X55" s="2971"/>
      <c r="Y55" s="2971"/>
      <c r="Z55" s="2971"/>
      <c r="AA55" s="2971"/>
      <c r="AB55" s="2971"/>
      <c r="AC55" s="2971"/>
      <c r="AD55" s="2971"/>
      <c r="AE55" s="2971"/>
      <c r="AF55" s="2971"/>
      <c r="AG55" s="2971"/>
      <c r="AH55" s="2971"/>
      <c r="AI55" s="2971"/>
      <c r="AJ55" s="2971"/>
    </row>
    <row r="56" spans="1:36" s="2967" customFormat="1" ht="43.5" customHeight="1">
      <c r="A56" s="1600"/>
      <c r="B56" s="3835"/>
      <c r="C56" s="3810"/>
      <c r="D56" s="3161" t="s">
        <v>1794</v>
      </c>
      <c r="E56" s="2971"/>
      <c r="F56" s="2971"/>
      <c r="G56" s="2971"/>
      <c r="H56" s="2971"/>
      <c r="I56" s="2971"/>
      <c r="J56" s="2971"/>
      <c r="K56" s="2971"/>
      <c r="L56" s="2971"/>
      <c r="M56" s="2971"/>
      <c r="N56" s="2971"/>
      <c r="O56" s="2971"/>
      <c r="P56" s="2971"/>
      <c r="Q56" s="2971"/>
      <c r="R56" s="2971"/>
      <c r="S56" s="2971"/>
      <c r="T56" s="2971"/>
      <c r="U56" s="2971"/>
      <c r="V56" s="2971"/>
      <c r="W56" s="2971"/>
      <c r="X56" s="2971"/>
      <c r="Y56" s="2971"/>
      <c r="Z56" s="2971"/>
      <c r="AA56" s="2971"/>
      <c r="AB56" s="2971"/>
      <c r="AC56" s="2971"/>
      <c r="AD56" s="2971"/>
      <c r="AE56" s="2971"/>
      <c r="AF56" s="2971"/>
      <c r="AG56" s="2971"/>
      <c r="AH56" s="2971"/>
      <c r="AI56" s="2971"/>
      <c r="AJ56" s="2971"/>
    </row>
    <row r="57" spans="1:36" s="2967" customFormat="1" ht="26.25">
      <c r="A57" s="1600"/>
      <c r="B57" s="3835"/>
      <c r="C57" s="3162"/>
      <c r="D57" s="3161" t="s">
        <v>1848</v>
      </c>
      <c r="E57" s="2971"/>
      <c r="F57" s="2971"/>
      <c r="G57" s="2971"/>
      <c r="H57" s="2971"/>
      <c r="I57" s="2971"/>
      <c r="J57" s="2971"/>
      <c r="K57" s="2971"/>
      <c r="L57" s="2971"/>
      <c r="M57" s="2971"/>
      <c r="N57" s="2971"/>
      <c r="O57" s="2971"/>
      <c r="P57" s="2971"/>
      <c r="Q57" s="2971"/>
      <c r="R57" s="2971"/>
      <c r="S57" s="2971"/>
      <c r="T57" s="2971"/>
      <c r="U57" s="2971"/>
      <c r="V57" s="2971"/>
      <c r="W57" s="2971"/>
      <c r="X57" s="2971"/>
      <c r="Y57" s="2971"/>
      <c r="Z57" s="2971"/>
      <c r="AA57" s="2971"/>
      <c r="AB57" s="2971"/>
      <c r="AC57" s="2971"/>
      <c r="AD57" s="2971"/>
      <c r="AE57" s="2971"/>
      <c r="AF57" s="2971"/>
      <c r="AG57" s="2971"/>
      <c r="AH57" s="2971"/>
      <c r="AI57" s="2971"/>
      <c r="AJ57" s="2971"/>
    </row>
    <row r="58" spans="1:36" s="2967" customFormat="1" ht="87.75" customHeight="1">
      <c r="A58" s="1600"/>
      <c r="B58" s="3835"/>
      <c r="C58" s="3804" t="s">
        <v>1874</v>
      </c>
      <c r="D58" s="3127" t="s">
        <v>1875</v>
      </c>
      <c r="E58" s="2971"/>
      <c r="F58" s="2971"/>
      <c r="G58" s="2971"/>
      <c r="H58" s="2971"/>
      <c r="I58" s="2971"/>
      <c r="J58" s="2971"/>
      <c r="K58" s="2971"/>
      <c r="L58" s="2971"/>
      <c r="M58" s="2971"/>
      <c r="N58" s="2971"/>
      <c r="O58" s="2971"/>
      <c r="P58" s="2971"/>
      <c r="Q58" s="2971"/>
      <c r="R58" s="2971"/>
      <c r="S58" s="2971"/>
      <c r="T58" s="2971"/>
      <c r="U58" s="2971"/>
      <c r="V58" s="2971"/>
      <c r="W58" s="2971"/>
      <c r="X58" s="2971"/>
      <c r="Y58" s="2971"/>
      <c r="Z58" s="2971"/>
      <c r="AA58" s="2971"/>
      <c r="AB58" s="2971"/>
      <c r="AC58" s="2971"/>
      <c r="AD58" s="2971"/>
      <c r="AE58" s="2971"/>
      <c r="AF58" s="2971"/>
      <c r="AG58" s="2971"/>
      <c r="AH58" s="2971"/>
      <c r="AI58" s="2971"/>
      <c r="AJ58" s="2971"/>
    </row>
    <row r="59" spans="1:36" s="2967" customFormat="1" ht="223.5" customHeight="1">
      <c r="A59" s="1600"/>
      <c r="B59" s="3836"/>
      <c r="C59" s="3839" t="s">
        <v>1795</v>
      </c>
      <c r="D59" s="3158" t="s">
        <v>1796</v>
      </c>
      <c r="E59" s="2971"/>
      <c r="F59" s="2971"/>
      <c r="G59" s="2971"/>
      <c r="H59" s="2971"/>
      <c r="I59" s="2971"/>
      <c r="J59" s="2971"/>
      <c r="K59" s="2971"/>
      <c r="L59" s="2971"/>
      <c r="M59" s="2971"/>
      <c r="N59" s="2971"/>
      <c r="O59" s="2971"/>
      <c r="P59" s="2971"/>
      <c r="Q59" s="2971"/>
      <c r="R59" s="2971"/>
      <c r="S59" s="2971"/>
      <c r="T59" s="2971"/>
      <c r="U59" s="2971"/>
      <c r="V59" s="2971"/>
      <c r="W59" s="2971"/>
      <c r="X59" s="2971"/>
      <c r="Y59" s="2971"/>
      <c r="Z59" s="2971"/>
      <c r="AA59" s="2971"/>
      <c r="AB59" s="2971"/>
      <c r="AC59" s="2971"/>
      <c r="AD59" s="2971"/>
      <c r="AE59" s="2971"/>
      <c r="AF59" s="2971"/>
      <c r="AG59" s="2971"/>
      <c r="AH59" s="2971"/>
      <c r="AI59" s="2971"/>
      <c r="AJ59" s="2971"/>
    </row>
    <row r="60" spans="1:36" s="2967" customFormat="1">
      <c r="A60" s="1600"/>
      <c r="B60" s="3836"/>
      <c r="C60" s="3839"/>
      <c r="D60" s="2969" t="s">
        <v>1790</v>
      </c>
      <c r="E60" s="2971"/>
      <c r="F60" s="2971"/>
      <c r="G60" s="2971"/>
      <c r="H60" s="2971"/>
      <c r="I60" s="2971"/>
      <c r="J60" s="2971"/>
      <c r="K60" s="2971"/>
      <c r="L60" s="2971"/>
      <c r="M60" s="2971"/>
      <c r="N60" s="2971"/>
      <c r="O60" s="2971"/>
      <c r="P60" s="2971"/>
      <c r="Q60" s="2971"/>
      <c r="R60" s="2971"/>
      <c r="S60" s="2971"/>
      <c r="T60" s="2971"/>
      <c r="U60" s="2971"/>
      <c r="V60" s="2971"/>
      <c r="W60" s="2971"/>
      <c r="X60" s="2971"/>
      <c r="Y60" s="2971"/>
      <c r="Z60" s="2971"/>
      <c r="AA60" s="2971"/>
      <c r="AB60" s="2971"/>
      <c r="AC60" s="2971"/>
      <c r="AD60" s="2971"/>
      <c r="AE60" s="2971"/>
      <c r="AF60" s="2971"/>
      <c r="AG60" s="2971"/>
      <c r="AH60" s="2971"/>
      <c r="AI60" s="2971"/>
      <c r="AJ60" s="2971"/>
    </row>
    <row r="61" spans="1:36" s="2967" customFormat="1" ht="26.25">
      <c r="A61" s="1600"/>
      <c r="B61" s="3836"/>
      <c r="C61" s="3839"/>
      <c r="D61" s="2970" t="s">
        <v>1849</v>
      </c>
      <c r="E61" s="2971"/>
      <c r="F61" s="2971"/>
      <c r="G61" s="2971"/>
      <c r="H61" s="2971"/>
      <c r="I61" s="2971"/>
      <c r="J61" s="2971"/>
      <c r="K61" s="2971"/>
      <c r="L61" s="2971"/>
      <c r="M61" s="2971"/>
      <c r="N61" s="2971"/>
      <c r="O61" s="2971"/>
      <c r="P61" s="2971"/>
      <c r="Q61" s="2971"/>
      <c r="R61" s="2971"/>
      <c r="S61" s="2971"/>
      <c r="T61" s="2971"/>
      <c r="U61" s="2971"/>
      <c r="V61" s="2971"/>
      <c r="W61" s="2971"/>
      <c r="X61" s="2971"/>
      <c r="Y61" s="2971"/>
      <c r="Z61" s="2971"/>
      <c r="AA61" s="2971"/>
      <c r="AB61" s="2971"/>
      <c r="AC61" s="2971"/>
      <c r="AD61" s="2971"/>
      <c r="AE61" s="2971"/>
      <c r="AF61" s="2971"/>
      <c r="AG61" s="2971"/>
      <c r="AH61" s="2971"/>
      <c r="AI61" s="2971"/>
      <c r="AJ61" s="2971"/>
    </row>
    <row r="62" spans="1:36" s="2967" customFormat="1" ht="26.25">
      <c r="A62" s="1600"/>
      <c r="B62" s="3836"/>
      <c r="C62" s="3840"/>
      <c r="D62" s="2970" t="s">
        <v>1810</v>
      </c>
      <c r="E62" s="2972"/>
      <c r="F62" s="2971"/>
      <c r="G62" s="2971"/>
      <c r="H62" s="2971"/>
      <c r="I62" s="2971"/>
      <c r="J62" s="2971"/>
      <c r="K62" s="2971"/>
      <c r="L62" s="2971"/>
      <c r="M62" s="2971"/>
      <c r="N62" s="2971"/>
      <c r="O62" s="2971"/>
      <c r="P62" s="2971"/>
      <c r="Q62" s="2971"/>
      <c r="R62" s="2971"/>
      <c r="S62" s="2971"/>
      <c r="T62" s="2971"/>
      <c r="U62" s="2971"/>
      <c r="V62" s="2971"/>
      <c r="W62" s="2971"/>
      <c r="X62" s="2971"/>
      <c r="Y62" s="2971"/>
      <c r="Z62" s="2971"/>
      <c r="AA62" s="2971"/>
      <c r="AB62" s="2971"/>
      <c r="AC62" s="2971"/>
      <c r="AD62" s="2971"/>
      <c r="AE62" s="2971"/>
      <c r="AF62" s="2971"/>
      <c r="AG62" s="2971"/>
      <c r="AH62" s="2971"/>
      <c r="AI62" s="2971"/>
      <c r="AJ62" s="2971"/>
    </row>
    <row r="63" spans="1:36" s="2967" customFormat="1">
      <c r="A63" s="1600"/>
      <c r="B63" s="3863" t="s">
        <v>1997</v>
      </c>
      <c r="C63" s="3845" t="s">
        <v>1381</v>
      </c>
      <c r="D63" s="3846"/>
      <c r="E63" s="2971"/>
      <c r="F63" s="2971"/>
      <c r="G63" s="2971"/>
      <c r="H63" s="2971"/>
      <c r="I63" s="2971"/>
      <c r="J63" s="2971"/>
      <c r="K63" s="2971"/>
      <c r="L63" s="2971"/>
      <c r="M63" s="2971"/>
      <c r="N63" s="2971"/>
      <c r="O63" s="2971"/>
      <c r="P63" s="2971"/>
      <c r="Q63" s="2971"/>
      <c r="R63" s="2971"/>
      <c r="S63" s="2971"/>
      <c r="T63" s="2971"/>
      <c r="U63" s="2971"/>
      <c r="V63" s="2971"/>
      <c r="W63" s="2971"/>
      <c r="X63" s="2971"/>
      <c r="Y63" s="2971"/>
      <c r="Z63" s="2971"/>
      <c r="AA63" s="2971"/>
      <c r="AB63" s="2971"/>
      <c r="AC63" s="2971"/>
      <c r="AD63" s="2971"/>
      <c r="AE63" s="2971"/>
      <c r="AF63" s="2971"/>
      <c r="AG63" s="2971"/>
      <c r="AH63" s="2971"/>
      <c r="AI63" s="2971"/>
      <c r="AJ63" s="2971"/>
    </row>
    <row r="64" spans="1:36" s="2967" customFormat="1" ht="51.75">
      <c r="A64" s="1600"/>
      <c r="B64" s="3864"/>
      <c r="C64" s="3811">
        <v>7</v>
      </c>
      <c r="D64" s="3164" t="s">
        <v>1797</v>
      </c>
      <c r="E64" s="2971"/>
      <c r="F64" s="2971"/>
      <c r="G64" s="2971"/>
      <c r="H64" s="2971"/>
      <c r="I64" s="2971"/>
      <c r="J64" s="2971"/>
      <c r="K64" s="2971"/>
      <c r="L64" s="2971"/>
      <c r="M64" s="2971"/>
      <c r="N64" s="2971"/>
      <c r="O64" s="2971"/>
      <c r="P64" s="2971"/>
      <c r="Q64" s="2971"/>
      <c r="R64" s="2971"/>
      <c r="S64" s="2971"/>
      <c r="T64" s="2971"/>
      <c r="U64" s="2971"/>
      <c r="V64" s="2971"/>
      <c r="W64" s="2971"/>
      <c r="X64" s="2971"/>
      <c r="Y64" s="2971"/>
      <c r="Z64" s="2971"/>
      <c r="AA64" s="2971"/>
      <c r="AB64" s="2971"/>
      <c r="AC64" s="2971"/>
      <c r="AD64" s="2971"/>
      <c r="AE64" s="2971"/>
      <c r="AF64" s="2971"/>
      <c r="AG64" s="2971"/>
      <c r="AH64" s="2971"/>
      <c r="AI64" s="2971"/>
      <c r="AJ64" s="2971"/>
    </row>
    <row r="65" spans="1:36" s="2967" customFormat="1" ht="38.25">
      <c r="A65" s="1600"/>
      <c r="B65" s="3864"/>
      <c r="C65" s="3804" t="s">
        <v>1877</v>
      </c>
      <c r="D65" s="3127" t="s">
        <v>1944</v>
      </c>
      <c r="E65" s="2971"/>
      <c r="F65" s="2971"/>
      <c r="G65" s="2971"/>
      <c r="H65" s="2971"/>
      <c r="I65" s="2971"/>
      <c r="J65" s="2971"/>
      <c r="K65" s="2971"/>
      <c r="L65" s="2971"/>
      <c r="M65" s="2971"/>
      <c r="N65" s="2971"/>
      <c r="O65" s="2971"/>
      <c r="P65" s="2971"/>
      <c r="Q65" s="2971"/>
      <c r="R65" s="2971"/>
      <c r="S65" s="2971"/>
      <c r="T65" s="2971"/>
      <c r="U65" s="2971"/>
      <c r="V65" s="2971"/>
      <c r="W65" s="2971"/>
      <c r="X65" s="2971"/>
      <c r="Y65" s="2971"/>
      <c r="Z65" s="2971"/>
      <c r="AA65" s="2971"/>
      <c r="AB65" s="2971"/>
      <c r="AC65" s="2971"/>
      <c r="AD65" s="2971"/>
      <c r="AE65" s="2971"/>
      <c r="AF65" s="2971"/>
      <c r="AG65" s="2971"/>
      <c r="AH65" s="2971"/>
      <c r="AI65" s="2971"/>
      <c r="AJ65" s="2971"/>
    </row>
    <row r="66" spans="1:36" s="2967" customFormat="1" ht="64.5">
      <c r="A66" s="1600"/>
      <c r="B66" s="3864"/>
      <c r="C66" s="3812" t="s">
        <v>1382</v>
      </c>
      <c r="D66" s="3165" t="s">
        <v>1798</v>
      </c>
      <c r="E66" s="2971"/>
      <c r="F66" s="2971"/>
      <c r="G66" s="2971"/>
      <c r="H66" s="2971"/>
      <c r="I66" s="2971"/>
      <c r="J66" s="2971"/>
      <c r="K66" s="2971"/>
      <c r="L66" s="2971"/>
      <c r="M66" s="2971"/>
      <c r="N66" s="2971"/>
      <c r="O66" s="2971"/>
      <c r="P66" s="2971"/>
      <c r="Q66" s="2971"/>
      <c r="R66" s="2971"/>
      <c r="S66" s="2971"/>
      <c r="T66" s="2971"/>
      <c r="U66" s="2971"/>
      <c r="V66" s="2971"/>
      <c r="W66" s="2971"/>
      <c r="X66" s="2971"/>
      <c r="Y66" s="2971"/>
      <c r="Z66" s="2971"/>
      <c r="AA66" s="2971"/>
      <c r="AB66" s="2971"/>
      <c r="AC66" s="2971"/>
      <c r="AD66" s="2971"/>
      <c r="AE66" s="2971"/>
      <c r="AF66" s="2971"/>
      <c r="AG66" s="2971"/>
      <c r="AH66" s="2971"/>
      <c r="AI66" s="2971"/>
      <c r="AJ66" s="2971"/>
    </row>
    <row r="67" spans="1:36" s="2967" customFormat="1" ht="29.25" customHeight="1">
      <c r="A67" s="1600"/>
      <c r="B67" s="3864"/>
      <c r="C67" s="3813" t="s">
        <v>1383</v>
      </c>
      <c r="D67" s="2090" t="s">
        <v>1812</v>
      </c>
      <c r="E67" s="2971"/>
      <c r="F67" s="2971"/>
      <c r="G67" s="2971"/>
      <c r="H67" s="2971"/>
      <c r="I67" s="2971"/>
      <c r="J67" s="2971"/>
      <c r="K67" s="2971"/>
      <c r="L67" s="2971"/>
      <c r="M67" s="2971"/>
      <c r="N67" s="2971"/>
      <c r="O67" s="2971"/>
      <c r="P67" s="2971"/>
      <c r="Q67" s="2971"/>
      <c r="R67" s="2971"/>
      <c r="S67" s="2971"/>
      <c r="T67" s="2971"/>
      <c r="U67" s="2971"/>
      <c r="V67" s="2971"/>
      <c r="W67" s="2971"/>
      <c r="X67" s="2971"/>
      <c r="Y67" s="2971"/>
      <c r="Z67" s="2971"/>
      <c r="AA67" s="2971"/>
      <c r="AB67" s="2971"/>
      <c r="AC67" s="2971"/>
      <c r="AD67" s="2971"/>
      <c r="AE67" s="2971"/>
      <c r="AF67" s="2971"/>
      <c r="AG67" s="2971"/>
      <c r="AH67" s="2971"/>
      <c r="AI67" s="2971"/>
      <c r="AJ67" s="2971"/>
    </row>
    <row r="68" spans="1:36" s="2967" customFormat="1" ht="33" customHeight="1">
      <c r="A68" s="1600"/>
      <c r="B68" s="3864"/>
      <c r="C68" s="3813" t="s">
        <v>1384</v>
      </c>
      <c r="D68" s="2090" t="s">
        <v>1799</v>
      </c>
      <c r="E68" s="2971"/>
      <c r="F68" s="2971"/>
      <c r="G68" s="2971"/>
      <c r="H68" s="2971"/>
      <c r="I68" s="2971"/>
      <c r="J68" s="2971"/>
      <c r="K68" s="2971"/>
      <c r="L68" s="2971"/>
      <c r="M68" s="2971"/>
      <c r="N68" s="2971"/>
      <c r="O68" s="2971"/>
      <c r="P68" s="2971"/>
      <c r="Q68" s="2971"/>
      <c r="R68" s="2971"/>
      <c r="S68" s="2971"/>
      <c r="T68" s="2971"/>
      <c r="U68" s="2971"/>
      <c r="V68" s="2971"/>
      <c r="W68" s="2971"/>
      <c r="X68" s="2971"/>
      <c r="Y68" s="2971"/>
      <c r="Z68" s="2971"/>
      <c r="AA68" s="2971"/>
      <c r="AB68" s="2971"/>
      <c r="AC68" s="2971"/>
      <c r="AD68" s="2971"/>
      <c r="AE68" s="2971"/>
      <c r="AF68" s="2971"/>
      <c r="AG68" s="2971"/>
      <c r="AH68" s="2971"/>
      <c r="AI68" s="2971"/>
      <c r="AJ68" s="2971"/>
    </row>
    <row r="69" spans="1:36" s="2967" customFormat="1" ht="77.25">
      <c r="A69" s="1600"/>
      <c r="B69" s="3864"/>
      <c r="C69" s="3813" t="s">
        <v>1385</v>
      </c>
      <c r="D69" s="2951" t="s">
        <v>1826</v>
      </c>
      <c r="E69" s="2971"/>
      <c r="F69" s="2971"/>
      <c r="G69" s="2971"/>
      <c r="H69" s="2971"/>
      <c r="I69" s="2971"/>
      <c r="J69" s="2971"/>
      <c r="K69" s="2971"/>
      <c r="L69" s="2971"/>
      <c r="M69" s="2971"/>
      <c r="N69" s="2971"/>
      <c r="O69" s="2971"/>
      <c r="P69" s="2971"/>
      <c r="Q69" s="2971"/>
      <c r="R69" s="2971"/>
      <c r="S69" s="2971"/>
      <c r="T69" s="2971"/>
      <c r="U69" s="2971"/>
      <c r="V69" s="2971"/>
      <c r="W69" s="2971"/>
      <c r="X69" s="2971"/>
      <c r="Y69" s="2971"/>
      <c r="Z69" s="2971"/>
      <c r="AA69" s="2971"/>
      <c r="AB69" s="2971"/>
      <c r="AC69" s="2971"/>
      <c r="AD69" s="2971"/>
      <c r="AE69" s="2971"/>
      <c r="AF69" s="2971"/>
      <c r="AG69" s="2971"/>
      <c r="AH69" s="2971"/>
      <c r="AI69" s="2971"/>
      <c r="AJ69" s="2971"/>
    </row>
    <row r="70" spans="1:36" s="2967" customFormat="1">
      <c r="A70" s="1600"/>
      <c r="B70" s="3864"/>
      <c r="C70" s="3813" t="s">
        <v>1386</v>
      </c>
      <c r="D70" s="2090" t="s">
        <v>1811</v>
      </c>
      <c r="E70" s="2972"/>
      <c r="F70" s="2971"/>
      <c r="G70" s="2971"/>
      <c r="H70" s="2971"/>
      <c r="I70" s="2971"/>
      <c r="J70" s="2971"/>
      <c r="K70" s="2971"/>
      <c r="L70" s="2971"/>
      <c r="M70" s="2971"/>
      <c r="N70" s="2971"/>
      <c r="O70" s="2971"/>
      <c r="P70" s="2971"/>
      <c r="Q70" s="2971"/>
      <c r="R70" s="2971"/>
      <c r="S70" s="2971"/>
      <c r="T70" s="2971"/>
      <c r="U70" s="2971"/>
      <c r="V70" s="2971"/>
      <c r="W70" s="2971"/>
      <c r="X70" s="2971"/>
      <c r="Y70" s="2971"/>
      <c r="Z70" s="2971"/>
      <c r="AA70" s="2971"/>
      <c r="AB70" s="2971"/>
      <c r="AC70" s="2971"/>
      <c r="AD70" s="2971"/>
      <c r="AE70" s="2971"/>
      <c r="AF70" s="2971"/>
      <c r="AG70" s="2971"/>
      <c r="AH70" s="2971"/>
      <c r="AI70" s="2971"/>
      <c r="AJ70" s="2971"/>
    </row>
    <row r="71" spans="1:36" s="2967" customFormat="1" ht="51.75">
      <c r="A71" s="1600"/>
      <c r="B71" s="3864"/>
      <c r="C71" s="3813" t="s">
        <v>1387</v>
      </c>
      <c r="D71" s="2090" t="s">
        <v>1800</v>
      </c>
      <c r="E71" s="2971"/>
      <c r="F71" s="2971"/>
      <c r="G71" s="2971"/>
      <c r="H71" s="2971"/>
      <c r="I71" s="2971"/>
      <c r="J71" s="2971"/>
      <c r="K71" s="2971"/>
      <c r="L71" s="2971"/>
      <c r="M71" s="2971"/>
      <c r="N71" s="2971"/>
      <c r="O71" s="2971"/>
      <c r="P71" s="2971"/>
      <c r="Q71" s="2971"/>
      <c r="R71" s="2971"/>
      <c r="S71" s="2971"/>
      <c r="T71" s="2971"/>
      <c r="U71" s="2971"/>
      <c r="V71" s="2971"/>
      <c r="W71" s="2971"/>
      <c r="X71" s="2971"/>
      <c r="Y71" s="2971"/>
      <c r="Z71" s="2971"/>
      <c r="AA71" s="2971"/>
      <c r="AB71" s="2971"/>
      <c r="AC71" s="2971"/>
      <c r="AD71" s="2971"/>
      <c r="AE71" s="2971"/>
      <c r="AF71" s="2971"/>
      <c r="AG71" s="2971"/>
      <c r="AH71" s="2971"/>
      <c r="AI71" s="2971"/>
      <c r="AJ71" s="2971"/>
    </row>
    <row r="72" spans="1:36" s="2967" customFormat="1">
      <c r="A72" s="1600"/>
      <c r="B72" s="3864"/>
      <c r="C72" s="3813" t="s">
        <v>1388</v>
      </c>
      <c r="D72" s="2090" t="s">
        <v>1801</v>
      </c>
      <c r="E72" s="2972"/>
      <c r="F72" s="2971"/>
      <c r="G72" s="2971"/>
      <c r="H72" s="2971"/>
      <c r="I72" s="2971"/>
      <c r="J72" s="2971"/>
      <c r="K72" s="2971"/>
      <c r="L72" s="2971"/>
      <c r="M72" s="2971"/>
      <c r="N72" s="2971"/>
      <c r="O72" s="2971"/>
      <c r="P72" s="2971"/>
      <c r="Q72" s="2971"/>
      <c r="R72" s="2971"/>
      <c r="S72" s="2971"/>
      <c r="T72" s="2971"/>
      <c r="U72" s="2971"/>
      <c r="V72" s="2971"/>
      <c r="W72" s="2971"/>
      <c r="X72" s="2971"/>
      <c r="Y72" s="2971"/>
      <c r="Z72" s="2971"/>
      <c r="AA72" s="2971"/>
      <c r="AB72" s="2971"/>
      <c r="AC72" s="2971"/>
      <c r="AD72" s="2971"/>
      <c r="AE72" s="2971"/>
      <c r="AF72" s="2971"/>
      <c r="AG72" s="2971"/>
      <c r="AH72" s="2971"/>
      <c r="AI72" s="2971"/>
      <c r="AJ72" s="2971"/>
    </row>
    <row r="73" spans="1:36" s="2967" customFormat="1">
      <c r="A73" s="1600"/>
      <c r="B73" s="3864"/>
      <c r="C73" s="3813" t="s">
        <v>1389</v>
      </c>
      <c r="D73" s="2090" t="s">
        <v>1802</v>
      </c>
      <c r="E73" s="2972"/>
      <c r="F73" s="2971"/>
      <c r="G73" s="2971"/>
      <c r="H73" s="2971"/>
      <c r="I73" s="2971"/>
      <c r="J73" s="2971"/>
      <c r="K73" s="2971"/>
      <c r="L73" s="2971"/>
      <c r="M73" s="2971"/>
      <c r="N73" s="2971"/>
      <c r="O73" s="2971"/>
      <c r="P73" s="2971"/>
      <c r="Q73" s="2971"/>
      <c r="R73" s="2971"/>
      <c r="S73" s="2971"/>
      <c r="T73" s="2971"/>
      <c r="U73" s="2971"/>
      <c r="V73" s="2971"/>
      <c r="W73" s="2971"/>
      <c r="X73" s="2971"/>
      <c r="Y73" s="2971"/>
      <c r="Z73" s="2971"/>
      <c r="AA73" s="2971"/>
      <c r="AB73" s="2971"/>
      <c r="AC73" s="2971"/>
      <c r="AD73" s="2971"/>
      <c r="AE73" s="2971"/>
      <c r="AF73" s="2971"/>
      <c r="AG73" s="2971"/>
      <c r="AH73" s="2971"/>
      <c r="AI73" s="2971"/>
      <c r="AJ73" s="2971"/>
    </row>
    <row r="74" spans="1:36" s="2967" customFormat="1" ht="39">
      <c r="A74" s="1600"/>
      <c r="B74" s="3864"/>
      <c r="C74" s="3802" t="s">
        <v>1390</v>
      </c>
      <c r="D74" s="2090" t="s">
        <v>1813</v>
      </c>
      <c r="E74" s="2972"/>
      <c r="F74" s="2971"/>
      <c r="G74" s="2971"/>
      <c r="H74" s="2971"/>
      <c r="I74" s="2971"/>
      <c r="J74" s="2971"/>
      <c r="K74" s="2971"/>
      <c r="L74" s="2971"/>
      <c r="M74" s="2971"/>
      <c r="N74" s="2971"/>
      <c r="O74" s="2971"/>
      <c r="P74" s="2971"/>
      <c r="Q74" s="2971"/>
      <c r="R74" s="2971"/>
      <c r="S74" s="2971"/>
      <c r="T74" s="2971"/>
      <c r="U74" s="2971"/>
      <c r="V74" s="2971"/>
      <c r="W74" s="2971"/>
      <c r="X74" s="2971"/>
      <c r="Y74" s="2971"/>
      <c r="Z74" s="2971"/>
      <c r="AA74" s="2971"/>
      <c r="AB74" s="2971"/>
      <c r="AC74" s="2971"/>
      <c r="AD74" s="2971"/>
      <c r="AE74" s="2971"/>
      <c r="AF74" s="2971"/>
      <c r="AG74" s="2971"/>
      <c r="AH74" s="2971"/>
      <c r="AI74" s="2971"/>
      <c r="AJ74" s="2971"/>
    </row>
    <row r="75" spans="1:36" s="2967" customFormat="1" ht="51.75">
      <c r="A75" s="1600"/>
      <c r="B75" s="3864"/>
      <c r="C75" s="3802" t="s">
        <v>1391</v>
      </c>
      <c r="D75" s="2090" t="s">
        <v>1850</v>
      </c>
      <c r="E75" s="2971"/>
      <c r="F75" s="2971"/>
      <c r="G75" s="2971"/>
      <c r="H75" s="2971"/>
      <c r="I75" s="2971"/>
      <c r="J75" s="2971"/>
      <c r="K75" s="2971"/>
      <c r="L75" s="2971"/>
      <c r="M75" s="2971"/>
      <c r="N75" s="2971"/>
      <c r="O75" s="2971"/>
      <c r="P75" s="2971"/>
      <c r="Q75" s="2971"/>
      <c r="R75" s="2971"/>
      <c r="S75" s="2971"/>
      <c r="T75" s="2971"/>
      <c r="U75" s="2971"/>
      <c r="V75" s="2971"/>
      <c r="W75" s="2971"/>
      <c r="X75" s="2971"/>
      <c r="Y75" s="2971"/>
      <c r="Z75" s="2971"/>
      <c r="AA75" s="2971"/>
      <c r="AB75" s="2971"/>
      <c r="AC75" s="2971"/>
      <c r="AD75" s="2971"/>
      <c r="AE75" s="2971"/>
      <c r="AF75" s="2971"/>
      <c r="AG75" s="2971"/>
      <c r="AH75" s="2971"/>
      <c r="AI75" s="2971"/>
      <c r="AJ75" s="2971"/>
    </row>
    <row r="76" spans="1:36" s="2967" customFormat="1" ht="64.5">
      <c r="A76" s="1600"/>
      <c r="B76" s="3864"/>
      <c r="C76" s="3802" t="s">
        <v>1392</v>
      </c>
      <c r="D76" s="2090" t="s">
        <v>1803</v>
      </c>
      <c r="E76" s="2971"/>
      <c r="F76" s="2971"/>
      <c r="G76" s="2971"/>
      <c r="H76" s="2971"/>
      <c r="I76" s="2971"/>
      <c r="J76" s="2971"/>
      <c r="K76" s="2971"/>
      <c r="L76" s="2971"/>
      <c r="M76" s="2971"/>
      <c r="N76" s="2971"/>
      <c r="O76" s="2971"/>
      <c r="P76" s="2971"/>
      <c r="Q76" s="2971"/>
      <c r="R76" s="2971"/>
      <c r="S76" s="2971"/>
      <c r="T76" s="2971"/>
      <c r="U76" s="2971"/>
      <c r="V76" s="2971"/>
      <c r="W76" s="2971"/>
      <c r="X76" s="2971"/>
      <c r="Y76" s="2971"/>
      <c r="Z76" s="2971"/>
      <c r="AA76" s="2971"/>
      <c r="AB76" s="2971"/>
      <c r="AC76" s="2971"/>
      <c r="AD76" s="2971"/>
      <c r="AE76" s="2971"/>
      <c r="AF76" s="2971"/>
      <c r="AG76" s="2971"/>
      <c r="AH76" s="2971"/>
      <c r="AI76" s="2971"/>
      <c r="AJ76" s="2971"/>
    </row>
    <row r="77" spans="1:36" s="2967" customFormat="1" ht="26.25">
      <c r="A77" s="1600"/>
      <c r="B77" s="3864"/>
      <c r="C77" s="3802" t="s">
        <v>1804</v>
      </c>
      <c r="D77" s="2090" t="s">
        <v>1805</v>
      </c>
      <c r="E77" s="2971"/>
      <c r="F77" s="2971"/>
      <c r="G77" s="2971"/>
      <c r="H77" s="2971"/>
      <c r="I77" s="2971"/>
      <c r="J77" s="2971"/>
      <c r="K77" s="2971"/>
      <c r="L77" s="2971"/>
      <c r="M77" s="2971"/>
      <c r="N77" s="2971"/>
      <c r="O77" s="2971"/>
      <c r="P77" s="2971"/>
      <c r="Q77" s="2971"/>
      <c r="R77" s="2971"/>
      <c r="S77" s="2971"/>
      <c r="T77" s="2971"/>
      <c r="U77" s="2971"/>
      <c r="V77" s="2971"/>
      <c r="W77" s="2971"/>
      <c r="X77" s="2971"/>
      <c r="Y77" s="2971"/>
      <c r="Z77" s="2971"/>
      <c r="AA77" s="2971"/>
      <c r="AB77" s="2971"/>
      <c r="AC77" s="2971"/>
      <c r="AD77" s="2971"/>
      <c r="AE77" s="2971"/>
      <c r="AF77" s="2971"/>
      <c r="AG77" s="2971"/>
      <c r="AH77" s="2971"/>
      <c r="AI77" s="2971"/>
      <c r="AJ77" s="2971"/>
    </row>
    <row r="78" spans="1:36" s="2967" customFormat="1" ht="26.25">
      <c r="A78" s="1600"/>
      <c r="B78" s="3864"/>
      <c r="C78" s="3802" t="s">
        <v>1806</v>
      </c>
      <c r="D78" s="2090" t="s">
        <v>1851</v>
      </c>
      <c r="E78" s="2971"/>
      <c r="F78" s="2971"/>
      <c r="G78" s="2971"/>
      <c r="H78" s="2971"/>
      <c r="I78" s="2971"/>
      <c r="J78" s="2971"/>
      <c r="K78" s="2971"/>
      <c r="L78" s="2971"/>
      <c r="M78" s="2971"/>
      <c r="N78" s="2971"/>
      <c r="O78" s="2971"/>
      <c r="P78" s="2971"/>
      <c r="Q78" s="2971"/>
      <c r="R78" s="2971"/>
      <c r="S78" s="2971"/>
      <c r="T78" s="2971"/>
      <c r="U78" s="2971"/>
      <c r="V78" s="2971"/>
      <c r="W78" s="2971"/>
      <c r="X78" s="2971"/>
      <c r="Y78" s="2971"/>
      <c r="Z78" s="2971"/>
      <c r="AA78" s="2971"/>
      <c r="AB78" s="2971"/>
      <c r="AC78" s="2971"/>
      <c r="AD78" s="2971"/>
      <c r="AE78" s="2971"/>
      <c r="AF78" s="2971"/>
      <c r="AG78" s="2971"/>
      <c r="AH78" s="2971"/>
      <c r="AI78" s="2971"/>
      <c r="AJ78" s="2971"/>
    </row>
    <row r="79" spans="1:36" s="2967" customFormat="1" ht="39">
      <c r="A79" s="1600"/>
      <c r="B79" s="3864"/>
      <c r="C79" s="3802" t="s">
        <v>1807</v>
      </c>
      <c r="D79" s="2090" t="s">
        <v>1814</v>
      </c>
      <c r="E79" s="2971"/>
      <c r="F79" s="2971"/>
      <c r="G79" s="2971"/>
      <c r="H79" s="2971"/>
      <c r="I79" s="2971"/>
      <c r="J79" s="2971"/>
      <c r="K79" s="2971"/>
      <c r="L79" s="2971"/>
      <c r="M79" s="2971"/>
      <c r="N79" s="2971"/>
      <c r="O79" s="2971"/>
      <c r="P79" s="2971"/>
      <c r="Q79" s="2971"/>
      <c r="R79" s="2971"/>
      <c r="S79" s="2971"/>
      <c r="T79" s="2971"/>
      <c r="U79" s="2971"/>
      <c r="V79" s="2971"/>
      <c r="W79" s="2971"/>
      <c r="X79" s="2971"/>
      <c r="Y79" s="2971"/>
      <c r="Z79" s="2971"/>
      <c r="AA79" s="2971"/>
      <c r="AB79" s="2971"/>
      <c r="AC79" s="2971"/>
      <c r="AD79" s="2971"/>
      <c r="AE79" s="2971"/>
      <c r="AF79" s="2971"/>
      <c r="AG79" s="2971"/>
      <c r="AH79" s="2971"/>
      <c r="AI79" s="2971"/>
      <c r="AJ79" s="2971"/>
    </row>
    <row r="80" spans="1:36" s="2967" customFormat="1" ht="26.25">
      <c r="A80" s="1600"/>
      <c r="B80" s="3865"/>
      <c r="C80" s="3814" t="s">
        <v>1998</v>
      </c>
      <c r="D80" s="3784" t="s">
        <v>1999</v>
      </c>
      <c r="E80" s="2971"/>
      <c r="F80" s="2971"/>
      <c r="G80" s="2971"/>
      <c r="H80" s="2971"/>
      <c r="I80" s="2971"/>
      <c r="J80" s="2971"/>
      <c r="K80" s="2971"/>
      <c r="L80" s="2971"/>
      <c r="M80" s="2971"/>
      <c r="N80" s="2971"/>
      <c r="O80" s="2971"/>
      <c r="P80" s="2971"/>
      <c r="Q80" s="2971"/>
      <c r="R80" s="2971"/>
      <c r="S80" s="2971"/>
      <c r="T80" s="2971"/>
      <c r="U80" s="2971"/>
      <c r="V80" s="2971"/>
      <c r="W80" s="2971"/>
      <c r="X80" s="2971"/>
      <c r="Y80" s="2971"/>
      <c r="Z80" s="2971"/>
      <c r="AA80" s="2971"/>
      <c r="AB80" s="2971"/>
      <c r="AC80" s="2971"/>
      <c r="AD80" s="2971"/>
      <c r="AE80" s="2971"/>
      <c r="AF80" s="2971"/>
      <c r="AG80" s="2971"/>
      <c r="AH80" s="2971"/>
      <c r="AI80" s="2971"/>
      <c r="AJ80" s="2971"/>
    </row>
    <row r="81" spans="1:36" s="2967" customFormat="1">
      <c r="A81" s="2971"/>
      <c r="B81" s="3856" t="s">
        <v>1393</v>
      </c>
      <c r="C81" s="3859" t="s">
        <v>1852</v>
      </c>
      <c r="D81" s="3860"/>
      <c r="E81" s="2973"/>
      <c r="F81" s="2971"/>
      <c r="G81" s="2971"/>
      <c r="H81" s="2971"/>
      <c r="I81" s="2971"/>
      <c r="J81" s="2971"/>
      <c r="K81" s="2971"/>
      <c r="L81" s="2971"/>
      <c r="M81" s="2971"/>
      <c r="N81" s="2971"/>
      <c r="O81" s="2971"/>
      <c r="P81" s="2971"/>
      <c r="Q81" s="2971"/>
      <c r="R81" s="2971"/>
      <c r="S81" s="2971"/>
      <c r="T81" s="2971"/>
      <c r="U81" s="2971"/>
      <c r="V81" s="2971"/>
      <c r="W81" s="2971"/>
      <c r="X81" s="2971"/>
      <c r="Y81" s="2971"/>
      <c r="Z81" s="2971"/>
      <c r="AA81" s="2971"/>
      <c r="AB81" s="2971"/>
      <c r="AC81" s="2971"/>
      <c r="AD81" s="2971"/>
      <c r="AE81" s="2971"/>
      <c r="AF81" s="2971"/>
      <c r="AG81" s="2971"/>
      <c r="AH81" s="2971"/>
      <c r="AI81" s="2971"/>
      <c r="AJ81" s="2971"/>
    </row>
    <row r="82" spans="1:36" s="2967" customFormat="1" ht="102">
      <c r="A82" s="2971"/>
      <c r="B82" s="3857"/>
      <c r="C82" s="3210" t="s">
        <v>1394</v>
      </c>
      <c r="D82" s="3166" t="s">
        <v>1945</v>
      </c>
      <c r="E82" s="2973"/>
      <c r="F82" s="2971"/>
      <c r="G82" s="2971"/>
      <c r="H82" s="2971"/>
      <c r="I82" s="2971"/>
      <c r="J82" s="2971"/>
      <c r="K82" s="2971"/>
      <c r="L82" s="2971"/>
      <c r="M82" s="2971"/>
      <c r="N82" s="2971"/>
      <c r="O82" s="2971"/>
      <c r="P82" s="2971"/>
      <c r="Q82" s="2971"/>
      <c r="R82" s="2971"/>
      <c r="S82" s="2971"/>
      <c r="T82" s="2971"/>
      <c r="U82" s="2971"/>
      <c r="V82" s="2971"/>
      <c r="W82" s="2971"/>
      <c r="X82" s="2971"/>
      <c r="Y82" s="2971"/>
      <c r="Z82" s="2971"/>
      <c r="AA82" s="2971"/>
      <c r="AB82" s="2971"/>
      <c r="AC82" s="2971"/>
      <c r="AD82" s="2971"/>
      <c r="AE82" s="2971"/>
      <c r="AF82" s="2971"/>
      <c r="AG82" s="2971"/>
      <c r="AH82" s="2971"/>
      <c r="AI82" s="2971"/>
      <c r="AJ82" s="2971"/>
    </row>
    <row r="83" spans="1:36" s="2967" customFormat="1" ht="89.25">
      <c r="A83" s="2971"/>
      <c r="B83" s="3858"/>
      <c r="C83" s="3210" t="s">
        <v>1395</v>
      </c>
      <c r="D83" s="3166" t="s">
        <v>1946</v>
      </c>
      <c r="E83" s="2973"/>
      <c r="F83" s="2971"/>
      <c r="G83" s="2971"/>
      <c r="H83" s="2971"/>
      <c r="I83" s="2971"/>
      <c r="J83" s="2971"/>
      <c r="K83" s="2971"/>
      <c r="L83" s="2971"/>
      <c r="M83" s="2971"/>
      <c r="N83" s="2971"/>
      <c r="O83" s="2971"/>
      <c r="P83" s="2971"/>
      <c r="Q83" s="2971"/>
      <c r="R83" s="2971"/>
      <c r="S83" s="2971"/>
      <c r="T83" s="2971"/>
      <c r="U83" s="2971"/>
      <c r="V83" s="2971"/>
      <c r="W83" s="2971"/>
      <c r="X83" s="2971"/>
      <c r="Y83" s="2971"/>
      <c r="Z83" s="2971"/>
      <c r="AA83" s="2971"/>
      <c r="AB83" s="2971"/>
      <c r="AC83" s="2971"/>
      <c r="AD83" s="2971"/>
      <c r="AE83" s="2971"/>
      <c r="AF83" s="2971"/>
      <c r="AG83" s="2971"/>
      <c r="AH83" s="2971"/>
      <c r="AI83" s="2971"/>
      <c r="AJ83" s="2971"/>
    </row>
    <row r="84" spans="1:36" s="2967" customFormat="1">
      <c r="A84" s="2971"/>
      <c r="B84" s="3856" t="s">
        <v>1697</v>
      </c>
      <c r="C84" s="3861" t="s">
        <v>1396</v>
      </c>
      <c r="D84" s="3862"/>
      <c r="E84" s="2973"/>
      <c r="F84" s="2971"/>
      <c r="G84" s="2971"/>
      <c r="H84" s="2971"/>
      <c r="I84" s="2971"/>
      <c r="J84" s="2971"/>
      <c r="K84" s="2971"/>
      <c r="L84" s="2971"/>
      <c r="M84" s="2971"/>
      <c r="N84" s="2971"/>
      <c r="O84" s="2971"/>
      <c r="P84" s="2971"/>
      <c r="Q84" s="2971"/>
      <c r="R84" s="2971"/>
      <c r="S84" s="2971"/>
      <c r="T84" s="2971"/>
      <c r="U84" s="2971"/>
      <c r="V84" s="2971"/>
      <c r="W84" s="2971"/>
      <c r="X84" s="2971"/>
      <c r="Y84" s="2971"/>
      <c r="Z84" s="2971"/>
      <c r="AA84" s="2971"/>
      <c r="AB84" s="2971"/>
      <c r="AC84" s="2971"/>
      <c r="AD84" s="2971"/>
      <c r="AE84" s="2971"/>
      <c r="AF84" s="2971"/>
      <c r="AG84" s="2971"/>
      <c r="AH84" s="2971"/>
      <c r="AI84" s="2971"/>
      <c r="AJ84" s="2971"/>
    </row>
    <row r="85" spans="1:36" s="2967" customFormat="1" ht="76.5">
      <c r="A85" s="2971"/>
      <c r="B85" s="3857"/>
      <c r="C85" s="3815" t="s">
        <v>1698</v>
      </c>
      <c r="D85" s="3166" t="s">
        <v>1886</v>
      </c>
      <c r="E85" s="2973"/>
      <c r="F85" s="2971"/>
      <c r="G85" s="2971"/>
      <c r="H85" s="2971"/>
      <c r="I85" s="2971"/>
      <c r="J85" s="2971"/>
      <c r="K85" s="2971"/>
      <c r="L85" s="2971"/>
      <c r="M85" s="2971"/>
      <c r="N85" s="2971"/>
      <c r="O85" s="2971"/>
      <c r="P85" s="2971"/>
      <c r="Q85" s="2971"/>
      <c r="R85" s="2971"/>
      <c r="S85" s="2971"/>
      <c r="T85" s="2971"/>
      <c r="U85" s="2971"/>
      <c r="V85" s="2971"/>
      <c r="W85" s="2971"/>
      <c r="X85" s="2971"/>
      <c r="Y85" s="2971"/>
      <c r="Z85" s="2971"/>
      <c r="AA85" s="2971"/>
      <c r="AB85" s="2971"/>
      <c r="AC85" s="2971"/>
      <c r="AD85" s="2971"/>
      <c r="AE85" s="2971"/>
      <c r="AF85" s="2971"/>
      <c r="AG85" s="2971"/>
      <c r="AH85" s="2971"/>
      <c r="AI85" s="2971"/>
      <c r="AJ85" s="2971"/>
    </row>
    <row r="86" spans="1:36" s="2967" customFormat="1" ht="38.25">
      <c r="A86" s="2971"/>
      <c r="B86" s="3857"/>
      <c r="C86" s="3815" t="s">
        <v>1699</v>
      </c>
      <c r="D86" s="3166" t="s">
        <v>1887</v>
      </c>
      <c r="E86" s="2973"/>
      <c r="F86" s="2971"/>
      <c r="G86" s="2971"/>
      <c r="H86" s="2971"/>
      <c r="I86" s="2971"/>
      <c r="J86" s="2971"/>
      <c r="K86" s="2971"/>
      <c r="L86" s="2971"/>
      <c r="M86" s="2971"/>
      <c r="N86" s="2971"/>
      <c r="O86" s="2971"/>
      <c r="P86" s="2971"/>
      <c r="Q86" s="2971"/>
      <c r="R86" s="2971"/>
      <c r="S86" s="2971"/>
      <c r="T86" s="2971"/>
      <c r="U86" s="2971"/>
      <c r="V86" s="2971"/>
      <c r="W86" s="2971"/>
      <c r="X86" s="2971"/>
      <c r="Y86" s="2971"/>
      <c r="Z86" s="2971"/>
      <c r="AA86" s="2971"/>
      <c r="AB86" s="2971"/>
      <c r="AC86" s="2971"/>
      <c r="AD86" s="2971"/>
      <c r="AE86" s="2971"/>
      <c r="AF86" s="2971"/>
      <c r="AG86" s="2971"/>
      <c r="AH86" s="2971"/>
      <c r="AI86" s="2971"/>
      <c r="AJ86" s="2971"/>
    </row>
    <row r="87" spans="1:36" s="2967" customFormat="1" ht="89.25">
      <c r="A87" s="2971"/>
      <c r="B87" s="3858"/>
      <c r="C87" s="3815" t="s">
        <v>1700</v>
      </c>
      <c r="D87" s="3166" t="s">
        <v>1890</v>
      </c>
      <c r="E87" s="2974"/>
      <c r="F87" s="2971"/>
      <c r="G87" s="2971"/>
      <c r="H87" s="2971"/>
      <c r="I87" s="2971"/>
      <c r="J87" s="2971"/>
      <c r="K87" s="2971"/>
      <c r="L87" s="2971"/>
      <c r="M87" s="2971"/>
      <c r="N87" s="2971"/>
      <c r="O87" s="2971"/>
      <c r="P87" s="2971"/>
      <c r="Q87" s="2971"/>
      <c r="R87" s="2971"/>
      <c r="S87" s="2971"/>
      <c r="T87" s="2971"/>
      <c r="U87" s="2971"/>
      <c r="V87" s="2971"/>
      <c r="W87" s="2971"/>
      <c r="X87" s="2971"/>
      <c r="Y87" s="2971"/>
      <c r="Z87" s="2971"/>
      <c r="AA87" s="2971"/>
      <c r="AB87" s="2971"/>
      <c r="AC87" s="2971"/>
      <c r="AD87" s="2971"/>
      <c r="AE87" s="2971"/>
      <c r="AF87" s="2971"/>
      <c r="AG87" s="2971"/>
      <c r="AH87" s="2971"/>
      <c r="AI87" s="2971"/>
      <c r="AJ87" s="2971"/>
    </row>
    <row r="88" spans="1:36" s="2967" customFormat="1">
      <c r="A88" s="2971"/>
      <c r="B88" s="3856" t="s">
        <v>1701</v>
      </c>
      <c r="C88" s="3174" t="s">
        <v>1399</v>
      </c>
      <c r="D88" s="3174"/>
      <c r="E88" s="2973"/>
      <c r="F88" s="2971"/>
      <c r="G88" s="2971"/>
      <c r="H88" s="2971"/>
      <c r="I88" s="2971"/>
      <c r="J88" s="2971"/>
      <c r="K88" s="2971"/>
      <c r="L88" s="2971"/>
      <c r="M88" s="2971"/>
      <c r="N88" s="2971"/>
      <c r="O88" s="2971"/>
      <c r="P88" s="2971"/>
      <c r="Q88" s="2971"/>
      <c r="R88" s="2971"/>
      <c r="S88" s="2971"/>
      <c r="T88" s="2971"/>
      <c r="U88" s="2971"/>
      <c r="V88" s="2971"/>
      <c r="W88" s="2971"/>
      <c r="X88" s="2971"/>
      <c r="Y88" s="2971"/>
      <c r="Z88" s="2971"/>
      <c r="AA88" s="2971"/>
      <c r="AB88" s="2971"/>
      <c r="AC88" s="2971"/>
      <c r="AD88" s="2971"/>
      <c r="AE88" s="2971"/>
      <c r="AF88" s="2971"/>
      <c r="AG88" s="2971"/>
      <c r="AH88" s="2971"/>
      <c r="AI88" s="2971"/>
      <c r="AJ88" s="2971"/>
    </row>
    <row r="89" spans="1:36" s="2967" customFormat="1" ht="51">
      <c r="A89" s="2971"/>
      <c r="B89" s="3857"/>
      <c r="C89" s="3816" t="s">
        <v>1397</v>
      </c>
      <c r="D89" s="3166" t="s">
        <v>1896</v>
      </c>
      <c r="E89" s="2973"/>
      <c r="F89" s="2971"/>
      <c r="G89" s="2971"/>
      <c r="H89" s="2971"/>
      <c r="I89" s="2971"/>
      <c r="J89" s="2971"/>
      <c r="K89" s="2971"/>
      <c r="L89" s="2971"/>
      <c r="M89" s="2971"/>
      <c r="N89" s="2971"/>
      <c r="O89" s="2971"/>
      <c r="P89" s="2971"/>
      <c r="Q89" s="2971"/>
      <c r="R89" s="2971"/>
      <c r="S89" s="2971"/>
      <c r="T89" s="2971"/>
      <c r="U89" s="2971"/>
      <c r="V89" s="2971"/>
      <c r="W89" s="2971"/>
      <c r="X89" s="2971"/>
      <c r="Y89" s="2971"/>
      <c r="Z89" s="2971"/>
      <c r="AA89" s="2971"/>
      <c r="AB89" s="2971"/>
      <c r="AC89" s="2971"/>
      <c r="AD89" s="2971"/>
      <c r="AE89" s="2971"/>
      <c r="AF89" s="2971"/>
      <c r="AG89" s="2971"/>
      <c r="AH89" s="2971"/>
      <c r="AI89" s="2971"/>
      <c r="AJ89" s="2971"/>
    </row>
    <row r="90" spans="1:36" s="2967" customFormat="1" ht="39">
      <c r="A90" s="2971"/>
      <c r="B90" s="3866"/>
      <c r="C90" s="3816" t="s">
        <v>1398</v>
      </c>
      <c r="D90" s="3173" t="s">
        <v>1901</v>
      </c>
      <c r="E90" s="2973"/>
      <c r="F90" s="2971"/>
      <c r="G90" s="2971"/>
      <c r="H90" s="2971"/>
      <c r="I90" s="2971"/>
      <c r="J90" s="2971"/>
      <c r="K90" s="2971"/>
      <c r="L90" s="2971"/>
      <c r="M90" s="2971"/>
      <c r="N90" s="2971"/>
      <c r="O90" s="2971"/>
      <c r="P90" s="2971"/>
      <c r="Q90" s="2971"/>
      <c r="R90" s="2971"/>
      <c r="S90" s="2971"/>
      <c r="T90" s="2971"/>
      <c r="U90" s="2971"/>
      <c r="V90" s="2971"/>
      <c r="W90" s="2971"/>
      <c r="X90" s="2971"/>
      <c r="Y90" s="2971"/>
      <c r="Z90" s="2971"/>
      <c r="AA90" s="2971"/>
      <c r="AB90" s="2971"/>
      <c r="AC90" s="2971"/>
      <c r="AD90" s="2971"/>
      <c r="AE90" s="2971"/>
      <c r="AF90" s="2971"/>
      <c r="AG90" s="2971"/>
      <c r="AH90" s="2971"/>
      <c r="AI90" s="2971"/>
      <c r="AJ90" s="2971"/>
    </row>
    <row r="91" spans="1:36" s="2967" customFormat="1" ht="39">
      <c r="A91" s="2971"/>
      <c r="B91" s="3866"/>
      <c r="C91" s="3816" t="s">
        <v>1702</v>
      </c>
      <c r="D91" s="3173" t="s">
        <v>1902</v>
      </c>
      <c r="E91" s="2973"/>
      <c r="F91" s="2971"/>
      <c r="G91" s="2971"/>
      <c r="H91" s="2971"/>
      <c r="I91" s="2971"/>
      <c r="J91" s="2971"/>
      <c r="K91" s="2971"/>
      <c r="L91" s="2971"/>
      <c r="M91" s="2971"/>
      <c r="N91" s="2971"/>
      <c r="O91" s="2971"/>
      <c r="P91" s="2971"/>
      <c r="Q91" s="2971"/>
      <c r="R91" s="2971"/>
      <c r="S91" s="2971"/>
      <c r="T91" s="2971"/>
      <c r="U91" s="2971"/>
      <c r="V91" s="2971"/>
      <c r="W91" s="2971"/>
      <c r="X91" s="2971"/>
      <c r="Y91" s="2971"/>
      <c r="Z91" s="2971"/>
      <c r="AA91" s="2971"/>
      <c r="AB91" s="2971"/>
      <c r="AC91" s="2971"/>
      <c r="AD91" s="2971"/>
      <c r="AE91" s="2971"/>
      <c r="AF91" s="2971"/>
      <c r="AG91" s="2971"/>
      <c r="AH91" s="2971"/>
      <c r="AI91" s="2971"/>
      <c r="AJ91" s="2971"/>
    </row>
    <row r="92" spans="1:36" s="2967" customFormat="1">
      <c r="A92" s="2971"/>
      <c r="B92" s="3856" t="s">
        <v>1703</v>
      </c>
      <c r="C92" s="3867" t="s">
        <v>1403</v>
      </c>
      <c r="D92" s="3851"/>
      <c r="E92" s="2973"/>
      <c r="F92" s="2971"/>
      <c r="G92" s="2971"/>
      <c r="H92" s="2971"/>
      <c r="I92" s="2971"/>
      <c r="J92" s="2971"/>
      <c r="K92" s="2971"/>
      <c r="L92" s="2971"/>
      <c r="M92" s="2971"/>
      <c r="N92" s="2971"/>
      <c r="O92" s="2971"/>
      <c r="P92" s="2971"/>
      <c r="Q92" s="2971"/>
      <c r="R92" s="2971"/>
      <c r="S92" s="2971"/>
      <c r="T92" s="2971"/>
      <c r="U92" s="2971"/>
      <c r="V92" s="2971"/>
      <c r="W92" s="2971"/>
      <c r="X92" s="2971"/>
      <c r="Y92" s="2971"/>
      <c r="Z92" s="2971"/>
      <c r="AA92" s="2971"/>
      <c r="AB92" s="2971"/>
      <c r="AC92" s="2971"/>
      <c r="AD92" s="2971"/>
      <c r="AE92" s="2971"/>
      <c r="AF92" s="2971"/>
      <c r="AG92" s="2971"/>
      <c r="AH92" s="2971"/>
      <c r="AI92" s="2971"/>
      <c r="AJ92" s="2971"/>
    </row>
    <row r="93" spans="1:36" s="2967" customFormat="1" ht="26.25">
      <c r="A93" s="2971"/>
      <c r="B93" s="3857"/>
      <c r="C93" s="3816" t="s">
        <v>1400</v>
      </c>
      <c r="D93" s="3173" t="s">
        <v>1903</v>
      </c>
      <c r="E93" s="2973"/>
      <c r="F93" s="2971"/>
      <c r="G93" s="2971"/>
      <c r="H93" s="2971"/>
      <c r="I93" s="2971"/>
      <c r="J93" s="2971"/>
      <c r="K93" s="2971"/>
      <c r="L93" s="2971"/>
      <c r="M93" s="2971"/>
      <c r="N93" s="2971"/>
      <c r="O93" s="2971"/>
      <c r="P93" s="2971"/>
      <c r="Q93" s="2971"/>
      <c r="R93" s="2971"/>
      <c r="S93" s="2971"/>
      <c r="T93" s="2971"/>
      <c r="U93" s="2971"/>
      <c r="V93" s="2971"/>
      <c r="W93" s="2971"/>
      <c r="X93" s="2971"/>
      <c r="Y93" s="2971"/>
      <c r="Z93" s="2971"/>
      <c r="AA93" s="2971"/>
      <c r="AB93" s="2971"/>
      <c r="AC93" s="2971"/>
      <c r="AD93" s="2971"/>
      <c r="AE93" s="2971"/>
      <c r="AF93" s="2971"/>
      <c r="AG93" s="2971"/>
      <c r="AH93" s="2971"/>
      <c r="AI93" s="2971"/>
      <c r="AJ93" s="2971"/>
    </row>
    <row r="94" spans="1:36" s="2967" customFormat="1" ht="26.25">
      <c r="A94" s="2971"/>
      <c r="B94" s="3858"/>
      <c r="C94" s="3816" t="s">
        <v>1401</v>
      </c>
      <c r="D94" s="3173" t="s">
        <v>1904</v>
      </c>
      <c r="E94" s="2973"/>
      <c r="F94" s="2971"/>
      <c r="G94" s="2971"/>
      <c r="H94" s="2971"/>
      <c r="I94" s="2971"/>
      <c r="J94" s="2971"/>
      <c r="K94" s="2971"/>
      <c r="L94" s="2971"/>
      <c r="M94" s="2971"/>
      <c r="N94" s="2971"/>
      <c r="O94" s="2971"/>
      <c r="P94" s="2971"/>
      <c r="Q94" s="2971"/>
      <c r="R94" s="2971"/>
      <c r="S94" s="2971"/>
      <c r="T94" s="2971"/>
      <c r="U94" s="2971"/>
      <c r="V94" s="2971"/>
      <c r="W94" s="2971"/>
      <c r="X94" s="2971"/>
      <c r="Y94" s="2971"/>
      <c r="Z94" s="2971"/>
      <c r="AA94" s="2971"/>
      <c r="AB94" s="2971"/>
      <c r="AC94" s="2971"/>
      <c r="AD94" s="2971"/>
      <c r="AE94" s="2971"/>
      <c r="AF94" s="2971"/>
      <c r="AG94" s="2971"/>
      <c r="AH94" s="2971"/>
      <c r="AI94" s="2971"/>
      <c r="AJ94" s="2971"/>
    </row>
    <row r="95" spans="1:36" s="2967" customFormat="1">
      <c r="A95" s="2971"/>
      <c r="B95" s="3856" t="s">
        <v>1402</v>
      </c>
      <c r="C95" s="3867" t="s">
        <v>1740</v>
      </c>
      <c r="D95" s="3851"/>
      <c r="E95" s="2973"/>
      <c r="F95" s="2971"/>
      <c r="G95" s="2971"/>
      <c r="H95" s="2971"/>
      <c r="I95" s="2971"/>
      <c r="J95" s="2971"/>
      <c r="K95" s="2971"/>
      <c r="L95" s="2971"/>
      <c r="M95" s="2971"/>
      <c r="N95" s="2971"/>
      <c r="O95" s="2971"/>
      <c r="P95" s="2971"/>
      <c r="Q95" s="2971"/>
      <c r="R95" s="2971"/>
      <c r="S95" s="2971"/>
      <c r="T95" s="2971"/>
      <c r="U95" s="2971"/>
      <c r="V95" s="2971"/>
      <c r="W95" s="2971"/>
      <c r="X95" s="2971"/>
      <c r="Y95" s="2971"/>
      <c r="Z95" s="2971"/>
      <c r="AA95" s="2971"/>
      <c r="AB95" s="2971"/>
      <c r="AC95" s="2971"/>
      <c r="AD95" s="2971"/>
      <c r="AE95" s="2971"/>
      <c r="AF95" s="2971"/>
      <c r="AG95" s="2971"/>
      <c r="AH95" s="2971"/>
      <c r="AI95" s="2971"/>
      <c r="AJ95" s="2971"/>
    </row>
    <row r="96" spans="1:36" s="2967" customFormat="1" ht="64.5">
      <c r="A96" s="2971"/>
      <c r="B96" s="3868"/>
      <c r="C96" s="3815">
        <v>12</v>
      </c>
      <c r="D96" s="3173" t="s">
        <v>1908</v>
      </c>
      <c r="E96" s="2973"/>
      <c r="F96" s="2971"/>
      <c r="G96" s="2971"/>
      <c r="H96" s="2971"/>
      <c r="I96" s="2971"/>
      <c r="J96" s="2971"/>
      <c r="K96" s="2971"/>
      <c r="L96" s="2971"/>
      <c r="M96" s="2971"/>
      <c r="N96" s="2971"/>
      <c r="O96" s="2971"/>
      <c r="P96" s="2971"/>
      <c r="Q96" s="2971"/>
      <c r="R96" s="2971"/>
      <c r="S96" s="2971"/>
      <c r="T96" s="2971"/>
      <c r="U96" s="2971"/>
      <c r="V96" s="2971"/>
      <c r="W96" s="2971"/>
      <c r="X96" s="2971"/>
      <c r="Y96" s="2971"/>
      <c r="Z96" s="2971"/>
      <c r="AA96" s="2971"/>
      <c r="AB96" s="2971"/>
      <c r="AC96" s="2971"/>
      <c r="AD96" s="2971"/>
      <c r="AE96" s="2971"/>
      <c r="AF96" s="2971"/>
      <c r="AG96" s="2971"/>
      <c r="AH96" s="2971"/>
      <c r="AI96" s="2971"/>
      <c r="AJ96" s="2971"/>
    </row>
    <row r="97" spans="1:36" s="2967" customFormat="1">
      <c r="A97" s="2971"/>
      <c r="B97" s="3856" t="s">
        <v>1404</v>
      </c>
      <c r="C97" s="3867" t="s">
        <v>1704</v>
      </c>
      <c r="D97" s="3851"/>
      <c r="E97" s="1879"/>
      <c r="F97" s="2971"/>
      <c r="G97" s="2971"/>
      <c r="H97" s="2971"/>
      <c r="I97" s="2971"/>
      <c r="J97" s="2971"/>
      <c r="K97" s="2971"/>
      <c r="L97" s="2971"/>
      <c r="M97" s="2971"/>
      <c r="N97" s="2971"/>
      <c r="O97" s="2971"/>
      <c r="P97" s="2971"/>
      <c r="Q97" s="2971"/>
      <c r="R97" s="2971"/>
      <c r="S97" s="2971"/>
      <c r="T97" s="2971"/>
      <c r="U97" s="2971"/>
      <c r="V97" s="2971"/>
      <c r="W97" s="2971"/>
      <c r="X97" s="2971"/>
      <c r="Y97" s="2971"/>
      <c r="Z97" s="2971"/>
      <c r="AA97" s="2971"/>
      <c r="AB97" s="2971"/>
      <c r="AC97" s="2971"/>
      <c r="AD97" s="2971"/>
      <c r="AE97" s="2971"/>
      <c r="AF97" s="2971"/>
      <c r="AG97" s="2971"/>
      <c r="AH97" s="2971"/>
      <c r="AI97" s="2971"/>
      <c r="AJ97" s="2971"/>
    </row>
    <row r="98" spans="1:36" s="2967" customFormat="1" ht="51.75">
      <c r="A98" s="2971"/>
      <c r="B98" s="3858"/>
      <c r="C98" s="3815">
        <v>13</v>
      </c>
      <c r="D98" s="3173" t="s">
        <v>1907</v>
      </c>
      <c r="E98" s="2973"/>
      <c r="F98" s="2971"/>
      <c r="G98" s="2971"/>
      <c r="H98" s="2971"/>
      <c r="I98" s="2971"/>
      <c r="J98" s="2971"/>
      <c r="K98" s="2971"/>
      <c r="L98" s="2971"/>
      <c r="M98" s="2971"/>
      <c r="N98" s="2971"/>
      <c r="O98" s="2971"/>
      <c r="P98" s="2971"/>
      <c r="Q98" s="2971"/>
      <c r="R98" s="2971"/>
      <c r="S98" s="2971"/>
      <c r="T98" s="2971"/>
      <c r="U98" s="2971"/>
      <c r="V98" s="2971"/>
      <c r="W98" s="2971"/>
      <c r="X98" s="2971"/>
      <c r="Y98" s="2971"/>
      <c r="Z98" s="2971"/>
      <c r="AA98" s="2971"/>
      <c r="AB98" s="2971"/>
      <c r="AC98" s="2971"/>
      <c r="AD98" s="2971"/>
      <c r="AE98" s="2971"/>
      <c r="AF98" s="2971"/>
      <c r="AG98" s="2971"/>
      <c r="AH98" s="2971"/>
      <c r="AI98" s="2971"/>
      <c r="AJ98" s="2971"/>
    </row>
    <row r="99" spans="1:36" s="2967" customFormat="1">
      <c r="A99" s="2971"/>
      <c r="B99" s="3856" t="s">
        <v>1705</v>
      </c>
      <c r="C99" s="3867" t="s">
        <v>1405</v>
      </c>
      <c r="D99" s="3851"/>
      <c r="E99" s="2973"/>
      <c r="F99" s="2971"/>
      <c r="G99" s="2971"/>
      <c r="H99" s="2971"/>
      <c r="I99" s="2971"/>
      <c r="J99" s="2971"/>
      <c r="K99" s="2971"/>
      <c r="L99" s="2971"/>
      <c r="M99" s="2971"/>
      <c r="N99" s="2971"/>
      <c r="O99" s="2971"/>
      <c r="P99" s="2971"/>
      <c r="Q99" s="2971"/>
      <c r="R99" s="2971"/>
      <c r="S99" s="2971"/>
      <c r="T99" s="2971"/>
      <c r="U99" s="2971"/>
      <c r="V99" s="2971"/>
      <c r="W99" s="2971"/>
      <c r="X99" s="2971"/>
      <c r="Y99" s="2971"/>
      <c r="Z99" s="2971"/>
      <c r="AA99" s="2971"/>
      <c r="AB99" s="2971"/>
      <c r="AC99" s="2971"/>
      <c r="AD99" s="2971"/>
      <c r="AE99" s="2971"/>
      <c r="AF99" s="2971"/>
      <c r="AG99" s="2971"/>
      <c r="AH99" s="2971"/>
      <c r="AI99" s="2971"/>
      <c r="AJ99" s="2971"/>
    </row>
    <row r="100" spans="1:36" s="2967" customFormat="1" ht="51.75">
      <c r="A100" s="2971"/>
      <c r="B100" s="3866"/>
      <c r="C100" s="3210">
        <v>14</v>
      </c>
      <c r="D100" s="3173" t="s">
        <v>1913</v>
      </c>
      <c r="E100" s="2973"/>
      <c r="F100" s="2971"/>
      <c r="G100" s="2971"/>
      <c r="H100" s="2971"/>
      <c r="I100" s="2971"/>
      <c r="J100" s="2971"/>
      <c r="K100" s="2971"/>
      <c r="L100" s="2971"/>
      <c r="M100" s="2971"/>
      <c r="N100" s="2971"/>
      <c r="O100" s="2971"/>
      <c r="P100" s="2971"/>
      <c r="Q100" s="2971"/>
      <c r="R100" s="2971"/>
      <c r="S100" s="2971"/>
      <c r="T100" s="2971"/>
      <c r="U100" s="2971"/>
      <c r="V100" s="2971"/>
      <c r="W100" s="2971"/>
      <c r="X100" s="2971"/>
      <c r="Y100" s="2971"/>
      <c r="Z100" s="2971"/>
      <c r="AA100" s="2971"/>
      <c r="AB100" s="2971"/>
      <c r="AC100" s="2971"/>
      <c r="AD100" s="2971"/>
      <c r="AE100" s="2971"/>
      <c r="AF100" s="2971"/>
      <c r="AG100" s="2971"/>
      <c r="AH100" s="2971"/>
      <c r="AI100" s="2971"/>
      <c r="AJ100" s="2971"/>
    </row>
    <row r="101" spans="1:36" s="2967" customFormat="1" ht="39">
      <c r="A101" s="2971"/>
      <c r="B101" s="3866"/>
      <c r="C101" s="3210" t="s">
        <v>1406</v>
      </c>
      <c r="D101" s="3173" t="s">
        <v>1914</v>
      </c>
      <c r="E101" s="2973"/>
      <c r="F101" s="2971"/>
      <c r="G101" s="2971"/>
      <c r="H101" s="2971"/>
      <c r="I101" s="2971"/>
      <c r="J101" s="2971"/>
      <c r="K101" s="2971"/>
      <c r="L101" s="2971"/>
      <c r="M101" s="2971"/>
      <c r="N101" s="2971"/>
      <c r="O101" s="2971"/>
      <c r="P101" s="2971"/>
      <c r="Q101" s="2971"/>
      <c r="R101" s="2971"/>
      <c r="S101" s="2971"/>
      <c r="T101" s="2971"/>
      <c r="U101" s="2971"/>
      <c r="V101" s="2971"/>
      <c r="W101" s="2971"/>
      <c r="X101" s="2971"/>
      <c r="Y101" s="2971"/>
      <c r="Z101" s="2971"/>
      <c r="AA101" s="2971"/>
      <c r="AB101" s="2971"/>
      <c r="AC101" s="2971"/>
      <c r="AD101" s="2971"/>
      <c r="AE101" s="2971"/>
      <c r="AF101" s="2971"/>
      <c r="AG101" s="2971"/>
      <c r="AH101" s="2971"/>
      <c r="AI101" s="2971"/>
      <c r="AJ101" s="2971"/>
    </row>
    <row r="102" spans="1:36" s="2967" customFormat="1" ht="39">
      <c r="A102" s="2971"/>
      <c r="B102" s="3866"/>
      <c r="C102" s="3210" t="s">
        <v>1407</v>
      </c>
      <c r="D102" s="3173" t="s">
        <v>1915</v>
      </c>
      <c r="E102" s="2973"/>
      <c r="F102" s="2971"/>
      <c r="G102" s="2971"/>
      <c r="H102" s="2971"/>
      <c r="I102" s="2971"/>
      <c r="J102" s="2971"/>
      <c r="K102" s="2971"/>
      <c r="L102" s="2971"/>
      <c r="M102" s="2971"/>
      <c r="N102" s="2971"/>
      <c r="O102" s="2971"/>
      <c r="P102" s="2971"/>
      <c r="Q102" s="2971"/>
      <c r="R102" s="2971"/>
      <c r="S102" s="2971"/>
      <c r="T102" s="2971"/>
      <c r="U102" s="2971"/>
      <c r="V102" s="2971"/>
      <c r="W102" s="2971"/>
      <c r="X102" s="2971"/>
      <c r="Y102" s="2971"/>
      <c r="Z102" s="2971"/>
      <c r="AA102" s="2971"/>
      <c r="AB102" s="2971"/>
      <c r="AC102" s="2971"/>
      <c r="AD102" s="2971"/>
      <c r="AE102" s="2971"/>
      <c r="AF102" s="2971"/>
      <c r="AG102" s="2971"/>
      <c r="AH102" s="2971"/>
      <c r="AI102" s="2971"/>
      <c r="AJ102" s="2971"/>
    </row>
    <row r="103" spans="1:36" s="2967" customFormat="1" ht="39">
      <c r="A103" s="2971"/>
      <c r="B103" s="3869"/>
      <c r="C103" s="3210" t="s">
        <v>1706</v>
      </c>
      <c r="D103" s="3173" t="s">
        <v>1916</v>
      </c>
      <c r="E103" s="2973"/>
      <c r="F103" s="2971"/>
      <c r="G103" s="2971"/>
      <c r="H103" s="2971"/>
      <c r="I103" s="2971"/>
      <c r="J103" s="2971"/>
      <c r="K103" s="2971"/>
      <c r="L103" s="2971"/>
      <c r="M103" s="2971"/>
      <c r="N103" s="2971"/>
      <c r="O103" s="2971"/>
      <c r="P103" s="2971"/>
      <c r="Q103" s="2971"/>
      <c r="R103" s="2971"/>
      <c r="S103" s="2971"/>
      <c r="T103" s="2971"/>
      <c r="U103" s="2971"/>
      <c r="V103" s="2971"/>
      <c r="W103" s="2971"/>
      <c r="X103" s="2971"/>
      <c r="Y103" s="2971"/>
      <c r="Z103" s="2971"/>
      <c r="AA103" s="2971"/>
      <c r="AB103" s="2971"/>
      <c r="AC103" s="2971"/>
      <c r="AD103" s="2971"/>
      <c r="AE103" s="2971"/>
      <c r="AF103" s="2971"/>
      <c r="AG103" s="2971"/>
      <c r="AH103" s="2971"/>
      <c r="AI103" s="2971"/>
      <c r="AJ103" s="2971"/>
    </row>
    <row r="104" spans="1:36" s="2967" customFormat="1">
      <c r="A104" s="2971"/>
      <c r="B104" s="3856" t="s">
        <v>1408</v>
      </c>
      <c r="C104" s="3871" t="s">
        <v>1707</v>
      </c>
      <c r="D104" s="3872"/>
      <c r="E104" s="2973"/>
      <c r="F104" s="2971"/>
      <c r="G104" s="2971"/>
      <c r="H104" s="2971"/>
      <c r="I104" s="2971"/>
      <c r="J104" s="2971"/>
      <c r="K104" s="2971"/>
      <c r="L104" s="2971"/>
      <c r="M104" s="2971"/>
      <c r="N104" s="2971"/>
      <c r="O104" s="2971"/>
      <c r="P104" s="2971"/>
      <c r="Q104" s="2971"/>
      <c r="R104" s="2971"/>
      <c r="S104" s="2971"/>
      <c r="T104" s="2971"/>
      <c r="U104" s="2971"/>
      <c r="V104" s="2971"/>
      <c r="W104" s="2971"/>
      <c r="X104" s="2971"/>
      <c r="Y104" s="2971"/>
      <c r="Z104" s="2971"/>
      <c r="AA104" s="2971"/>
      <c r="AB104" s="2971"/>
      <c r="AC104" s="2971"/>
      <c r="AD104" s="2971"/>
      <c r="AE104" s="2971"/>
      <c r="AF104" s="2971"/>
      <c r="AG104" s="2971"/>
      <c r="AH104" s="2971"/>
      <c r="AI104" s="2971"/>
      <c r="AJ104" s="2971"/>
    </row>
    <row r="105" spans="1:36" s="2967" customFormat="1" ht="39">
      <c r="A105" s="2971"/>
      <c r="B105" s="3870"/>
      <c r="C105" s="2968">
        <v>15</v>
      </c>
      <c r="D105" s="2965" t="s">
        <v>1708</v>
      </c>
      <c r="E105" s="2973"/>
      <c r="F105" s="2971"/>
      <c r="G105" s="2971"/>
      <c r="H105" s="2971"/>
      <c r="I105" s="2971"/>
      <c r="J105" s="2971"/>
      <c r="K105" s="2971"/>
      <c r="L105" s="2971"/>
      <c r="M105" s="2971"/>
      <c r="N105" s="2971"/>
      <c r="O105" s="2971"/>
      <c r="P105" s="2971"/>
      <c r="Q105" s="2971"/>
      <c r="R105" s="2971"/>
      <c r="S105" s="2971"/>
      <c r="T105" s="2971"/>
      <c r="U105" s="2971"/>
      <c r="V105" s="2971"/>
      <c r="W105" s="2971"/>
      <c r="X105" s="2971"/>
      <c r="Y105" s="2971"/>
      <c r="Z105" s="2971"/>
      <c r="AA105" s="2971"/>
      <c r="AB105" s="2971"/>
      <c r="AC105" s="2971"/>
      <c r="AD105" s="2971"/>
      <c r="AE105" s="2971"/>
      <c r="AF105" s="2971"/>
      <c r="AG105" s="2971"/>
      <c r="AH105" s="2971"/>
      <c r="AI105" s="2971"/>
      <c r="AJ105" s="2971"/>
    </row>
    <row r="106" spans="1:36" s="2967" customFormat="1">
      <c r="A106" s="2971"/>
      <c r="B106" s="3856" t="s">
        <v>1709</v>
      </c>
      <c r="C106" s="3875" t="s">
        <v>1409</v>
      </c>
      <c r="D106" s="3846"/>
      <c r="E106" s="2973"/>
      <c r="F106" s="2971"/>
      <c r="G106" s="2971"/>
      <c r="H106" s="2971"/>
      <c r="I106" s="2971"/>
      <c r="J106" s="2971"/>
      <c r="K106" s="2971"/>
      <c r="L106" s="2971"/>
      <c r="M106" s="2971"/>
      <c r="N106" s="2971"/>
      <c r="O106" s="2971"/>
      <c r="P106" s="2971"/>
      <c r="Q106" s="2971"/>
      <c r="R106" s="2971"/>
      <c r="S106" s="2971"/>
      <c r="T106" s="2971"/>
      <c r="U106" s="2971"/>
      <c r="V106" s="2971"/>
      <c r="W106" s="2971"/>
      <c r="X106" s="2971"/>
      <c r="Y106" s="2971"/>
      <c r="Z106" s="2971"/>
      <c r="AA106" s="2971"/>
      <c r="AB106" s="2971"/>
      <c r="AC106" s="2971"/>
      <c r="AD106" s="2971"/>
      <c r="AE106" s="2971"/>
      <c r="AF106" s="2971"/>
      <c r="AG106" s="2971"/>
      <c r="AH106" s="2971"/>
      <c r="AI106" s="2971"/>
      <c r="AJ106" s="2971"/>
    </row>
    <row r="107" spans="1:36" s="2967" customFormat="1" ht="51.75">
      <c r="A107" s="2971"/>
      <c r="B107" s="3873"/>
      <c r="C107" s="3175" t="s">
        <v>1815</v>
      </c>
      <c r="D107" s="3176" t="s">
        <v>1741</v>
      </c>
      <c r="E107" s="2973"/>
      <c r="F107" s="2971"/>
      <c r="G107" s="2971"/>
      <c r="H107" s="2971"/>
      <c r="I107" s="2971"/>
      <c r="J107" s="2971"/>
      <c r="K107" s="2971"/>
      <c r="L107" s="2971"/>
      <c r="M107" s="2971"/>
      <c r="N107" s="2971"/>
      <c r="O107" s="2971"/>
      <c r="P107" s="2971"/>
      <c r="Q107" s="2971"/>
      <c r="R107" s="2971"/>
      <c r="S107" s="2971"/>
      <c r="T107" s="2971"/>
      <c r="U107" s="2971"/>
      <c r="V107" s="2971"/>
      <c r="W107" s="2971"/>
      <c r="X107" s="2971"/>
      <c r="Y107" s="2971"/>
      <c r="Z107" s="2971"/>
      <c r="AA107" s="2971"/>
      <c r="AB107" s="2971"/>
      <c r="AC107" s="2971"/>
      <c r="AD107" s="2971"/>
      <c r="AE107" s="2971"/>
      <c r="AF107" s="2971"/>
      <c r="AG107" s="2971"/>
      <c r="AH107" s="2971"/>
      <c r="AI107" s="2971"/>
      <c r="AJ107" s="2971"/>
    </row>
    <row r="108" spans="1:36" s="2967" customFormat="1" ht="27.75" customHeight="1">
      <c r="A108" s="2971"/>
      <c r="B108" s="3874"/>
      <c r="C108" s="3177" t="s">
        <v>1918</v>
      </c>
      <c r="D108" s="3178" t="s">
        <v>1919</v>
      </c>
      <c r="E108" s="2973"/>
      <c r="F108" s="2971"/>
      <c r="G108" s="2971"/>
      <c r="H108" s="2971"/>
      <c r="I108" s="2971"/>
      <c r="J108" s="2971"/>
      <c r="K108" s="2971"/>
      <c r="L108" s="2971"/>
      <c r="M108" s="2971"/>
      <c r="N108" s="2971"/>
      <c r="O108" s="2971"/>
      <c r="P108" s="2971"/>
      <c r="Q108" s="2971"/>
      <c r="R108" s="2971"/>
      <c r="S108" s="2971"/>
      <c r="T108" s="2971"/>
      <c r="U108" s="2971"/>
      <c r="V108" s="2971"/>
      <c r="W108" s="2971"/>
      <c r="X108" s="2971"/>
      <c r="Y108" s="2971"/>
      <c r="Z108" s="2971"/>
      <c r="AA108" s="2971"/>
      <c r="AB108" s="2971"/>
      <c r="AC108" s="2971"/>
      <c r="AD108" s="2971"/>
      <c r="AE108" s="2971"/>
      <c r="AF108" s="2971"/>
      <c r="AG108" s="2971"/>
      <c r="AH108" s="2971"/>
      <c r="AI108" s="2971"/>
      <c r="AJ108" s="2971"/>
    </row>
    <row r="109" spans="1:36" s="2967" customFormat="1" ht="77.25">
      <c r="A109" s="2971"/>
      <c r="B109" s="3874"/>
      <c r="C109" s="3208" t="s">
        <v>1410</v>
      </c>
      <c r="D109" s="3209" t="s">
        <v>1921</v>
      </c>
      <c r="E109" s="2973"/>
      <c r="F109" s="2971"/>
      <c r="G109" s="2971"/>
      <c r="H109" s="2971"/>
      <c r="I109" s="2971"/>
      <c r="J109" s="2971"/>
      <c r="K109" s="2971"/>
      <c r="L109" s="2971"/>
      <c r="M109" s="2971"/>
      <c r="N109" s="2971"/>
      <c r="O109" s="2971"/>
      <c r="P109" s="2971"/>
      <c r="Q109" s="2971"/>
      <c r="R109" s="2971"/>
      <c r="S109" s="2971"/>
      <c r="T109" s="2971"/>
      <c r="U109" s="2971"/>
      <c r="V109" s="2971"/>
      <c r="W109" s="2971"/>
      <c r="X109" s="2971"/>
      <c r="Y109" s="2971"/>
      <c r="Z109" s="2971"/>
      <c r="AA109" s="2971"/>
      <c r="AB109" s="2971"/>
      <c r="AC109" s="2971"/>
      <c r="AD109" s="2971"/>
      <c r="AE109" s="2971"/>
      <c r="AF109" s="2971"/>
      <c r="AG109" s="2971"/>
      <c r="AH109" s="2971"/>
      <c r="AI109" s="2971"/>
      <c r="AJ109" s="2971"/>
    </row>
    <row r="110" spans="1:36" s="2967" customFormat="1">
      <c r="A110" s="2971"/>
      <c r="B110" s="3856" t="s">
        <v>1710</v>
      </c>
      <c r="C110" s="3876" t="s">
        <v>1711</v>
      </c>
      <c r="D110" s="3877"/>
      <c r="E110" s="1879"/>
      <c r="F110" s="2971"/>
      <c r="G110" s="2971"/>
      <c r="H110" s="2971"/>
      <c r="I110" s="2971"/>
      <c r="J110" s="2971"/>
      <c r="K110" s="2971"/>
      <c r="L110" s="2971"/>
      <c r="M110" s="2971"/>
      <c r="N110" s="2971"/>
      <c r="O110" s="2971"/>
      <c r="P110" s="2971"/>
      <c r="Q110" s="2971"/>
      <c r="R110" s="2971"/>
      <c r="S110" s="2971"/>
      <c r="T110" s="2971"/>
      <c r="U110" s="2971"/>
      <c r="V110" s="2971"/>
      <c r="W110" s="2971"/>
      <c r="X110" s="2971"/>
      <c r="Y110" s="2971"/>
      <c r="Z110" s="2971"/>
      <c r="AA110" s="2971"/>
      <c r="AB110" s="2971"/>
      <c r="AC110" s="2971"/>
      <c r="AD110" s="2971"/>
      <c r="AE110" s="2971"/>
      <c r="AF110" s="2971"/>
      <c r="AG110" s="2971"/>
      <c r="AH110" s="2971"/>
      <c r="AI110" s="2971"/>
      <c r="AJ110" s="2971"/>
    </row>
    <row r="111" spans="1:36" s="2967" customFormat="1" ht="111" customHeight="1">
      <c r="A111" s="2971"/>
      <c r="B111" s="3874"/>
      <c r="C111" s="3210">
        <v>17</v>
      </c>
      <c r="D111" s="3173" t="s">
        <v>1924</v>
      </c>
      <c r="E111" s="2973"/>
      <c r="F111" s="2971"/>
      <c r="G111" s="2971"/>
      <c r="H111" s="2971"/>
      <c r="I111" s="2971"/>
      <c r="J111" s="2971"/>
      <c r="K111" s="2971"/>
      <c r="L111" s="2971"/>
      <c r="M111" s="2971"/>
      <c r="N111" s="2971"/>
      <c r="O111" s="2971"/>
      <c r="P111" s="2971"/>
      <c r="Q111" s="2971"/>
      <c r="R111" s="2971"/>
      <c r="S111" s="2971"/>
      <c r="T111" s="2971"/>
      <c r="U111" s="2971"/>
      <c r="V111" s="2971"/>
      <c r="W111" s="2971"/>
      <c r="X111" s="2971"/>
      <c r="Y111" s="2971"/>
      <c r="Z111" s="2971"/>
      <c r="AA111" s="2971"/>
      <c r="AB111" s="2971"/>
      <c r="AC111" s="2971"/>
      <c r="AD111" s="2971"/>
      <c r="AE111" s="2971"/>
      <c r="AF111" s="2971"/>
      <c r="AG111" s="2971"/>
      <c r="AH111" s="2971"/>
      <c r="AI111" s="2971"/>
      <c r="AJ111" s="2971"/>
    </row>
    <row r="112" spans="1:36" s="2967" customFormat="1">
      <c r="A112" s="2971"/>
      <c r="B112" s="3856" t="s">
        <v>1712</v>
      </c>
      <c r="C112" s="3878" t="s">
        <v>1713</v>
      </c>
      <c r="D112" s="3879"/>
      <c r="E112" s="2973"/>
      <c r="F112" s="2971"/>
      <c r="G112" s="2971"/>
      <c r="H112" s="2971"/>
      <c r="I112" s="2971"/>
      <c r="J112" s="2971"/>
      <c r="K112" s="2971"/>
      <c r="L112" s="2971"/>
      <c r="M112" s="2971"/>
      <c r="N112" s="2971"/>
      <c r="O112" s="2971"/>
      <c r="P112" s="2971"/>
      <c r="Q112" s="2971"/>
      <c r="R112" s="2971"/>
      <c r="S112" s="2971"/>
      <c r="T112" s="2971"/>
      <c r="U112" s="2971"/>
      <c r="V112" s="2971"/>
      <c r="W112" s="2971"/>
      <c r="X112" s="2971"/>
      <c r="Y112" s="2971"/>
      <c r="Z112" s="2971"/>
      <c r="AA112" s="2971"/>
      <c r="AB112" s="2971"/>
      <c r="AC112" s="2971"/>
      <c r="AD112" s="2971"/>
      <c r="AE112" s="2971"/>
      <c r="AF112" s="2971"/>
      <c r="AG112" s="2971"/>
      <c r="AH112" s="2971"/>
      <c r="AI112" s="2971"/>
      <c r="AJ112" s="2971"/>
    </row>
    <row r="113" spans="1:36" s="2967" customFormat="1" ht="57" customHeight="1">
      <c r="A113" s="2971"/>
      <c r="B113" s="3873"/>
      <c r="C113" s="2968" t="s">
        <v>1411</v>
      </c>
      <c r="D113" s="2964" t="s">
        <v>1742</v>
      </c>
      <c r="E113" s="2973"/>
      <c r="F113" s="2971"/>
      <c r="G113" s="2971"/>
      <c r="H113" s="2971"/>
      <c r="I113" s="2971"/>
      <c r="J113" s="2971"/>
      <c r="K113" s="2971"/>
      <c r="L113" s="2971"/>
      <c r="M113" s="2971"/>
      <c r="N113" s="2971"/>
      <c r="O113" s="2971"/>
      <c r="P113" s="2971"/>
      <c r="Q113" s="2971"/>
      <c r="R113" s="2971"/>
      <c r="S113" s="2971"/>
      <c r="T113" s="2971"/>
      <c r="U113" s="2971"/>
      <c r="V113" s="2971"/>
      <c r="W113" s="2971"/>
      <c r="X113" s="2971"/>
      <c r="Y113" s="2971"/>
      <c r="Z113" s="2971"/>
      <c r="AA113" s="2971"/>
      <c r="AB113" s="2971"/>
      <c r="AC113" s="2971"/>
      <c r="AD113" s="2971"/>
      <c r="AE113" s="2971"/>
      <c r="AF113" s="2971"/>
      <c r="AG113" s="2971"/>
      <c r="AH113" s="2971"/>
      <c r="AI113" s="2971"/>
      <c r="AJ113" s="2971"/>
    </row>
    <row r="114" spans="1:36" s="2967" customFormat="1">
      <c r="A114" s="2971"/>
      <c r="B114" s="3873"/>
      <c r="C114" s="2968" t="s">
        <v>1412</v>
      </c>
      <c r="D114" s="2964" t="s">
        <v>1853</v>
      </c>
      <c r="E114" s="2973"/>
      <c r="F114" s="2971"/>
      <c r="G114" s="2971"/>
      <c r="H114" s="2971"/>
      <c r="I114" s="2971"/>
      <c r="J114" s="2971"/>
      <c r="K114" s="2971"/>
      <c r="L114" s="2971"/>
      <c r="M114" s="2971"/>
      <c r="N114" s="2971"/>
      <c r="O114" s="2971"/>
      <c r="P114" s="2971"/>
      <c r="Q114" s="2971"/>
      <c r="R114" s="2971"/>
      <c r="S114" s="2971"/>
      <c r="T114" s="2971"/>
      <c r="U114" s="2971"/>
      <c r="V114" s="2971"/>
      <c r="W114" s="2971"/>
      <c r="X114" s="2971"/>
      <c r="Y114" s="2971"/>
      <c r="Z114" s="2971"/>
      <c r="AA114" s="2971"/>
      <c r="AB114" s="2971"/>
      <c r="AC114" s="2971"/>
      <c r="AD114" s="2971"/>
      <c r="AE114" s="2971"/>
      <c r="AF114" s="2971"/>
      <c r="AG114" s="2971"/>
      <c r="AH114" s="2971"/>
      <c r="AI114" s="2971"/>
      <c r="AJ114" s="2971"/>
    </row>
    <row r="115" spans="1:36" s="2967" customFormat="1">
      <c r="A115" s="2971"/>
      <c r="B115" s="3856" t="s">
        <v>1714</v>
      </c>
      <c r="C115" s="3875" t="s">
        <v>1413</v>
      </c>
      <c r="D115" s="3846"/>
      <c r="E115" s="1879"/>
      <c r="F115" s="2971"/>
      <c r="G115" s="2971"/>
      <c r="H115" s="2971"/>
      <c r="I115" s="2971"/>
      <c r="J115" s="2971"/>
      <c r="K115" s="2971"/>
      <c r="L115" s="2971"/>
      <c r="M115" s="2971"/>
      <c r="N115" s="2971"/>
      <c r="O115" s="2971"/>
      <c r="P115" s="2971"/>
      <c r="Q115" s="2971"/>
      <c r="R115" s="2971"/>
      <c r="S115" s="2971"/>
      <c r="T115" s="2971"/>
      <c r="U115" s="2971"/>
      <c r="V115" s="2971"/>
      <c r="W115" s="2971"/>
      <c r="X115" s="2971"/>
      <c r="Y115" s="2971"/>
      <c r="Z115" s="2971"/>
      <c r="AA115" s="2971"/>
      <c r="AB115" s="2971"/>
      <c r="AC115" s="2971"/>
      <c r="AD115" s="2971"/>
      <c r="AE115" s="2971"/>
      <c r="AF115" s="2971"/>
      <c r="AG115" s="2971"/>
      <c r="AH115" s="2971"/>
      <c r="AI115" s="2971"/>
      <c r="AJ115" s="2971"/>
    </row>
    <row r="116" spans="1:36" s="2967" customFormat="1" ht="64.5">
      <c r="A116" s="2971"/>
      <c r="B116" s="3880"/>
      <c r="C116" s="3212">
        <v>19</v>
      </c>
      <c r="D116" s="3213" t="s">
        <v>1927</v>
      </c>
      <c r="E116" s="2973"/>
      <c r="F116" s="2971"/>
      <c r="G116" s="2971"/>
      <c r="H116" s="2971"/>
      <c r="I116" s="2971"/>
      <c r="J116" s="2971"/>
      <c r="K116" s="2971"/>
      <c r="L116" s="2971"/>
      <c r="M116" s="2971"/>
      <c r="N116" s="2971"/>
      <c r="O116" s="2971"/>
      <c r="P116" s="2971"/>
      <c r="Q116" s="2971"/>
      <c r="R116" s="2971"/>
      <c r="S116" s="2971"/>
      <c r="T116" s="2971"/>
      <c r="U116" s="2971"/>
      <c r="V116" s="2971"/>
      <c r="W116" s="2971"/>
      <c r="X116" s="2971"/>
      <c r="Y116" s="2971"/>
      <c r="Z116" s="2971"/>
      <c r="AA116" s="2971"/>
      <c r="AB116" s="2971"/>
      <c r="AC116" s="2971"/>
      <c r="AD116" s="2971"/>
      <c r="AE116" s="2971"/>
      <c r="AF116" s="2971"/>
      <c r="AG116" s="2971"/>
      <c r="AH116" s="2971"/>
      <c r="AI116" s="2971"/>
      <c r="AJ116" s="2971"/>
    </row>
    <row r="117" spans="1:36" s="2967" customFormat="1" ht="30" customHeight="1">
      <c r="A117" s="2971"/>
      <c r="B117" s="3211"/>
      <c r="C117" s="3177" t="s">
        <v>1926</v>
      </c>
      <c r="D117" s="3178" t="s">
        <v>1928</v>
      </c>
      <c r="E117" s="2973"/>
      <c r="F117" s="2971"/>
      <c r="G117" s="2971"/>
      <c r="H117" s="2971"/>
      <c r="I117" s="2971"/>
      <c r="J117" s="2971"/>
      <c r="K117" s="2971"/>
      <c r="L117" s="2971"/>
      <c r="M117" s="2971"/>
      <c r="N117" s="2971"/>
      <c r="O117" s="2971"/>
      <c r="P117" s="2971"/>
      <c r="Q117" s="2971"/>
      <c r="R117" s="2971"/>
      <c r="S117" s="2971"/>
      <c r="T117" s="2971"/>
      <c r="U117" s="2971"/>
      <c r="V117" s="2971"/>
      <c r="W117" s="2971"/>
      <c r="X117" s="2971"/>
      <c r="Y117" s="2971"/>
      <c r="Z117" s="2971"/>
      <c r="AA117" s="2971"/>
      <c r="AB117" s="2971"/>
      <c r="AC117" s="2971"/>
      <c r="AD117" s="2971"/>
      <c r="AE117" s="2971"/>
      <c r="AF117" s="2971"/>
      <c r="AG117" s="2971"/>
      <c r="AH117" s="2971"/>
      <c r="AI117" s="2971"/>
      <c r="AJ117" s="2971"/>
    </row>
    <row r="118" spans="1:36" s="2967" customFormat="1">
      <c r="A118" s="2971"/>
      <c r="B118" s="3856" t="s">
        <v>1715</v>
      </c>
      <c r="C118" s="3878" t="s">
        <v>1716</v>
      </c>
      <c r="D118" s="3879"/>
      <c r="E118" s="1879"/>
      <c r="F118" s="2971"/>
      <c r="G118" s="2971"/>
      <c r="H118" s="2971"/>
      <c r="I118" s="2971"/>
      <c r="J118" s="2971"/>
      <c r="K118" s="2971"/>
      <c r="L118" s="2971"/>
      <c r="M118" s="2971"/>
      <c r="N118" s="2971"/>
      <c r="O118" s="2971"/>
      <c r="P118" s="2971"/>
      <c r="Q118" s="2971"/>
      <c r="R118" s="2971"/>
      <c r="S118" s="2971"/>
      <c r="T118" s="2971"/>
      <c r="U118" s="2971"/>
      <c r="V118" s="2971"/>
      <c r="W118" s="2971"/>
      <c r="X118" s="2971"/>
      <c r="Y118" s="2971"/>
      <c r="Z118" s="2971"/>
      <c r="AA118" s="2971"/>
      <c r="AB118" s="2971"/>
      <c r="AC118" s="2971"/>
      <c r="AD118" s="2971"/>
      <c r="AE118" s="2971"/>
      <c r="AF118" s="2971"/>
      <c r="AG118" s="2971"/>
      <c r="AH118" s="2971"/>
      <c r="AI118" s="2971"/>
      <c r="AJ118" s="2971"/>
    </row>
    <row r="119" spans="1:36" s="2967" customFormat="1" ht="51.75">
      <c r="A119" s="2971"/>
      <c r="B119" s="3873"/>
      <c r="C119" s="2968" t="s">
        <v>1414</v>
      </c>
      <c r="D119" s="2964" t="s">
        <v>1743</v>
      </c>
      <c r="E119" s="2973"/>
      <c r="F119" s="2971"/>
      <c r="G119" s="2971"/>
      <c r="H119" s="2971"/>
      <c r="I119" s="2971"/>
      <c r="J119" s="2971"/>
      <c r="K119" s="2971"/>
      <c r="L119" s="2971"/>
      <c r="M119" s="2971"/>
      <c r="N119" s="2971"/>
      <c r="O119" s="2971"/>
      <c r="P119" s="2971"/>
      <c r="Q119" s="2971"/>
      <c r="R119" s="2971"/>
      <c r="S119" s="2971"/>
      <c r="T119" s="2971"/>
      <c r="U119" s="2971"/>
      <c r="V119" s="2971"/>
      <c r="W119" s="2971"/>
      <c r="X119" s="2971"/>
      <c r="Y119" s="2971"/>
      <c r="Z119" s="2971"/>
      <c r="AA119" s="2971"/>
      <c r="AB119" s="2971"/>
      <c r="AC119" s="2971"/>
      <c r="AD119" s="2971"/>
      <c r="AE119" s="2971"/>
      <c r="AF119" s="2971"/>
      <c r="AG119" s="2971"/>
      <c r="AH119" s="2971"/>
      <c r="AI119" s="2971"/>
      <c r="AJ119" s="2971"/>
    </row>
    <row r="120" spans="1:36" s="2967" customFormat="1" ht="51.75">
      <c r="A120" s="2971"/>
      <c r="B120" s="3873"/>
      <c r="C120" s="2968" t="s">
        <v>1415</v>
      </c>
      <c r="D120" s="2964" t="s">
        <v>1717</v>
      </c>
      <c r="E120" s="2973"/>
      <c r="F120" s="2971"/>
      <c r="G120" s="2971"/>
      <c r="H120" s="2971"/>
      <c r="I120" s="2971"/>
      <c r="J120" s="2971"/>
      <c r="K120" s="2971"/>
      <c r="L120" s="2971"/>
      <c r="M120" s="2971"/>
      <c r="N120" s="2971"/>
      <c r="O120" s="2971"/>
      <c r="P120" s="2971"/>
      <c r="Q120" s="2971"/>
      <c r="R120" s="2971"/>
      <c r="S120" s="2971"/>
      <c r="T120" s="2971"/>
      <c r="U120" s="2971"/>
      <c r="V120" s="2971"/>
      <c r="W120" s="2971"/>
      <c r="X120" s="2971"/>
      <c r="Y120" s="2971"/>
      <c r="Z120" s="2971"/>
      <c r="AA120" s="2971"/>
      <c r="AB120" s="2971"/>
      <c r="AC120" s="2971"/>
      <c r="AD120" s="2971"/>
      <c r="AE120" s="2971"/>
      <c r="AF120" s="2971"/>
      <c r="AG120" s="2971"/>
      <c r="AH120" s="2971"/>
      <c r="AI120" s="2971"/>
      <c r="AJ120" s="2971"/>
    </row>
    <row r="121" spans="1:36" s="2967" customFormat="1" ht="51.75">
      <c r="A121" s="2971"/>
      <c r="B121" s="3873"/>
      <c r="C121" s="2968" t="s">
        <v>1718</v>
      </c>
      <c r="D121" s="2964" t="s">
        <v>1744</v>
      </c>
      <c r="E121" s="2973"/>
      <c r="F121" s="2971"/>
      <c r="G121" s="2971"/>
      <c r="H121" s="2971"/>
      <c r="I121" s="2971"/>
      <c r="J121" s="2971"/>
      <c r="K121" s="2971"/>
      <c r="L121" s="2971"/>
      <c r="M121" s="2971"/>
      <c r="N121" s="2971"/>
      <c r="O121" s="2971"/>
      <c r="P121" s="2971"/>
      <c r="Q121" s="2971"/>
      <c r="R121" s="2971"/>
      <c r="S121" s="2971"/>
      <c r="T121" s="2971"/>
      <c r="U121" s="2971"/>
      <c r="V121" s="2971"/>
      <c r="W121" s="2971"/>
      <c r="X121" s="2971"/>
      <c r="Y121" s="2971"/>
      <c r="Z121" s="2971"/>
      <c r="AA121" s="2971"/>
      <c r="AB121" s="2971"/>
      <c r="AC121" s="2971"/>
      <c r="AD121" s="2971"/>
      <c r="AE121" s="2971"/>
      <c r="AF121" s="2971"/>
      <c r="AG121" s="2971"/>
      <c r="AH121" s="2971"/>
      <c r="AI121" s="2971"/>
      <c r="AJ121" s="2971"/>
    </row>
    <row r="122" spans="1:36" s="2967" customFormat="1">
      <c r="A122" s="2971"/>
      <c r="B122" s="3856" t="s">
        <v>1719</v>
      </c>
      <c r="C122" s="3875" t="s">
        <v>1720</v>
      </c>
      <c r="D122" s="3846"/>
      <c r="E122" s="1879"/>
      <c r="F122" s="2971"/>
      <c r="G122" s="2971"/>
      <c r="H122" s="2971"/>
      <c r="I122" s="2971"/>
      <c r="J122" s="2971"/>
      <c r="K122" s="2971"/>
      <c r="L122" s="2971"/>
      <c r="M122" s="2971"/>
      <c r="N122" s="2971"/>
      <c r="O122" s="2971"/>
      <c r="P122" s="2971"/>
      <c r="Q122" s="2971"/>
      <c r="R122" s="2971"/>
      <c r="S122" s="2971"/>
      <c r="T122" s="2971"/>
      <c r="U122" s="2971"/>
      <c r="V122" s="2971"/>
      <c r="W122" s="2971"/>
      <c r="X122" s="2971"/>
      <c r="Y122" s="2971"/>
      <c r="Z122" s="2971"/>
      <c r="AA122" s="2971"/>
      <c r="AB122" s="2971"/>
      <c r="AC122" s="2971"/>
      <c r="AD122" s="2971"/>
      <c r="AE122" s="2971"/>
      <c r="AF122" s="2971"/>
      <c r="AG122" s="2971"/>
      <c r="AH122" s="2971"/>
      <c r="AI122" s="2971"/>
      <c r="AJ122" s="2971"/>
    </row>
    <row r="123" spans="1:36" s="2967" customFormat="1" ht="39">
      <c r="A123" s="2971"/>
      <c r="B123" s="3873"/>
      <c r="C123" s="2968" t="s">
        <v>1416</v>
      </c>
      <c r="D123" s="2966" t="s">
        <v>1959</v>
      </c>
      <c r="E123" s="2973"/>
      <c r="F123" s="2971"/>
      <c r="G123" s="2971"/>
      <c r="H123" s="2971"/>
      <c r="I123" s="2971"/>
      <c r="J123" s="2971"/>
      <c r="K123" s="2971"/>
      <c r="L123" s="2971"/>
      <c r="M123" s="2971"/>
      <c r="N123" s="2971"/>
      <c r="O123" s="2971"/>
      <c r="P123" s="2971"/>
      <c r="Q123" s="2971"/>
      <c r="R123" s="2971"/>
      <c r="S123" s="2971"/>
      <c r="T123" s="2971"/>
      <c r="U123" s="2971"/>
      <c r="V123" s="2971"/>
      <c r="W123" s="2971"/>
      <c r="X123" s="2971"/>
      <c r="Y123" s="2971"/>
      <c r="Z123" s="2971"/>
      <c r="AA123" s="2971"/>
      <c r="AB123" s="2971"/>
      <c r="AC123" s="2971"/>
      <c r="AD123" s="2971"/>
      <c r="AE123" s="2971"/>
      <c r="AF123" s="2971"/>
      <c r="AG123" s="2971"/>
      <c r="AH123" s="2971"/>
      <c r="AI123" s="2971"/>
      <c r="AJ123" s="2971"/>
    </row>
    <row r="124" spans="1:36" s="2967" customFormat="1" ht="39">
      <c r="A124" s="2971"/>
      <c r="B124" s="3873"/>
      <c r="C124" s="2968" t="s">
        <v>1417</v>
      </c>
      <c r="D124" s="2966" t="s">
        <v>1960</v>
      </c>
      <c r="E124" s="2973"/>
      <c r="F124" s="2971"/>
      <c r="G124" s="2971"/>
      <c r="H124" s="2971"/>
      <c r="I124" s="2971"/>
      <c r="J124" s="2971"/>
      <c r="K124" s="2971"/>
      <c r="L124" s="2971"/>
      <c r="M124" s="2971"/>
      <c r="N124" s="2971"/>
      <c r="O124" s="2971"/>
      <c r="P124" s="2971"/>
      <c r="Q124" s="2971"/>
      <c r="R124" s="2971"/>
      <c r="S124" s="2971"/>
      <c r="T124" s="2971"/>
      <c r="U124" s="2971"/>
      <c r="V124" s="2971"/>
      <c r="W124" s="2971"/>
      <c r="X124" s="2971"/>
      <c r="Y124" s="2971"/>
      <c r="Z124" s="2971"/>
      <c r="AA124" s="2971"/>
      <c r="AB124" s="2971"/>
      <c r="AC124" s="2971"/>
      <c r="AD124" s="2971"/>
      <c r="AE124" s="2971"/>
      <c r="AF124" s="2971"/>
      <c r="AG124" s="2971"/>
      <c r="AH124" s="2971"/>
      <c r="AI124" s="2971"/>
      <c r="AJ124" s="2971"/>
    </row>
    <row r="125" spans="1:36" s="2967" customFormat="1">
      <c r="A125" s="2971"/>
      <c r="B125" s="3881" t="s">
        <v>1721</v>
      </c>
      <c r="C125" s="3875" t="s">
        <v>1722</v>
      </c>
      <c r="D125" s="3883"/>
      <c r="E125" s="1879"/>
      <c r="F125" s="2971"/>
      <c r="G125" s="2971"/>
      <c r="H125" s="2971"/>
      <c r="I125" s="2971"/>
      <c r="J125" s="2971"/>
      <c r="K125" s="2971"/>
      <c r="L125" s="2971"/>
      <c r="M125" s="2971"/>
      <c r="N125" s="2971"/>
      <c r="O125" s="2971"/>
      <c r="P125" s="2971"/>
      <c r="Q125" s="2971"/>
      <c r="R125" s="2971"/>
      <c r="S125" s="2971"/>
      <c r="T125" s="2971"/>
      <c r="U125" s="2971"/>
      <c r="V125" s="2971"/>
      <c r="W125" s="2971"/>
      <c r="X125" s="2971"/>
      <c r="Y125" s="2971"/>
      <c r="Z125" s="2971"/>
      <c r="AA125" s="2971"/>
      <c r="AB125" s="2971"/>
      <c r="AC125" s="2971"/>
      <c r="AD125" s="2971"/>
      <c r="AE125" s="2971"/>
      <c r="AF125" s="2971"/>
      <c r="AG125" s="2971"/>
      <c r="AH125" s="2971"/>
      <c r="AI125" s="2971"/>
      <c r="AJ125" s="2971"/>
    </row>
    <row r="126" spans="1:36" s="2967" customFormat="1" ht="39">
      <c r="A126" s="2971"/>
      <c r="B126" s="3873"/>
      <c r="C126" s="2968" t="s">
        <v>1418</v>
      </c>
      <c r="D126" s="2966" t="s">
        <v>1961</v>
      </c>
      <c r="E126" s="2973"/>
      <c r="F126" s="2971"/>
      <c r="G126" s="2971"/>
      <c r="H126" s="2971"/>
      <c r="I126" s="2971"/>
      <c r="J126" s="2971"/>
      <c r="K126" s="2971"/>
      <c r="L126" s="2971"/>
      <c r="M126" s="2971"/>
      <c r="N126" s="2971"/>
      <c r="O126" s="2971"/>
      <c r="P126" s="2971"/>
      <c r="Q126" s="2971"/>
      <c r="R126" s="2971"/>
      <c r="S126" s="2971"/>
      <c r="T126" s="2971"/>
      <c r="U126" s="2971"/>
      <c r="V126" s="2971"/>
      <c r="W126" s="2971"/>
      <c r="X126" s="2971"/>
      <c r="Y126" s="2971"/>
      <c r="Z126" s="2971"/>
      <c r="AA126" s="2971"/>
      <c r="AB126" s="2971"/>
      <c r="AC126" s="2971"/>
      <c r="AD126" s="2971"/>
      <c r="AE126" s="2971"/>
      <c r="AF126" s="2971"/>
      <c r="AG126" s="2971"/>
      <c r="AH126" s="2971"/>
      <c r="AI126" s="2971"/>
      <c r="AJ126" s="2971"/>
    </row>
    <row r="127" spans="1:36" s="2967" customFormat="1" ht="39">
      <c r="A127" s="2971"/>
      <c r="B127" s="3882"/>
      <c r="C127" s="2968" t="s">
        <v>1419</v>
      </c>
      <c r="D127" s="2966" t="s">
        <v>1962</v>
      </c>
      <c r="E127" s="2973"/>
      <c r="F127" s="2971"/>
      <c r="G127" s="2971"/>
      <c r="H127" s="2971"/>
      <c r="I127" s="2971"/>
      <c r="J127" s="2971"/>
      <c r="K127" s="2971"/>
      <c r="L127" s="2971"/>
      <c r="M127" s="2971"/>
      <c r="N127" s="2971"/>
      <c r="O127" s="2971"/>
      <c r="P127" s="2971"/>
      <c r="Q127" s="2971"/>
      <c r="R127" s="2971"/>
      <c r="S127" s="2971"/>
      <c r="T127" s="2971"/>
      <c r="U127" s="2971"/>
      <c r="V127" s="2971"/>
      <c r="W127" s="2971"/>
      <c r="X127" s="2971"/>
      <c r="Y127" s="2971"/>
      <c r="Z127" s="2971"/>
      <c r="AA127" s="2971"/>
      <c r="AB127" s="2971"/>
      <c r="AC127" s="2971"/>
      <c r="AD127" s="2971"/>
      <c r="AE127" s="2971"/>
      <c r="AF127" s="2971"/>
      <c r="AG127" s="2971"/>
      <c r="AH127" s="2971"/>
      <c r="AI127" s="2971"/>
      <c r="AJ127" s="2971"/>
    </row>
    <row r="128" spans="1:36" s="2967" customFormat="1">
      <c r="A128" s="2971"/>
      <c r="B128" s="3873" t="s">
        <v>1723</v>
      </c>
      <c r="C128" s="3875" t="s">
        <v>1724</v>
      </c>
      <c r="D128" s="3883"/>
      <c r="E128" s="1879"/>
      <c r="F128" s="2971"/>
      <c r="G128" s="2971"/>
      <c r="H128" s="2971"/>
      <c r="I128" s="2971"/>
      <c r="J128" s="2971"/>
      <c r="K128" s="2971"/>
      <c r="L128" s="2971"/>
      <c r="M128" s="2971"/>
      <c r="N128" s="2971"/>
      <c r="O128" s="2971"/>
      <c r="P128" s="2971"/>
      <c r="Q128" s="2971"/>
      <c r="R128" s="2971"/>
      <c r="S128" s="2971"/>
      <c r="T128" s="2971"/>
      <c r="U128" s="2971"/>
      <c r="V128" s="2971"/>
      <c r="W128" s="2971"/>
      <c r="X128" s="2971"/>
      <c r="Y128" s="2971"/>
      <c r="Z128" s="2971"/>
      <c r="AA128" s="2971"/>
      <c r="AB128" s="2971"/>
      <c r="AC128" s="2971"/>
      <c r="AD128" s="2971"/>
      <c r="AE128" s="2971"/>
      <c r="AF128" s="2971"/>
      <c r="AG128" s="2971"/>
      <c r="AH128" s="2971"/>
      <c r="AI128" s="2971"/>
      <c r="AJ128" s="2971"/>
    </row>
    <row r="129" spans="1:36" s="2967" customFormat="1" ht="39">
      <c r="A129" s="2971"/>
      <c r="B129" s="3873"/>
      <c r="C129" s="2968" t="s">
        <v>1725</v>
      </c>
      <c r="D129" s="2965" t="s">
        <v>1963</v>
      </c>
      <c r="E129" s="2973"/>
      <c r="F129" s="2971"/>
      <c r="G129" s="2971"/>
      <c r="H129" s="2971"/>
      <c r="I129" s="2971"/>
      <c r="J129" s="2971"/>
      <c r="K129" s="2971"/>
      <c r="L129" s="2971"/>
      <c r="M129" s="2971"/>
      <c r="N129" s="2971"/>
      <c r="O129" s="2971"/>
      <c r="P129" s="2971"/>
      <c r="Q129" s="2971"/>
      <c r="R129" s="2971"/>
      <c r="S129" s="2971"/>
      <c r="T129" s="2971"/>
      <c r="U129" s="2971"/>
      <c r="V129" s="2971"/>
      <c r="W129" s="2971"/>
      <c r="X129" s="2971"/>
      <c r="Y129" s="2971"/>
      <c r="Z129" s="2971"/>
      <c r="AA129" s="2971"/>
      <c r="AB129" s="2971"/>
      <c r="AC129" s="2971"/>
      <c r="AD129" s="2971"/>
      <c r="AE129" s="2971"/>
      <c r="AF129" s="2971"/>
      <c r="AG129" s="2971"/>
      <c r="AH129" s="2971"/>
      <c r="AI129" s="2971"/>
      <c r="AJ129" s="2971"/>
    </row>
    <row r="130" spans="1:36" s="2967" customFormat="1" ht="64.5">
      <c r="A130" s="2971"/>
      <c r="B130" s="3873"/>
      <c r="C130" s="2968" t="s">
        <v>1726</v>
      </c>
      <c r="D130" s="2965" t="s">
        <v>1964</v>
      </c>
      <c r="E130" s="2973"/>
      <c r="F130" s="2971"/>
      <c r="G130" s="2971"/>
      <c r="H130" s="2971"/>
      <c r="I130" s="2971"/>
      <c r="J130" s="2971"/>
      <c r="K130" s="2971"/>
      <c r="L130" s="2971"/>
      <c r="M130" s="2971"/>
      <c r="N130" s="2971"/>
      <c r="O130" s="2971"/>
      <c r="P130" s="2971"/>
      <c r="Q130" s="2971"/>
      <c r="R130" s="2971"/>
      <c r="S130" s="2971"/>
      <c r="T130" s="2971"/>
      <c r="U130" s="2971"/>
      <c r="V130" s="2971"/>
      <c r="W130" s="2971"/>
      <c r="X130" s="2971"/>
      <c r="Y130" s="2971"/>
      <c r="Z130" s="2971"/>
      <c r="AA130" s="2971"/>
      <c r="AB130" s="2971"/>
      <c r="AC130" s="2971"/>
      <c r="AD130" s="2971"/>
      <c r="AE130" s="2971"/>
      <c r="AF130" s="2971"/>
      <c r="AG130" s="2971"/>
      <c r="AH130" s="2971"/>
      <c r="AI130" s="2971"/>
      <c r="AJ130" s="2971"/>
    </row>
    <row r="131" spans="1:36" s="2967" customFormat="1" ht="51.75">
      <c r="A131" s="2971"/>
      <c r="B131" s="3880"/>
      <c r="C131" s="2968" t="s">
        <v>1727</v>
      </c>
      <c r="D131" s="2965" t="s">
        <v>1965</v>
      </c>
      <c r="E131" s="2973"/>
      <c r="F131" s="2971"/>
      <c r="G131" s="2971"/>
      <c r="H131" s="2971"/>
      <c r="I131" s="2971"/>
      <c r="J131" s="2971"/>
      <c r="K131" s="2971"/>
      <c r="L131" s="2971"/>
      <c r="M131" s="2971"/>
      <c r="N131" s="2971"/>
      <c r="O131" s="2971"/>
      <c r="P131" s="2971"/>
      <c r="Q131" s="2971"/>
      <c r="R131" s="2971"/>
      <c r="S131" s="2971"/>
      <c r="T131" s="2971"/>
      <c r="U131" s="2971"/>
      <c r="V131" s="2971"/>
      <c r="W131" s="2971"/>
      <c r="X131" s="2971"/>
      <c r="Y131" s="2971"/>
      <c r="Z131" s="2971"/>
      <c r="AA131" s="2971"/>
      <c r="AB131" s="2971"/>
      <c r="AC131" s="2971"/>
      <c r="AD131" s="2971"/>
      <c r="AE131" s="2971"/>
      <c r="AF131" s="2971"/>
      <c r="AG131" s="2971"/>
      <c r="AH131" s="2971"/>
      <c r="AI131" s="2971"/>
      <c r="AJ131" s="2971"/>
    </row>
    <row r="132" spans="1:36" s="2967" customFormat="1">
      <c r="A132" s="2971"/>
      <c r="B132" s="3856" t="s">
        <v>1728</v>
      </c>
      <c r="C132" s="3875" t="s">
        <v>1729</v>
      </c>
      <c r="D132" s="3883"/>
      <c r="E132" s="1879"/>
      <c r="F132" s="2971"/>
      <c r="G132" s="2971"/>
      <c r="H132" s="2971"/>
      <c r="I132" s="2971"/>
      <c r="J132" s="2971"/>
      <c r="K132" s="2971"/>
      <c r="L132" s="2971"/>
      <c r="M132" s="2971"/>
      <c r="N132" s="2971"/>
      <c r="O132" s="2971"/>
      <c r="P132" s="2971"/>
      <c r="Q132" s="2971"/>
      <c r="R132" s="2971"/>
      <c r="S132" s="2971"/>
      <c r="T132" s="2971"/>
      <c r="U132" s="2971"/>
      <c r="V132" s="2971"/>
      <c r="W132" s="2971"/>
      <c r="X132" s="2971"/>
      <c r="Y132" s="2971"/>
      <c r="Z132" s="2971"/>
      <c r="AA132" s="2971"/>
      <c r="AB132" s="2971"/>
      <c r="AC132" s="2971"/>
      <c r="AD132" s="2971"/>
      <c r="AE132" s="2971"/>
      <c r="AF132" s="2971"/>
      <c r="AG132" s="2971"/>
      <c r="AH132" s="2971"/>
      <c r="AI132" s="2971"/>
      <c r="AJ132" s="2971"/>
    </row>
    <row r="133" spans="1:36" s="2967" customFormat="1" ht="64.5">
      <c r="A133" s="2971"/>
      <c r="B133" s="3880"/>
      <c r="C133" s="2968">
        <v>24</v>
      </c>
      <c r="D133" s="2965" t="s">
        <v>1966</v>
      </c>
      <c r="E133" s="2975"/>
      <c r="F133" s="2971"/>
      <c r="G133" s="2971"/>
      <c r="H133" s="2971"/>
      <c r="I133" s="2971"/>
      <c r="J133" s="2971"/>
      <c r="K133" s="2971"/>
      <c r="L133" s="2971"/>
      <c r="M133" s="2971"/>
      <c r="N133" s="2971"/>
      <c r="O133" s="2971"/>
      <c r="P133" s="2971"/>
      <c r="Q133" s="2971"/>
      <c r="R133" s="2971"/>
      <c r="S133" s="2971"/>
      <c r="T133" s="2971"/>
      <c r="U133" s="2971"/>
      <c r="V133" s="2971"/>
      <c r="W133" s="2971"/>
      <c r="X133" s="2971"/>
      <c r="Y133" s="2971"/>
      <c r="Z133" s="2971"/>
      <c r="AA133" s="2971"/>
      <c r="AB133" s="2971"/>
      <c r="AC133" s="2971"/>
      <c r="AD133" s="2971"/>
      <c r="AE133" s="2971"/>
      <c r="AF133" s="2971"/>
      <c r="AG133" s="2971"/>
      <c r="AH133" s="2971"/>
      <c r="AI133" s="2971"/>
      <c r="AJ133" s="2971"/>
    </row>
    <row r="134" spans="1:36" s="2967" customFormat="1">
      <c r="A134" s="2971"/>
      <c r="B134" s="3856" t="s">
        <v>1730</v>
      </c>
      <c r="C134" s="3875" t="s">
        <v>1731</v>
      </c>
      <c r="D134" s="3883"/>
      <c r="E134" s="1879"/>
      <c r="F134" s="2971"/>
      <c r="G134" s="2971"/>
      <c r="H134" s="2971"/>
      <c r="I134" s="2971"/>
      <c r="J134" s="2971"/>
      <c r="K134" s="2971"/>
      <c r="L134" s="2971"/>
      <c r="M134" s="2971"/>
      <c r="N134" s="2971"/>
      <c r="O134" s="2971"/>
      <c r="P134" s="2971"/>
      <c r="Q134" s="2971"/>
      <c r="R134" s="2971"/>
      <c r="S134" s="2971"/>
      <c r="T134" s="2971"/>
      <c r="U134" s="2971"/>
      <c r="V134" s="2971"/>
      <c r="W134" s="2971"/>
      <c r="X134" s="2971"/>
      <c r="Y134" s="2971"/>
      <c r="Z134" s="2971"/>
      <c r="AA134" s="2971"/>
      <c r="AB134" s="2971"/>
      <c r="AC134" s="2971"/>
      <c r="AD134" s="2971"/>
      <c r="AE134" s="2971"/>
      <c r="AF134" s="2971"/>
      <c r="AG134" s="2971"/>
      <c r="AH134" s="2971"/>
      <c r="AI134" s="2971"/>
      <c r="AJ134" s="2971"/>
    </row>
    <row r="135" spans="1:36" s="2967" customFormat="1" ht="64.5">
      <c r="A135" s="2971"/>
      <c r="B135" s="3880"/>
      <c r="C135" s="2968">
        <v>25</v>
      </c>
      <c r="D135" s="2965" t="s">
        <v>1967</v>
      </c>
      <c r="E135" s="2973"/>
      <c r="F135" s="2971"/>
      <c r="G135" s="2971"/>
      <c r="H135" s="2971"/>
      <c r="I135" s="2971"/>
      <c r="J135" s="2971"/>
      <c r="K135" s="2971"/>
      <c r="L135" s="2971"/>
      <c r="M135" s="2971"/>
      <c r="N135" s="2971"/>
      <c r="O135" s="2971"/>
      <c r="P135" s="2971"/>
      <c r="Q135" s="2971"/>
      <c r="R135" s="2971"/>
      <c r="S135" s="2971"/>
      <c r="T135" s="2971"/>
      <c r="U135" s="2971"/>
      <c r="V135" s="2971"/>
      <c r="W135" s="2971"/>
      <c r="X135" s="2971"/>
      <c r="Y135" s="2971"/>
      <c r="Z135" s="2971"/>
      <c r="AA135" s="2971"/>
      <c r="AB135" s="2971"/>
      <c r="AC135" s="2971"/>
      <c r="AD135" s="2971"/>
      <c r="AE135" s="2971"/>
      <c r="AF135" s="2971"/>
      <c r="AG135" s="2971"/>
      <c r="AH135" s="2971"/>
      <c r="AI135" s="2971"/>
      <c r="AJ135" s="2971"/>
    </row>
    <row r="136" spans="1:36" s="2967" customFormat="1">
      <c r="A136" s="2971"/>
      <c r="B136" s="3856" t="s">
        <v>1732</v>
      </c>
      <c r="C136" s="3875" t="s">
        <v>1733</v>
      </c>
      <c r="D136" s="3883"/>
      <c r="E136" s="1879"/>
      <c r="F136" s="2971"/>
      <c r="G136" s="2971"/>
      <c r="H136" s="2971"/>
      <c r="I136" s="2971"/>
      <c r="J136" s="2971"/>
      <c r="K136" s="2971"/>
      <c r="L136" s="2971"/>
      <c r="M136" s="2971"/>
      <c r="N136" s="2971"/>
      <c r="O136" s="2971"/>
      <c r="P136" s="2971"/>
      <c r="Q136" s="2971"/>
      <c r="R136" s="2971"/>
      <c r="S136" s="2971"/>
      <c r="T136" s="2971"/>
      <c r="U136" s="2971"/>
      <c r="V136" s="2971"/>
      <c r="W136" s="2971"/>
      <c r="X136" s="2971"/>
      <c r="Y136" s="2971"/>
      <c r="Z136" s="2971"/>
      <c r="AA136" s="2971"/>
      <c r="AB136" s="2971"/>
      <c r="AC136" s="2971"/>
      <c r="AD136" s="2971"/>
      <c r="AE136" s="2971"/>
      <c r="AF136" s="2971"/>
      <c r="AG136" s="2971"/>
      <c r="AH136" s="2971"/>
      <c r="AI136" s="2971"/>
      <c r="AJ136" s="2971"/>
    </row>
    <row r="137" spans="1:36" s="2967" customFormat="1" ht="64.5">
      <c r="A137" s="2971"/>
      <c r="B137" s="3880"/>
      <c r="C137" s="2968">
        <v>26</v>
      </c>
      <c r="D137" s="2965" t="s">
        <v>1968</v>
      </c>
      <c r="E137" s="2973"/>
      <c r="F137" s="2971"/>
      <c r="G137" s="2971"/>
      <c r="H137" s="2971"/>
      <c r="I137" s="2971"/>
      <c r="J137" s="2971"/>
      <c r="K137" s="2971"/>
      <c r="L137" s="2971"/>
      <c r="M137" s="2971"/>
      <c r="N137" s="2971"/>
      <c r="O137" s="2971"/>
      <c r="P137" s="2971"/>
      <c r="Q137" s="2971"/>
      <c r="R137" s="2971"/>
      <c r="S137" s="2971"/>
      <c r="T137" s="2971"/>
      <c r="U137" s="2971"/>
      <c r="V137" s="2971"/>
      <c r="W137" s="2971"/>
      <c r="X137" s="2971"/>
      <c r="Y137" s="2971"/>
      <c r="Z137" s="2971"/>
      <c r="AA137" s="2971"/>
      <c r="AB137" s="2971"/>
      <c r="AC137" s="2971"/>
      <c r="AD137" s="2971"/>
      <c r="AE137" s="2971"/>
      <c r="AF137" s="2971"/>
      <c r="AG137" s="2971"/>
      <c r="AH137" s="2971"/>
      <c r="AI137" s="2971"/>
      <c r="AJ137" s="2971"/>
    </row>
    <row r="138" spans="1:36" s="2967" customFormat="1">
      <c r="A138" s="2971"/>
      <c r="B138" s="3856" t="s">
        <v>1734</v>
      </c>
      <c r="C138" s="3875" t="s">
        <v>1735</v>
      </c>
      <c r="D138" s="3883"/>
      <c r="E138" s="1879"/>
      <c r="F138" s="2971"/>
      <c r="G138" s="2971"/>
      <c r="H138" s="2971"/>
      <c r="I138" s="2971"/>
      <c r="J138" s="2971"/>
      <c r="K138" s="2971"/>
      <c r="L138" s="2971"/>
      <c r="M138" s="2971"/>
      <c r="N138" s="2971"/>
      <c r="O138" s="2971"/>
      <c r="P138" s="2971"/>
      <c r="Q138" s="2971"/>
      <c r="R138" s="2971"/>
      <c r="S138" s="2971"/>
      <c r="T138" s="2971"/>
      <c r="U138" s="2971"/>
      <c r="V138" s="2971"/>
      <c r="W138" s="2971"/>
      <c r="X138" s="2971"/>
      <c r="Y138" s="2971"/>
      <c r="Z138" s="2971"/>
      <c r="AA138" s="2971"/>
      <c r="AB138" s="2971"/>
      <c r="AC138" s="2971"/>
      <c r="AD138" s="2971"/>
      <c r="AE138" s="2971"/>
      <c r="AF138" s="2971"/>
      <c r="AG138" s="2971"/>
      <c r="AH138" s="2971"/>
      <c r="AI138" s="2971"/>
      <c r="AJ138" s="2971"/>
    </row>
    <row r="139" spans="1:36" s="2967" customFormat="1" ht="77.25">
      <c r="A139" s="2971"/>
      <c r="B139" s="3880"/>
      <c r="C139" s="2968">
        <v>27</v>
      </c>
      <c r="D139" s="2965" t="s">
        <v>1969</v>
      </c>
      <c r="E139" s="2973"/>
      <c r="F139" s="2971"/>
      <c r="G139" s="2971"/>
      <c r="H139" s="2971"/>
      <c r="I139" s="2971"/>
      <c r="J139" s="2971"/>
      <c r="K139" s="2971"/>
      <c r="L139" s="2971"/>
      <c r="M139" s="2971"/>
      <c r="N139" s="2971"/>
      <c r="O139" s="2971"/>
      <c r="P139" s="2971"/>
      <c r="Q139" s="2971"/>
      <c r="R139" s="2971"/>
      <c r="S139" s="2971"/>
      <c r="T139" s="2971"/>
      <c r="U139" s="2971"/>
      <c r="V139" s="2971"/>
      <c r="W139" s="2971"/>
      <c r="X139" s="2971"/>
      <c r="Y139" s="2971"/>
      <c r="Z139" s="2971"/>
      <c r="AA139" s="2971"/>
      <c r="AB139" s="2971"/>
      <c r="AC139" s="2971"/>
      <c r="AD139" s="2971"/>
      <c r="AE139" s="2971"/>
      <c r="AF139" s="2971"/>
      <c r="AG139" s="2971"/>
      <c r="AH139" s="2971"/>
      <c r="AI139" s="2971"/>
      <c r="AJ139" s="2971"/>
    </row>
    <row r="140" spans="1:36" s="2967" customFormat="1">
      <c r="A140" s="2971"/>
      <c r="B140" s="3856" t="s">
        <v>1736</v>
      </c>
      <c r="C140" s="3875" t="s">
        <v>1737</v>
      </c>
      <c r="D140" s="3883"/>
      <c r="E140" s="1879"/>
      <c r="F140" s="2971"/>
      <c r="G140" s="2971"/>
      <c r="H140" s="2971"/>
      <c r="I140" s="2971"/>
      <c r="J140" s="2971"/>
      <c r="K140" s="2971"/>
      <c r="L140" s="2971"/>
      <c r="M140" s="2971"/>
      <c r="N140" s="2971"/>
      <c r="O140" s="2971"/>
      <c r="P140" s="2971"/>
      <c r="Q140" s="2971"/>
      <c r="R140" s="2971"/>
      <c r="S140" s="2971"/>
      <c r="T140" s="2971"/>
      <c r="U140" s="2971"/>
      <c r="V140" s="2971"/>
      <c r="W140" s="2971"/>
      <c r="X140" s="2971"/>
      <c r="Y140" s="2971"/>
      <c r="Z140" s="2971"/>
      <c r="AA140" s="2971"/>
      <c r="AB140" s="2971"/>
      <c r="AC140" s="2971"/>
      <c r="AD140" s="2971"/>
      <c r="AE140" s="2971"/>
      <c r="AF140" s="2971"/>
      <c r="AG140" s="2971"/>
      <c r="AH140" s="2971"/>
      <c r="AI140" s="2971"/>
      <c r="AJ140" s="2971"/>
    </row>
    <row r="141" spans="1:36" s="2967" customFormat="1" ht="51.75">
      <c r="A141" s="2971"/>
      <c r="B141" s="3880"/>
      <c r="C141" s="3212">
        <v>29</v>
      </c>
      <c r="D141" s="3213" t="s">
        <v>1750</v>
      </c>
      <c r="E141" s="2973"/>
      <c r="F141" s="2971"/>
      <c r="G141" s="2971"/>
      <c r="H141" s="2971"/>
      <c r="I141" s="2971"/>
      <c r="J141" s="2971"/>
      <c r="K141" s="2971"/>
      <c r="L141" s="2971"/>
      <c r="M141" s="2971"/>
      <c r="N141" s="2971"/>
      <c r="O141" s="2971"/>
      <c r="P141" s="2971"/>
      <c r="Q141" s="2971"/>
      <c r="R141" s="2971"/>
      <c r="S141" s="2971"/>
      <c r="T141" s="2971"/>
      <c r="U141" s="2971"/>
      <c r="V141" s="2971"/>
      <c r="W141" s="2971"/>
      <c r="X141" s="2971"/>
      <c r="Y141" s="2971"/>
      <c r="Z141" s="2971"/>
      <c r="AA141" s="2971"/>
      <c r="AB141" s="2971"/>
      <c r="AC141" s="2971"/>
      <c r="AD141" s="2971"/>
      <c r="AE141" s="2971"/>
      <c r="AF141" s="2971"/>
      <c r="AG141" s="2971"/>
      <c r="AH141" s="2971"/>
      <c r="AI141" s="2971"/>
      <c r="AJ141" s="2971"/>
    </row>
    <row r="142" spans="1:36" s="2967" customFormat="1" ht="57.75" customHeight="1">
      <c r="A142" s="2971"/>
      <c r="B142" s="3211"/>
      <c r="C142" s="3177" t="s">
        <v>1942</v>
      </c>
      <c r="D142" s="3178" t="s">
        <v>1991</v>
      </c>
      <c r="E142" s="2973"/>
      <c r="F142" s="2971"/>
      <c r="G142" s="2971"/>
      <c r="H142" s="2971"/>
      <c r="I142" s="2971"/>
      <c r="J142" s="2971"/>
      <c r="K142" s="2971"/>
      <c r="L142" s="2971"/>
      <c r="M142" s="2971"/>
      <c r="N142" s="2971"/>
      <c r="O142" s="2971"/>
      <c r="P142" s="2971"/>
      <c r="Q142" s="2971"/>
      <c r="R142" s="2971"/>
      <c r="S142" s="2971"/>
      <c r="T142" s="2971"/>
      <c r="U142" s="2971"/>
      <c r="V142" s="2971"/>
      <c r="W142" s="2971"/>
      <c r="X142" s="2971"/>
      <c r="Y142" s="2971"/>
      <c r="Z142" s="2971"/>
      <c r="AA142" s="2971"/>
      <c r="AB142" s="2971"/>
      <c r="AC142" s="2971"/>
      <c r="AD142" s="2971"/>
      <c r="AE142" s="2971"/>
      <c r="AF142" s="2971"/>
      <c r="AG142" s="2971"/>
      <c r="AH142" s="2971"/>
      <c r="AI142" s="2971"/>
      <c r="AJ142" s="2971"/>
    </row>
    <row r="143" spans="1:36" s="2967" customFormat="1">
      <c r="A143" s="2971"/>
      <c r="B143" s="3884" t="s">
        <v>1738</v>
      </c>
      <c r="C143" s="3886" t="s">
        <v>1739</v>
      </c>
      <c r="D143" s="3879"/>
      <c r="E143" s="1879"/>
      <c r="F143" s="2971"/>
      <c r="G143" s="2971"/>
      <c r="H143" s="2971"/>
      <c r="I143" s="2971"/>
      <c r="J143" s="2971"/>
      <c r="K143" s="2971"/>
      <c r="L143" s="2971"/>
      <c r="M143" s="2971"/>
      <c r="N143" s="2971"/>
      <c r="O143" s="2971"/>
      <c r="P143" s="2971"/>
      <c r="Q143" s="2971"/>
      <c r="R143" s="2971"/>
      <c r="S143" s="2971"/>
      <c r="T143" s="2971"/>
      <c r="U143" s="2971"/>
      <c r="V143" s="2971"/>
      <c r="W143" s="2971"/>
      <c r="X143" s="2971"/>
      <c r="Y143" s="2971"/>
      <c r="Z143" s="2971"/>
      <c r="AA143" s="2971"/>
      <c r="AB143" s="2971"/>
      <c r="AC143" s="2971"/>
      <c r="AD143" s="2971"/>
      <c r="AE143" s="2971"/>
      <c r="AF143" s="2971"/>
      <c r="AG143" s="2971"/>
      <c r="AH143" s="2971"/>
      <c r="AI143" s="2971"/>
      <c r="AJ143" s="2971"/>
    </row>
    <row r="144" spans="1:36" s="2967" customFormat="1" ht="26.25">
      <c r="A144" s="2971"/>
      <c r="B144" s="3885"/>
      <c r="C144" s="2963"/>
      <c r="D144" s="2965" t="s">
        <v>1749</v>
      </c>
      <c r="E144" s="1879"/>
      <c r="F144" s="2971"/>
      <c r="G144" s="2971"/>
      <c r="H144" s="2971"/>
      <c r="I144" s="2971"/>
      <c r="J144" s="2971"/>
      <c r="K144" s="2971"/>
      <c r="L144" s="2971"/>
      <c r="M144" s="2971"/>
      <c r="N144" s="2971"/>
      <c r="O144" s="2971"/>
      <c r="P144" s="2971"/>
      <c r="Q144" s="2971"/>
      <c r="R144" s="2971"/>
      <c r="S144" s="2971"/>
      <c r="T144" s="2971"/>
      <c r="U144" s="2971"/>
      <c r="V144" s="2971"/>
      <c r="W144" s="2971"/>
      <c r="X144" s="2971"/>
      <c r="Y144" s="2971"/>
      <c r="Z144" s="2971"/>
      <c r="AA144" s="2971"/>
      <c r="AB144" s="2971"/>
      <c r="AC144" s="2971"/>
      <c r="AD144" s="2971"/>
      <c r="AE144" s="2971"/>
      <c r="AF144" s="2971"/>
      <c r="AG144" s="2971"/>
      <c r="AH144" s="2971"/>
      <c r="AI144" s="2971"/>
      <c r="AJ144" s="2971"/>
    </row>
  </sheetData>
  <mergeCells count="67">
    <mergeCell ref="B140:B141"/>
    <mergeCell ref="C140:D140"/>
    <mergeCell ref="B143:B144"/>
    <mergeCell ref="C143:D143"/>
    <mergeCell ref="B134:B135"/>
    <mergeCell ref="C134:D134"/>
    <mergeCell ref="B136:B137"/>
    <mergeCell ref="C136:D136"/>
    <mergeCell ref="B138:B139"/>
    <mergeCell ref="C138:D138"/>
    <mergeCell ref="B125:B127"/>
    <mergeCell ref="C125:D125"/>
    <mergeCell ref="B128:B131"/>
    <mergeCell ref="C128:D128"/>
    <mergeCell ref="B132:B133"/>
    <mergeCell ref="C132:D132"/>
    <mergeCell ref="B115:B116"/>
    <mergeCell ref="C115:D115"/>
    <mergeCell ref="B118:B121"/>
    <mergeCell ref="C118:D118"/>
    <mergeCell ref="B122:B124"/>
    <mergeCell ref="C122:D122"/>
    <mergeCell ref="B106:B109"/>
    <mergeCell ref="C106:D106"/>
    <mergeCell ref="B110:B111"/>
    <mergeCell ref="C110:D110"/>
    <mergeCell ref="B112:B114"/>
    <mergeCell ref="C112:D112"/>
    <mergeCell ref="B97:B98"/>
    <mergeCell ref="C97:D97"/>
    <mergeCell ref="B99:B103"/>
    <mergeCell ref="C99:D99"/>
    <mergeCell ref="B104:B105"/>
    <mergeCell ref="C104:D104"/>
    <mergeCell ref="B88:B91"/>
    <mergeCell ref="B92:B94"/>
    <mergeCell ref="C92:D92"/>
    <mergeCell ref="B95:B96"/>
    <mergeCell ref="C95:D95"/>
    <mergeCell ref="C63:D63"/>
    <mergeCell ref="B81:B83"/>
    <mergeCell ref="C81:D81"/>
    <mergeCell ref="B84:B87"/>
    <mergeCell ref="C84:D84"/>
    <mergeCell ref="B63:B80"/>
    <mergeCell ref="B53:B62"/>
    <mergeCell ref="C53:D53"/>
    <mergeCell ref="C59:C62"/>
    <mergeCell ref="B23:D23"/>
    <mergeCell ref="B26:D26"/>
    <mergeCell ref="B30:B36"/>
    <mergeCell ref="C30:D30"/>
    <mergeCell ref="C37:D37"/>
    <mergeCell ref="C42:D42"/>
    <mergeCell ref="C43:C47"/>
    <mergeCell ref="B51:B52"/>
    <mergeCell ref="C51:D51"/>
    <mergeCell ref="B37:B41"/>
    <mergeCell ref="B42:B48"/>
    <mergeCell ref="B49:B50"/>
    <mergeCell ref="B22:D22"/>
    <mergeCell ref="B2:D2"/>
    <mergeCell ref="C4:D4"/>
    <mergeCell ref="B8:D8"/>
    <mergeCell ref="B11:D11"/>
    <mergeCell ref="B14:D14"/>
    <mergeCell ref="B17:D17"/>
  </mergeCells>
  <pageMargins left="0.70866141732283472" right="0.70866141732283472" top="0.74803149606299213" bottom="0.74803149606299213" header="0.31496062992125984" footer="0.31496062992125984"/>
  <pageSetup paperSize="9" scale="57" fitToHeight="5" orientation="portrait" r:id="rId1"/>
  <rowBreaks count="3" manualBreakCount="3">
    <brk id="45" max="3" man="1"/>
    <brk id="80" max="3" man="1"/>
    <brk id="117"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N87"/>
  <sheetViews>
    <sheetView zoomScaleNormal="100" zoomScaleSheetLayoutView="100" workbookViewId="0">
      <selection activeCell="I63" sqref="I63"/>
    </sheetView>
  </sheetViews>
  <sheetFormatPr baseColWidth="10" defaultColWidth="8.85546875" defaultRowHeight="12.75"/>
  <cols>
    <col min="1" max="2" width="1.42578125" style="1220" customWidth="1"/>
    <col min="3" max="3" width="34.85546875" style="1220" bestFit="1" customWidth="1"/>
    <col min="4" max="4" width="40.140625" style="1220" customWidth="1"/>
    <col min="5" max="5" width="6.7109375" style="1220" customWidth="1"/>
    <col min="6" max="14" width="25.7109375" style="1220" customWidth="1"/>
    <col min="15" max="16384" width="8.85546875" style="1220"/>
  </cols>
  <sheetData>
    <row r="1" spans="1:14" s="1325" customFormat="1" ht="18">
      <c r="A1" s="374" t="s">
        <v>1497</v>
      </c>
      <c r="B1" s="381"/>
      <c r="C1" s="381"/>
      <c r="D1" s="374"/>
      <c r="E1" s="374"/>
      <c r="F1" s="374"/>
      <c r="G1" s="377"/>
      <c r="H1" s="374"/>
      <c r="I1" s="377"/>
      <c r="J1" s="381"/>
      <c r="K1" s="381"/>
      <c r="L1" s="381"/>
      <c r="M1" s="381"/>
      <c r="N1" s="381"/>
    </row>
    <row r="2" spans="1:14" s="1326" customFormat="1" ht="11.25">
      <c r="A2" s="357" t="str">
        <f>'PAGE DE GARDE'!C8</f>
        <v>ELECTRICITE</v>
      </c>
      <c r="B2" s="369"/>
      <c r="C2" s="369"/>
      <c r="D2" s="358"/>
      <c r="E2" s="358" t="str">
        <f>'PAGE DE GARDE'!C10</f>
        <v>PT 2015-2016 V0</v>
      </c>
      <c r="F2" s="357"/>
      <c r="G2" s="366"/>
      <c r="H2" s="357"/>
      <c r="I2" s="366"/>
      <c r="J2" s="369"/>
      <c r="K2" s="369"/>
      <c r="L2" s="369"/>
      <c r="M2" s="369"/>
      <c r="N2" s="369"/>
    </row>
    <row r="3" spans="1:14" s="1326" customFormat="1" ht="11.25">
      <c r="A3" s="1320" t="str">
        <f>'PAGE DE GARDE'!C7</f>
        <v>GRD</v>
      </c>
      <c r="B3" s="369"/>
      <c r="C3" s="369"/>
      <c r="D3" s="357"/>
      <c r="E3" s="357"/>
      <c r="F3" s="357"/>
      <c r="G3" s="366"/>
      <c r="H3" s="357"/>
      <c r="I3" s="366"/>
      <c r="J3" s="369"/>
      <c r="K3" s="369"/>
      <c r="L3" s="369"/>
      <c r="M3" s="369"/>
      <c r="N3" s="369"/>
    </row>
    <row r="4" spans="1:14" ht="15.75" customHeight="1">
      <c r="A4" s="1327"/>
      <c r="B4" s="1327"/>
      <c r="C4" s="1327"/>
      <c r="D4" s="1327"/>
      <c r="E4" s="1327"/>
      <c r="F4" s="1327"/>
      <c r="G4" s="1327"/>
      <c r="H4" s="1327"/>
      <c r="I4" s="1327"/>
      <c r="J4" s="1327"/>
      <c r="K4" s="1328"/>
      <c r="L4" s="1328"/>
      <c r="M4" s="1328"/>
      <c r="N4" s="1328"/>
    </row>
    <row r="6" spans="1:14" ht="15.75" customHeight="1" thickBot="1">
      <c r="J6" s="1329"/>
    </row>
    <row r="7" spans="1:14" ht="13.5" customHeight="1" thickTop="1" thickBot="1">
      <c r="A7" s="1330"/>
      <c r="B7" s="1331"/>
      <c r="C7" s="1331"/>
      <c r="D7" s="1331"/>
      <c r="E7" s="1332"/>
      <c r="F7" s="3933" t="s">
        <v>944</v>
      </c>
      <c r="G7" s="3933" t="s">
        <v>945</v>
      </c>
      <c r="H7" s="3933" t="s">
        <v>946</v>
      </c>
      <c r="I7" s="3933" t="s">
        <v>947</v>
      </c>
      <c r="J7" s="3933" t="s">
        <v>948</v>
      </c>
      <c r="K7" s="3933" t="s">
        <v>949</v>
      </c>
      <c r="L7" s="3933" t="s">
        <v>950</v>
      </c>
      <c r="M7" s="3933" t="s">
        <v>951</v>
      </c>
      <c r="N7" s="3933" t="s">
        <v>952</v>
      </c>
    </row>
    <row r="8" spans="1:14" ht="14.25" thickTop="1" thickBot="1">
      <c r="A8" s="3932" t="s">
        <v>684</v>
      </c>
      <c r="B8" s="3932"/>
      <c r="C8" s="3932"/>
      <c r="D8" s="3932"/>
      <c r="E8" s="1333" t="s">
        <v>824</v>
      </c>
      <c r="F8" s="3933"/>
      <c r="G8" s="3933"/>
      <c r="H8" s="3933"/>
      <c r="I8" s="3933"/>
      <c r="J8" s="3933"/>
      <c r="K8" s="3933"/>
      <c r="L8" s="3933"/>
      <c r="M8" s="3933"/>
      <c r="N8" s="3933"/>
    </row>
    <row r="9" spans="1:14" ht="28.5" customHeight="1" thickTop="1" thickBot="1">
      <c r="A9" s="1334"/>
      <c r="B9" s="1335"/>
      <c r="C9" s="1335"/>
      <c r="D9" s="1335"/>
      <c r="E9" s="1336"/>
      <c r="F9" s="3934"/>
      <c r="G9" s="3934"/>
      <c r="H9" s="3934"/>
      <c r="I9" s="3934"/>
      <c r="J9" s="3934"/>
      <c r="K9" s="3934"/>
      <c r="L9" s="3934"/>
      <c r="M9" s="3934"/>
      <c r="N9" s="3934"/>
    </row>
    <row r="10" spans="1:14" ht="13.5" thickTop="1">
      <c r="A10" s="1337"/>
      <c r="B10" s="1338"/>
      <c r="C10" s="1338"/>
      <c r="D10" s="1338"/>
      <c r="E10" s="1339"/>
      <c r="F10" s="1340"/>
      <c r="G10" s="1341"/>
      <c r="H10" s="1340"/>
      <c r="I10" s="1341"/>
      <c r="J10" s="1342"/>
      <c r="K10" s="1341"/>
      <c r="L10" s="1341"/>
      <c r="M10" s="1341"/>
      <c r="N10" s="1341"/>
    </row>
    <row r="11" spans="1:14">
      <c r="A11" s="1343" t="s">
        <v>297</v>
      </c>
      <c r="B11" s="1338"/>
      <c r="C11" s="1338"/>
      <c r="D11" s="1338"/>
      <c r="E11" s="1333" t="s">
        <v>825</v>
      </c>
      <c r="F11" s="1344">
        <f>+F13+F15+F17+F19</f>
        <v>0</v>
      </c>
      <c r="G11" s="1344">
        <f t="shared" ref="G11:N11" si="0">G13+G15+G17+G19</f>
        <v>0</v>
      </c>
      <c r="H11" s="1344">
        <f t="shared" si="0"/>
        <v>0</v>
      </c>
      <c r="I11" s="1344">
        <f t="shared" si="0"/>
        <v>0</v>
      </c>
      <c r="J11" s="1344">
        <f t="shared" si="0"/>
        <v>0</v>
      </c>
      <c r="K11" s="1344">
        <f t="shared" si="0"/>
        <v>0</v>
      </c>
      <c r="L11" s="1344">
        <f t="shared" si="0"/>
        <v>0</v>
      </c>
      <c r="M11" s="1344">
        <f t="shared" si="0"/>
        <v>0</v>
      </c>
      <c r="N11" s="1344">
        <f t="shared" si="0"/>
        <v>0</v>
      </c>
    </row>
    <row r="12" spans="1:14">
      <c r="A12" s="1337"/>
      <c r="B12" s="1338"/>
      <c r="C12" s="1338"/>
      <c r="D12" s="1338"/>
      <c r="E12" s="1339"/>
      <c r="F12" s="1345"/>
      <c r="G12" s="1345"/>
      <c r="H12" s="1345"/>
      <c r="I12" s="1345"/>
      <c r="J12" s="1345"/>
      <c r="K12" s="1345"/>
      <c r="L12" s="1345"/>
      <c r="M12" s="1345"/>
      <c r="N12" s="1345"/>
    </row>
    <row r="13" spans="1:14">
      <c r="A13" s="1337"/>
      <c r="B13" s="1346" t="s">
        <v>686</v>
      </c>
      <c r="C13" s="1338"/>
      <c r="D13" s="1338"/>
      <c r="E13" s="1347">
        <v>20</v>
      </c>
      <c r="F13" s="1348"/>
      <c r="G13" s="1349">
        <f>H13-F13</f>
        <v>0</v>
      </c>
      <c r="H13" s="1349">
        <f>'Tableau 1A'!L14</f>
        <v>0</v>
      </c>
      <c r="I13" s="1349">
        <f>J13-H13</f>
        <v>0</v>
      </c>
      <c r="J13" s="1349">
        <f>'Tableau 1A'!U14</f>
        <v>0</v>
      </c>
      <c r="K13" s="1349">
        <f>L13-J13</f>
        <v>0</v>
      </c>
      <c r="L13" s="1349">
        <f>'Tableau 1B'!L14</f>
        <v>0</v>
      </c>
      <c r="M13" s="1349">
        <f>N13-L13</f>
        <v>0</v>
      </c>
      <c r="N13" s="1349">
        <f>'Tableau 1B'!U14</f>
        <v>0</v>
      </c>
    </row>
    <row r="14" spans="1:14">
      <c r="A14" s="1337"/>
      <c r="B14" s="1338"/>
      <c r="C14" s="1338"/>
      <c r="D14" s="1338"/>
      <c r="E14" s="1339"/>
      <c r="F14" s="1350"/>
      <c r="G14" s="1349"/>
      <c r="H14" s="1349"/>
      <c r="I14" s="1349"/>
      <c r="J14" s="1349"/>
      <c r="K14" s="1349"/>
      <c r="L14" s="1349"/>
      <c r="M14" s="1349"/>
      <c r="N14" s="1349"/>
    </row>
    <row r="15" spans="1:14">
      <c r="A15" s="1337"/>
      <c r="B15" s="1346" t="s">
        <v>687</v>
      </c>
      <c r="C15" s="1338"/>
      <c r="D15" s="1338"/>
      <c r="E15" s="1347">
        <v>21</v>
      </c>
      <c r="F15" s="1348"/>
      <c r="G15" s="1349">
        <f>H15-F15</f>
        <v>0</v>
      </c>
      <c r="H15" s="1349">
        <f>'Tableau 1A'!L16</f>
        <v>0</v>
      </c>
      <c r="I15" s="1349">
        <f>J15-H15</f>
        <v>0</v>
      </c>
      <c r="J15" s="1349">
        <f>'Tableau 1A'!U16</f>
        <v>0</v>
      </c>
      <c r="K15" s="1349">
        <f>L15-J15</f>
        <v>0</v>
      </c>
      <c r="L15" s="1349">
        <f>'Tableau 1B'!L16</f>
        <v>0</v>
      </c>
      <c r="M15" s="1349">
        <f>N15-L15</f>
        <v>0</v>
      </c>
      <c r="N15" s="1349">
        <f>'Tableau 1B'!U16</f>
        <v>0</v>
      </c>
    </row>
    <row r="16" spans="1:14">
      <c r="A16" s="1337"/>
      <c r="B16" s="1338"/>
      <c r="C16" s="1338"/>
      <c r="D16" s="1338"/>
      <c r="E16" s="1339"/>
      <c r="F16" s="1345"/>
      <c r="G16" s="1349"/>
      <c r="H16" s="1349"/>
      <c r="I16" s="1349"/>
      <c r="J16" s="1349"/>
      <c r="K16" s="1349"/>
      <c r="L16" s="1349"/>
      <c r="M16" s="1349"/>
      <c r="N16" s="1349"/>
    </row>
    <row r="17" spans="1:14">
      <c r="A17" s="1337"/>
      <c r="B17" s="1346" t="s">
        <v>688</v>
      </c>
      <c r="C17" s="1338"/>
      <c r="D17" s="1338"/>
      <c r="E17" s="1347" t="s">
        <v>828</v>
      </c>
      <c r="F17" s="1348"/>
      <c r="G17" s="1349">
        <f>H17-F17</f>
        <v>0</v>
      </c>
      <c r="H17" s="1349">
        <f>'Tableau 1A'!L18</f>
        <v>0</v>
      </c>
      <c r="I17" s="1349">
        <f>J17-H17</f>
        <v>0</v>
      </c>
      <c r="J17" s="1349">
        <f>'Tableau 1A'!U18</f>
        <v>0</v>
      </c>
      <c r="K17" s="1349">
        <f>L17-J17</f>
        <v>0</v>
      </c>
      <c r="L17" s="1349">
        <f>'Tableau 1B'!L18</f>
        <v>0</v>
      </c>
      <c r="M17" s="1349">
        <f>N17-L17</f>
        <v>0</v>
      </c>
      <c r="N17" s="1349">
        <f>'Tableau 1B'!U18</f>
        <v>0</v>
      </c>
    </row>
    <row r="18" spans="1:14">
      <c r="A18" s="1337"/>
      <c r="B18" s="1338"/>
      <c r="C18" s="1338"/>
      <c r="D18" s="1338"/>
      <c r="E18" s="1339"/>
      <c r="F18" s="1345"/>
      <c r="G18" s="1349"/>
      <c r="H18" s="1349"/>
      <c r="I18" s="1349"/>
      <c r="J18" s="1349"/>
      <c r="K18" s="1349"/>
      <c r="L18" s="1349"/>
      <c r="M18" s="1349"/>
      <c r="N18" s="1349"/>
    </row>
    <row r="19" spans="1:14">
      <c r="A19" s="1337"/>
      <c r="B19" s="1346" t="s">
        <v>689</v>
      </c>
      <c r="C19" s="1338"/>
      <c r="D19" s="1351"/>
      <c r="E19" s="1347">
        <v>28</v>
      </c>
      <c r="F19" s="1348"/>
      <c r="G19" s="1349">
        <f>H19-F19</f>
        <v>0</v>
      </c>
      <c r="H19" s="1349">
        <f>'Tableau 1A'!L20</f>
        <v>0</v>
      </c>
      <c r="I19" s="1349">
        <f>J19-H19</f>
        <v>0</v>
      </c>
      <c r="J19" s="1349">
        <f>'Tableau 1A'!U20</f>
        <v>0</v>
      </c>
      <c r="K19" s="1349">
        <f>L19-J19</f>
        <v>0</v>
      </c>
      <c r="L19" s="1349">
        <f>'Tableau 1B'!L20</f>
        <v>0</v>
      </c>
      <c r="M19" s="1349">
        <f>N19-L19</f>
        <v>0</v>
      </c>
      <c r="N19" s="1349">
        <f>'Tableau 1B'!U20</f>
        <v>0</v>
      </c>
    </row>
    <row r="20" spans="1:14">
      <c r="A20" s="1337"/>
      <c r="B20" s="1338"/>
      <c r="C20" s="1338"/>
      <c r="D20" s="1338"/>
      <c r="E20" s="1339"/>
      <c r="F20" s="1345"/>
      <c r="G20" s="1345"/>
      <c r="H20" s="1349"/>
      <c r="I20" s="1345"/>
      <c r="J20" s="1349"/>
      <c r="K20" s="1345"/>
      <c r="L20" s="1349"/>
      <c r="M20" s="1345"/>
      <c r="N20" s="1349"/>
    </row>
    <row r="21" spans="1:14">
      <c r="A21" s="1343" t="s">
        <v>690</v>
      </c>
      <c r="B21" s="1338"/>
      <c r="C21" s="1338"/>
      <c r="D21" s="1338"/>
      <c r="E21" s="1333" t="s">
        <v>830</v>
      </c>
      <c r="F21" s="1344">
        <f t="shared" ref="F21:N21" si="1">+F23+F25+F27+F29+F31+F33</f>
        <v>0</v>
      </c>
      <c r="G21" s="1344">
        <f t="shared" si="1"/>
        <v>0</v>
      </c>
      <c r="H21" s="1344">
        <f t="shared" si="1"/>
        <v>0</v>
      </c>
      <c r="I21" s="1344">
        <f t="shared" si="1"/>
        <v>0</v>
      </c>
      <c r="J21" s="1344">
        <f t="shared" si="1"/>
        <v>0</v>
      </c>
      <c r="K21" s="1344">
        <f t="shared" si="1"/>
        <v>0</v>
      </c>
      <c r="L21" s="1344">
        <f t="shared" si="1"/>
        <v>0</v>
      </c>
      <c r="M21" s="1344">
        <f t="shared" si="1"/>
        <v>0</v>
      </c>
      <c r="N21" s="1344">
        <f t="shared" si="1"/>
        <v>0</v>
      </c>
    </row>
    <row r="22" spans="1:14">
      <c r="A22" s="1337"/>
      <c r="B22" s="1338"/>
      <c r="C22" s="1338"/>
      <c r="D22" s="1338"/>
      <c r="E22" s="1339"/>
      <c r="F22" s="1345"/>
      <c r="G22" s="1345"/>
      <c r="H22" s="1349"/>
      <c r="I22" s="1345"/>
      <c r="J22" s="1349"/>
      <c r="K22" s="1345"/>
      <c r="L22" s="1349"/>
      <c r="M22" s="1345"/>
      <c r="N22" s="1349"/>
    </row>
    <row r="23" spans="1:14">
      <c r="A23" s="1337"/>
      <c r="B23" s="1346" t="s">
        <v>691</v>
      </c>
      <c r="C23" s="1338"/>
      <c r="D23" s="1338"/>
      <c r="E23" s="1347">
        <v>29</v>
      </c>
      <c r="F23" s="1348"/>
      <c r="G23" s="1349">
        <f>H23-F23</f>
        <v>0</v>
      </c>
      <c r="H23" s="1349">
        <f>'Tableau 1A'!L24</f>
        <v>0</v>
      </c>
      <c r="I23" s="1349">
        <f>J23-H23</f>
        <v>0</v>
      </c>
      <c r="J23" s="1349">
        <f>'Tableau 1A'!U24</f>
        <v>0</v>
      </c>
      <c r="K23" s="1349">
        <f>L23-J23</f>
        <v>0</v>
      </c>
      <c r="L23" s="1349">
        <f>'Tableau 1B'!L24</f>
        <v>0</v>
      </c>
      <c r="M23" s="1349">
        <f>N23-L23</f>
        <v>0</v>
      </c>
      <c r="N23" s="1349">
        <f>'Tableau 1B'!U24</f>
        <v>0</v>
      </c>
    </row>
    <row r="24" spans="1:14">
      <c r="A24" s="1337"/>
      <c r="B24" s="1338"/>
      <c r="C24" s="1338"/>
      <c r="D24" s="1338"/>
      <c r="E24" s="1339"/>
      <c r="F24" s="1352"/>
      <c r="G24" s="1349"/>
      <c r="H24" s="1349"/>
      <c r="I24" s="1349"/>
      <c r="J24" s="1349"/>
      <c r="K24" s="1349"/>
      <c r="L24" s="1349"/>
      <c r="M24" s="1349"/>
      <c r="N24" s="1349"/>
    </row>
    <row r="25" spans="1:14">
      <c r="A25" s="1337"/>
      <c r="B25" s="1346" t="s">
        <v>692</v>
      </c>
      <c r="C25" s="1338"/>
      <c r="D25" s="1338"/>
      <c r="E25" s="1347">
        <v>3</v>
      </c>
      <c r="F25" s="1348"/>
      <c r="G25" s="1349">
        <f>H25-F25</f>
        <v>0</v>
      </c>
      <c r="H25" s="1349">
        <f>'Tableau 1A'!L26</f>
        <v>0</v>
      </c>
      <c r="I25" s="1349">
        <f>J25-H25</f>
        <v>0</v>
      </c>
      <c r="J25" s="1349">
        <f>'Tableau 1A'!U26</f>
        <v>0</v>
      </c>
      <c r="K25" s="1349">
        <f>L25-J25</f>
        <v>0</v>
      </c>
      <c r="L25" s="1349">
        <f>'Tableau 1B'!L26</f>
        <v>0</v>
      </c>
      <c r="M25" s="1349">
        <f>N25-L25</f>
        <v>0</v>
      </c>
      <c r="N25" s="1349">
        <f>'Tableau 1B'!U26</f>
        <v>0</v>
      </c>
    </row>
    <row r="26" spans="1:14">
      <c r="A26" s="1337"/>
      <c r="B26" s="1338"/>
      <c r="C26" s="1338"/>
      <c r="D26" s="1338"/>
      <c r="E26" s="1339"/>
      <c r="F26" s="1352"/>
      <c r="G26" s="1349"/>
      <c r="H26" s="1349"/>
      <c r="I26" s="1349"/>
      <c r="J26" s="1349"/>
      <c r="K26" s="1349"/>
      <c r="L26" s="1349"/>
      <c r="M26" s="1349"/>
      <c r="N26" s="1349"/>
    </row>
    <row r="27" spans="1:14">
      <c r="A27" s="1337"/>
      <c r="B27" s="1346" t="s">
        <v>298</v>
      </c>
      <c r="C27" s="1338"/>
      <c r="D27" s="1338"/>
      <c r="E27" s="1347" t="s">
        <v>833</v>
      </c>
      <c r="F27" s="1348"/>
      <c r="G27" s="1349">
        <f>H27-F27</f>
        <v>0</v>
      </c>
      <c r="H27" s="1349">
        <f>'Tableau 1A'!L28</f>
        <v>0</v>
      </c>
      <c r="I27" s="1349">
        <f>J27-H27</f>
        <v>0</v>
      </c>
      <c r="J27" s="1349">
        <f>'Tableau 1A'!U28</f>
        <v>0</v>
      </c>
      <c r="K27" s="1349">
        <f>L27-J27</f>
        <v>0</v>
      </c>
      <c r="L27" s="1349">
        <f>'Tableau 1B'!L28</f>
        <v>0</v>
      </c>
      <c r="M27" s="1349">
        <f>N27-L27</f>
        <v>0</v>
      </c>
      <c r="N27" s="1349">
        <f>'Tableau 1B'!U28</f>
        <v>0</v>
      </c>
    </row>
    <row r="28" spans="1:14">
      <c r="A28" s="1337"/>
      <c r="B28" s="1338"/>
      <c r="C28" s="1338"/>
      <c r="D28" s="1338"/>
      <c r="E28" s="1339"/>
      <c r="F28" s="1352"/>
      <c r="G28" s="1349"/>
      <c r="H28" s="1349"/>
      <c r="I28" s="1349"/>
      <c r="J28" s="1349"/>
      <c r="K28" s="1349"/>
      <c r="L28" s="1349"/>
      <c r="M28" s="1349"/>
      <c r="N28" s="1349"/>
    </row>
    <row r="29" spans="1:14">
      <c r="A29" s="1337"/>
      <c r="B29" s="1346" t="s">
        <v>299</v>
      </c>
      <c r="C29" s="1338"/>
      <c r="D29" s="1338"/>
      <c r="E29" s="1347" t="s">
        <v>748</v>
      </c>
      <c r="F29" s="1353"/>
      <c r="G29" s="1349">
        <f>H29-F29</f>
        <v>0</v>
      </c>
      <c r="H29" s="1349">
        <f>'Tableau 1A'!L30</f>
        <v>0</v>
      </c>
      <c r="I29" s="1349">
        <f>J29-H29</f>
        <v>0</v>
      </c>
      <c r="J29" s="1349">
        <f>'Tableau 1A'!U30</f>
        <v>0</v>
      </c>
      <c r="K29" s="1349">
        <f>L29-J29</f>
        <v>0</v>
      </c>
      <c r="L29" s="1349">
        <f>'Tableau 1B'!L30</f>
        <v>0</v>
      </c>
      <c r="M29" s="1349">
        <f>N29-L29</f>
        <v>0</v>
      </c>
      <c r="N29" s="1349">
        <f>'Tableau 1B'!U30</f>
        <v>0</v>
      </c>
    </row>
    <row r="30" spans="1:14">
      <c r="A30" s="1337"/>
      <c r="B30" s="1338"/>
      <c r="C30" s="1338"/>
      <c r="D30" s="1338"/>
      <c r="E30" s="1339"/>
      <c r="F30" s="1352"/>
      <c r="G30" s="1349"/>
      <c r="H30" s="1349"/>
      <c r="I30" s="1349"/>
      <c r="J30" s="1349"/>
      <c r="K30" s="1349"/>
      <c r="L30" s="1349"/>
      <c r="M30" s="1349"/>
      <c r="N30" s="1349"/>
    </row>
    <row r="31" spans="1:14">
      <c r="A31" s="1337"/>
      <c r="B31" s="1354" t="s">
        <v>695</v>
      </c>
      <c r="C31" s="1338"/>
      <c r="D31" s="1338"/>
      <c r="E31" s="1355" t="s">
        <v>834</v>
      </c>
      <c r="F31" s="1353"/>
      <c r="G31" s="1349">
        <f>H31-F31</f>
        <v>0</v>
      </c>
      <c r="H31" s="1349">
        <f>'Tableau 1A'!L32</f>
        <v>0</v>
      </c>
      <c r="I31" s="1349">
        <f>J31-H31</f>
        <v>0</v>
      </c>
      <c r="J31" s="1349">
        <f>'Tableau 1A'!U32</f>
        <v>0</v>
      </c>
      <c r="K31" s="1349">
        <f>L31-J31</f>
        <v>0</v>
      </c>
      <c r="L31" s="1349">
        <f>'Tableau 1B'!L32</f>
        <v>0</v>
      </c>
      <c r="M31" s="1349">
        <f>N31-L31</f>
        <v>0</v>
      </c>
      <c r="N31" s="1349">
        <f>'Tableau 1B'!U32</f>
        <v>0</v>
      </c>
    </row>
    <row r="32" spans="1:14">
      <c r="A32" s="1337"/>
      <c r="B32" s="1356"/>
      <c r="C32" s="1338"/>
      <c r="D32" s="1338"/>
      <c r="E32" s="1357"/>
      <c r="F32" s="1352"/>
      <c r="G32" s="1349"/>
      <c r="H32" s="1349"/>
      <c r="I32" s="1349"/>
      <c r="J32" s="1349"/>
      <c r="K32" s="1349"/>
      <c r="L32" s="1349"/>
      <c r="M32" s="1349"/>
      <c r="N32" s="1349"/>
    </row>
    <row r="33" spans="1:14">
      <c r="A33" s="1337"/>
      <c r="B33" s="1346" t="s">
        <v>696</v>
      </c>
      <c r="C33" s="1338"/>
      <c r="D33" s="1338"/>
      <c r="E33" s="1347" t="s">
        <v>835</v>
      </c>
      <c r="F33" s="1353"/>
      <c r="G33" s="1349">
        <f>H33-F33</f>
        <v>0</v>
      </c>
      <c r="H33" s="1349">
        <f>'Tableau 1A'!L34</f>
        <v>0</v>
      </c>
      <c r="I33" s="1349">
        <f>J33-H33</f>
        <v>0</v>
      </c>
      <c r="J33" s="1349">
        <f>'Tableau 1A'!U34</f>
        <v>0</v>
      </c>
      <c r="K33" s="1349">
        <f>L33-J33</f>
        <v>0</v>
      </c>
      <c r="L33" s="1349">
        <f>'Tableau 1B'!L34</f>
        <v>0</v>
      </c>
      <c r="M33" s="1349">
        <f>N33-L33</f>
        <v>0</v>
      </c>
      <c r="N33" s="1349">
        <f>'Tableau 1B'!U34</f>
        <v>0</v>
      </c>
    </row>
    <row r="34" spans="1:14">
      <c r="A34" s="1337"/>
      <c r="B34" s="1338"/>
      <c r="C34" s="1338"/>
      <c r="D34" s="1338"/>
      <c r="E34" s="1339"/>
      <c r="F34" s="1358"/>
      <c r="G34" s="1359"/>
      <c r="H34" s="1359"/>
      <c r="I34" s="1359"/>
      <c r="J34" s="1349"/>
      <c r="K34" s="1359"/>
      <c r="L34" s="1349"/>
      <c r="M34" s="1359"/>
      <c r="N34" s="1349"/>
    </row>
    <row r="35" spans="1:14">
      <c r="A35" s="1360"/>
      <c r="B35" s="1361"/>
      <c r="C35" s="1361"/>
      <c r="D35" s="1361"/>
      <c r="E35" s="1362"/>
      <c r="F35" s="1345"/>
      <c r="G35" s="1345"/>
      <c r="H35" s="1345"/>
      <c r="I35" s="1345"/>
      <c r="J35" s="1408"/>
      <c r="K35" s="1345"/>
      <c r="L35" s="1408"/>
      <c r="M35" s="1345"/>
      <c r="N35" s="1345"/>
    </row>
    <row r="36" spans="1:14">
      <c r="A36" s="1343" t="s">
        <v>697</v>
      </c>
      <c r="B36" s="1338"/>
      <c r="C36" s="1338"/>
      <c r="D36" s="1338"/>
      <c r="E36" s="1333" t="s">
        <v>836</v>
      </c>
      <c r="F36" s="1344">
        <f>F11+F21</f>
        <v>0</v>
      </c>
      <c r="G36" s="1344">
        <f t="shared" ref="G36:N36" si="2">G11+G21</f>
        <v>0</v>
      </c>
      <c r="H36" s="1344">
        <f t="shared" si="2"/>
        <v>0</v>
      </c>
      <c r="I36" s="1344">
        <f t="shared" si="2"/>
        <v>0</v>
      </c>
      <c r="J36" s="1344">
        <f t="shared" si="2"/>
        <v>0</v>
      </c>
      <c r="K36" s="1344">
        <f t="shared" si="2"/>
        <v>0</v>
      </c>
      <c r="L36" s="1344">
        <f t="shared" si="2"/>
        <v>0</v>
      </c>
      <c r="M36" s="1344">
        <f t="shared" si="2"/>
        <v>0</v>
      </c>
      <c r="N36" s="1344">
        <f t="shared" si="2"/>
        <v>0</v>
      </c>
    </row>
    <row r="37" spans="1:14" ht="13.5" thickBot="1">
      <c r="A37" s="1363"/>
      <c r="B37" s="1335"/>
      <c r="C37" s="1335"/>
      <c r="D37" s="1364"/>
      <c r="E37" s="1336"/>
      <c r="F37" s="1365"/>
      <c r="G37" s="1365"/>
      <c r="H37" s="1365"/>
      <c r="I37" s="1365"/>
      <c r="J37" s="1365"/>
      <c r="K37" s="1365"/>
      <c r="L37" s="1365"/>
      <c r="M37" s="1365"/>
      <c r="N37" s="1365"/>
    </row>
    <row r="38" spans="1:14" ht="13.5" thickTop="1">
      <c r="A38" s="1216"/>
      <c r="B38" s="1216"/>
      <c r="C38" s="1216"/>
      <c r="D38" s="1216"/>
      <c r="E38" s="1216"/>
      <c r="F38" s="1223"/>
      <c r="G38" s="1367"/>
      <c r="H38" s="1223"/>
      <c r="I38" s="1367"/>
      <c r="J38" s="1223"/>
      <c r="K38" s="1367"/>
      <c r="L38" s="1223"/>
      <c r="M38" s="1367"/>
      <c r="N38" s="1223"/>
    </row>
    <row r="39" spans="1:14" ht="13.5" thickBot="1">
      <c r="A39" s="1216"/>
      <c r="B39" s="1216"/>
      <c r="C39" s="1216"/>
      <c r="D39" s="1216"/>
      <c r="E39" s="1216"/>
      <c r="F39" s="1223"/>
      <c r="G39" s="1367"/>
      <c r="H39" s="1223"/>
      <c r="I39" s="1367"/>
      <c r="J39" s="1223"/>
      <c r="K39" s="1367"/>
      <c r="L39" s="1223"/>
      <c r="M39" s="1367"/>
      <c r="N39" s="1223"/>
    </row>
    <row r="40" spans="1:14" ht="13.5" customHeight="1" thickTop="1" thickBot="1">
      <c r="A40" s="1330"/>
      <c r="B40" s="1331"/>
      <c r="C40" s="1331"/>
      <c r="D40" s="1331"/>
      <c r="E40" s="1368"/>
      <c r="F40" s="3935" t="s">
        <v>944</v>
      </c>
      <c r="G40" s="3933" t="s">
        <v>945</v>
      </c>
      <c r="H40" s="3933" t="s">
        <v>946</v>
      </c>
      <c r="I40" s="3933" t="s">
        <v>947</v>
      </c>
      <c r="J40" s="3933" t="s">
        <v>948</v>
      </c>
      <c r="K40" s="3933" t="s">
        <v>949</v>
      </c>
      <c r="L40" s="3933" t="s">
        <v>950</v>
      </c>
      <c r="M40" s="3933" t="s">
        <v>951</v>
      </c>
      <c r="N40" s="3933" t="s">
        <v>952</v>
      </c>
    </row>
    <row r="41" spans="1:14" ht="14.25" thickTop="1" thickBot="1">
      <c r="A41" s="3932" t="s">
        <v>698</v>
      </c>
      <c r="B41" s="3932"/>
      <c r="C41" s="3932"/>
      <c r="D41" s="3932"/>
      <c r="E41" s="1333" t="s">
        <v>837</v>
      </c>
      <c r="F41" s="3936"/>
      <c r="G41" s="3933"/>
      <c r="H41" s="3933"/>
      <c r="I41" s="3933"/>
      <c r="J41" s="3933"/>
      <c r="K41" s="3933"/>
      <c r="L41" s="3933"/>
      <c r="M41" s="3933"/>
      <c r="N41" s="3933"/>
    </row>
    <row r="42" spans="1:14" ht="27.75" customHeight="1" thickTop="1" thickBot="1">
      <c r="A42" s="1369"/>
      <c r="B42" s="1370"/>
      <c r="C42" s="1370"/>
      <c r="D42" s="1370"/>
      <c r="E42" s="1371"/>
      <c r="F42" s="3937"/>
      <c r="G42" s="3934"/>
      <c r="H42" s="3934"/>
      <c r="I42" s="3934"/>
      <c r="J42" s="3934"/>
      <c r="K42" s="3934"/>
      <c r="L42" s="3934"/>
      <c r="M42" s="3934"/>
      <c r="N42" s="3934"/>
    </row>
    <row r="43" spans="1:14" ht="13.5" thickTop="1">
      <c r="A43" s="1337"/>
      <c r="B43" s="1338"/>
      <c r="C43" s="1338"/>
      <c r="D43" s="1338"/>
      <c r="E43" s="1372"/>
      <c r="F43" s="1373"/>
      <c r="G43" s="1373"/>
      <c r="H43" s="1373"/>
      <c r="I43" s="1373"/>
      <c r="J43" s="1373"/>
      <c r="K43" s="1373"/>
      <c r="L43" s="1373"/>
      <c r="M43" s="1373"/>
      <c r="N43" s="1373"/>
    </row>
    <row r="44" spans="1:14">
      <c r="A44" s="1343" t="s">
        <v>699</v>
      </c>
      <c r="B44" s="1338"/>
      <c r="C44" s="1338"/>
      <c r="D44" s="1338"/>
      <c r="E44" s="1374" t="s">
        <v>549</v>
      </c>
      <c r="F44" s="1375">
        <f>F46+F48+F50+F52+F54+F56</f>
        <v>0</v>
      </c>
      <c r="G44" s="1375">
        <f t="shared" ref="G44:N44" si="3">G46+G48+G50+G52+G54+G56</f>
        <v>0</v>
      </c>
      <c r="H44" s="1375">
        <f t="shared" si="3"/>
        <v>0</v>
      </c>
      <c r="I44" s="1375">
        <f t="shared" si="3"/>
        <v>0</v>
      </c>
      <c r="J44" s="1375">
        <f t="shared" si="3"/>
        <v>0</v>
      </c>
      <c r="K44" s="1375">
        <f t="shared" si="3"/>
        <v>0</v>
      </c>
      <c r="L44" s="1375">
        <f t="shared" si="3"/>
        <v>0</v>
      </c>
      <c r="M44" s="1375">
        <f t="shared" si="3"/>
        <v>0</v>
      </c>
      <c r="N44" s="1375">
        <f t="shared" si="3"/>
        <v>0</v>
      </c>
    </row>
    <row r="45" spans="1:14">
      <c r="A45" s="1337"/>
      <c r="B45" s="1338"/>
      <c r="C45" s="1338"/>
      <c r="D45" s="1338"/>
      <c r="E45" s="1372"/>
      <c r="F45" s="1376"/>
      <c r="G45" s="1376"/>
      <c r="H45" s="1376"/>
      <c r="I45" s="1376"/>
      <c r="J45" s="1376"/>
      <c r="K45" s="1376"/>
      <c r="L45" s="1376"/>
      <c r="M45" s="1376"/>
      <c r="N45" s="1376"/>
    </row>
    <row r="46" spans="1:14">
      <c r="A46" s="1337"/>
      <c r="B46" s="1346" t="s">
        <v>700</v>
      </c>
      <c r="C46" s="1338"/>
      <c r="D46" s="1338"/>
      <c r="E46" s="1377">
        <v>10</v>
      </c>
      <c r="F46" s="1353"/>
      <c r="G46" s="1378">
        <f>H46-F46</f>
        <v>0</v>
      </c>
      <c r="H46" s="1378">
        <f>'Tableau 1A'!L48</f>
        <v>0</v>
      </c>
      <c r="I46" s="1378">
        <f>J46-H46</f>
        <v>0</v>
      </c>
      <c r="J46" s="1378">
        <f>'Tableau 1A'!U48</f>
        <v>0</v>
      </c>
      <c r="K46" s="1378">
        <f>L46-J46</f>
        <v>0</v>
      </c>
      <c r="L46" s="1378">
        <f>'Tableau 1B'!L48</f>
        <v>0</v>
      </c>
      <c r="M46" s="1378">
        <f>N46-L46</f>
        <v>0</v>
      </c>
      <c r="N46" s="1378">
        <f>'Tableau 1B'!U48</f>
        <v>0</v>
      </c>
    </row>
    <row r="47" spans="1:14">
      <c r="A47" s="1337"/>
      <c r="B47" s="1249"/>
      <c r="C47" s="1338"/>
      <c r="D47" s="1338"/>
      <c r="E47" s="1379"/>
      <c r="F47" s="1380"/>
      <c r="G47" s="1378"/>
      <c r="H47" s="1378"/>
      <c r="I47" s="1378"/>
      <c r="J47" s="1378"/>
      <c r="K47" s="1378"/>
      <c r="L47" s="1378"/>
      <c r="M47" s="1378"/>
      <c r="N47" s="1378"/>
    </row>
    <row r="48" spans="1:14">
      <c r="A48" s="1337"/>
      <c r="B48" s="1346" t="s">
        <v>701</v>
      </c>
      <c r="C48" s="1338"/>
      <c r="D48" s="1338"/>
      <c r="E48" s="1381">
        <v>11</v>
      </c>
      <c r="F48" s="1353"/>
      <c r="G48" s="1378">
        <f>H48-F48</f>
        <v>0</v>
      </c>
      <c r="H48" s="1378">
        <f>'Tableau 1A'!L50</f>
        <v>0</v>
      </c>
      <c r="I48" s="1378">
        <f>J48-H48</f>
        <v>0</v>
      </c>
      <c r="J48" s="1378">
        <f>'Tableau 1A'!U50</f>
        <v>0</v>
      </c>
      <c r="K48" s="1378">
        <f>L48-J48</f>
        <v>0</v>
      </c>
      <c r="L48" s="1378">
        <f>'Tableau 1B'!L50</f>
        <v>0</v>
      </c>
      <c r="M48" s="1378">
        <f>N48-L48</f>
        <v>0</v>
      </c>
      <c r="N48" s="1378">
        <f>'Tableau 1B'!U50</f>
        <v>0</v>
      </c>
    </row>
    <row r="49" spans="1:14">
      <c r="A49" s="1337"/>
      <c r="B49" s="1249"/>
      <c r="C49" s="1338"/>
      <c r="D49" s="1338"/>
      <c r="E49" s="1379"/>
      <c r="F49" s="1380"/>
      <c r="G49" s="1378"/>
      <c r="H49" s="1378"/>
      <c r="I49" s="1378"/>
      <c r="J49" s="1378"/>
      <c r="K49" s="1378"/>
      <c r="L49" s="1378"/>
      <c r="M49" s="1378"/>
      <c r="N49" s="1378"/>
    </row>
    <row r="50" spans="1:14">
      <c r="A50" s="1337"/>
      <c r="B50" s="1382" t="s">
        <v>702</v>
      </c>
      <c r="C50" s="1383"/>
      <c r="D50" s="1338"/>
      <c r="E50" s="1377">
        <v>12</v>
      </c>
      <c r="F50" s="1353"/>
      <c r="G50" s="1378">
        <f>H50-F50</f>
        <v>0</v>
      </c>
      <c r="H50" s="1378">
        <f>'Tableau 1A'!L52</f>
        <v>0</v>
      </c>
      <c r="I50" s="1378">
        <f>J50-H50</f>
        <v>0</v>
      </c>
      <c r="J50" s="1378">
        <f>'Tableau 1A'!U52</f>
        <v>0</v>
      </c>
      <c r="K50" s="1378">
        <f>L50-J50</f>
        <v>0</v>
      </c>
      <c r="L50" s="1378">
        <f>'Tableau 1B'!L52</f>
        <v>0</v>
      </c>
      <c r="M50" s="1378">
        <f>N50-L50</f>
        <v>0</v>
      </c>
      <c r="N50" s="1378">
        <f>'Tableau 1B'!U52</f>
        <v>0</v>
      </c>
    </row>
    <row r="51" spans="1:14">
      <c r="A51" s="1337"/>
      <c r="B51" s="1338"/>
      <c r="C51" s="1383"/>
      <c r="D51" s="1351"/>
      <c r="E51" s="1379"/>
      <c r="F51" s="1380"/>
      <c r="G51" s="1378"/>
      <c r="H51" s="1378"/>
      <c r="I51" s="1378"/>
      <c r="J51" s="1378"/>
      <c r="K51" s="1378"/>
      <c r="L51" s="1378"/>
      <c r="M51" s="1378"/>
      <c r="N51" s="1378"/>
    </row>
    <row r="52" spans="1:14">
      <c r="A52" s="1337"/>
      <c r="B52" s="1382" t="s">
        <v>703</v>
      </c>
      <c r="C52" s="1383"/>
      <c r="D52" s="1351"/>
      <c r="E52" s="1377">
        <v>13</v>
      </c>
      <c r="F52" s="1353"/>
      <c r="G52" s="1378">
        <f>H52-F52</f>
        <v>0</v>
      </c>
      <c r="H52" s="1378">
        <f>'Tableau 1A'!L54</f>
        <v>0</v>
      </c>
      <c r="I52" s="1378">
        <f>J52-H52</f>
        <v>0</v>
      </c>
      <c r="J52" s="1378">
        <f>'Tableau 1A'!U54</f>
        <v>0</v>
      </c>
      <c r="K52" s="1378">
        <f>L52-J52</f>
        <v>0</v>
      </c>
      <c r="L52" s="1378">
        <f>'Tableau 1B'!L54</f>
        <v>0</v>
      </c>
      <c r="M52" s="1378">
        <f>N52-L52</f>
        <v>0</v>
      </c>
      <c r="N52" s="1378">
        <f>'Tableau 1B'!U54</f>
        <v>0</v>
      </c>
    </row>
    <row r="53" spans="1:14">
      <c r="A53" s="1337"/>
      <c r="B53" s="1249"/>
      <c r="C53" s="1338"/>
      <c r="D53" s="1351"/>
      <c r="E53" s="1381"/>
      <c r="F53" s="1384"/>
      <c r="G53" s="1378"/>
      <c r="H53" s="1378"/>
      <c r="I53" s="1378"/>
      <c r="J53" s="1378"/>
      <c r="K53" s="1378"/>
      <c r="L53" s="1378"/>
      <c r="M53" s="1378"/>
      <c r="N53" s="1378"/>
    </row>
    <row r="54" spans="1:14">
      <c r="A54" s="1337"/>
      <c r="B54" s="1346" t="s">
        <v>300</v>
      </c>
      <c r="C54" s="1338"/>
      <c r="D54" s="1351"/>
      <c r="E54" s="1381">
        <v>14</v>
      </c>
      <c r="F54" s="1353"/>
      <c r="G54" s="1378">
        <f>H54-F54</f>
        <v>0</v>
      </c>
      <c r="H54" s="1378">
        <f>'Tableau 1A'!L56</f>
        <v>0</v>
      </c>
      <c r="I54" s="1378">
        <f>J54-H54</f>
        <v>0</v>
      </c>
      <c r="J54" s="1378">
        <f>'Tableau 1A'!U56</f>
        <v>0</v>
      </c>
      <c r="K54" s="1378">
        <f>L54-J54</f>
        <v>0</v>
      </c>
      <c r="L54" s="1378">
        <f>'Tableau 1B'!L56</f>
        <v>0</v>
      </c>
      <c r="M54" s="1378">
        <f>N54-L54</f>
        <v>0</v>
      </c>
      <c r="N54" s="1378">
        <f>'Tableau 1B'!U56</f>
        <v>0</v>
      </c>
    </row>
    <row r="55" spans="1:14">
      <c r="A55" s="1337"/>
      <c r="B55" s="1249"/>
      <c r="C55" s="1338"/>
      <c r="D55" s="1351"/>
      <c r="E55" s="1381"/>
      <c r="F55" s="1385"/>
      <c r="G55" s="1378"/>
      <c r="H55" s="1378"/>
      <c r="I55" s="1378"/>
      <c r="J55" s="1378"/>
      <c r="K55" s="1378"/>
      <c r="L55" s="1378"/>
      <c r="M55" s="1378"/>
      <c r="N55" s="1378"/>
    </row>
    <row r="56" spans="1:14">
      <c r="A56" s="1337"/>
      <c r="B56" s="1346" t="s">
        <v>301</v>
      </c>
      <c r="C56" s="1338"/>
      <c r="D56" s="1351"/>
      <c r="E56" s="1381">
        <v>15</v>
      </c>
      <c r="F56" s="1353"/>
      <c r="G56" s="1378">
        <f>H56-F56</f>
        <v>0</v>
      </c>
      <c r="H56" s="1378">
        <f>'Tableau 1A'!L58</f>
        <v>0</v>
      </c>
      <c r="I56" s="1378">
        <f>J56-H56</f>
        <v>0</v>
      </c>
      <c r="J56" s="1378">
        <f>'Tableau 1A'!U58</f>
        <v>0</v>
      </c>
      <c r="K56" s="1378">
        <f>L56-J56</f>
        <v>0</v>
      </c>
      <c r="L56" s="1378">
        <f>'Tableau 1B'!L58</f>
        <v>0</v>
      </c>
      <c r="M56" s="1378">
        <f>N56-L56</f>
        <v>0</v>
      </c>
      <c r="N56" s="1378">
        <f>'Tableau 1B'!U58</f>
        <v>0</v>
      </c>
    </row>
    <row r="57" spans="1:14">
      <c r="A57" s="1337"/>
      <c r="B57" s="1346"/>
      <c r="C57" s="1338"/>
      <c r="D57" s="1351"/>
      <c r="E57" s="1381"/>
      <c r="F57" s="1386"/>
      <c r="G57" s="1386"/>
      <c r="H57" s="1386"/>
      <c r="I57" s="1386"/>
      <c r="J57" s="1386"/>
      <c r="K57" s="1386"/>
      <c r="L57" s="1386"/>
      <c r="M57" s="1386"/>
      <c r="N57" s="1378"/>
    </row>
    <row r="58" spans="1:14">
      <c r="A58" s="1387" t="s">
        <v>1993</v>
      </c>
      <c r="B58" s="1346"/>
      <c r="C58" s="1338"/>
      <c r="D58" s="1351"/>
      <c r="E58" s="1388">
        <v>16</v>
      </c>
      <c r="F58" s="1386">
        <f>+F60</f>
        <v>0</v>
      </c>
      <c r="G58" s="1386">
        <f t="shared" ref="G58:N58" si="4">+G60</f>
        <v>0</v>
      </c>
      <c r="H58" s="1386">
        <f t="shared" si="4"/>
        <v>0</v>
      </c>
      <c r="I58" s="1386">
        <f t="shared" si="4"/>
        <v>0</v>
      </c>
      <c r="J58" s="1386">
        <f t="shared" si="4"/>
        <v>0</v>
      </c>
      <c r="K58" s="1386">
        <f t="shared" si="4"/>
        <v>0</v>
      </c>
      <c r="L58" s="1386">
        <f t="shared" si="4"/>
        <v>0</v>
      </c>
      <c r="M58" s="1386">
        <f t="shared" si="4"/>
        <v>0</v>
      </c>
      <c r="N58" s="1386">
        <f t="shared" si="4"/>
        <v>0</v>
      </c>
    </row>
    <row r="59" spans="1:14">
      <c r="A59" s="1337"/>
      <c r="B59" s="1338"/>
      <c r="C59" s="1338"/>
      <c r="D59" s="1351"/>
      <c r="E59" s="1372"/>
      <c r="F59" s="1385"/>
      <c r="G59" s="1385"/>
      <c r="H59" s="1385"/>
      <c r="I59" s="1385"/>
      <c r="J59" s="1385"/>
      <c r="K59" s="1385"/>
      <c r="L59" s="1385"/>
      <c r="M59" s="1385"/>
      <c r="N59" s="1378"/>
    </row>
    <row r="60" spans="1:14">
      <c r="A60" s="1389"/>
      <c r="B60" s="1382" t="s">
        <v>706</v>
      </c>
      <c r="C60" s="1383"/>
      <c r="D60" s="1351"/>
      <c r="E60" s="1390">
        <v>16</v>
      </c>
      <c r="F60" s="1353"/>
      <c r="G60" s="1378">
        <f>H60-F60</f>
        <v>0</v>
      </c>
      <c r="H60" s="1378">
        <f>'Tableau 1A'!L62</f>
        <v>0</v>
      </c>
      <c r="I60" s="1378">
        <f>J60-H60</f>
        <v>0</v>
      </c>
      <c r="J60" s="1378">
        <f>'Tableau 1A'!U62</f>
        <v>0</v>
      </c>
      <c r="K60" s="1378">
        <f>L60-J60</f>
        <v>0</v>
      </c>
      <c r="L60" s="1378">
        <f>'Tableau 1B'!L62</f>
        <v>0</v>
      </c>
      <c r="M60" s="1378">
        <f>N60-L60</f>
        <v>0</v>
      </c>
      <c r="N60" s="1378">
        <f>'Tableau 1B'!U62</f>
        <v>0</v>
      </c>
    </row>
    <row r="61" spans="1:14">
      <c r="A61" s="1337"/>
      <c r="B61" s="1338"/>
      <c r="C61" s="1338"/>
      <c r="D61" s="1383"/>
      <c r="E61" s="1379"/>
      <c r="F61" s="1385"/>
      <c r="G61" s="1385"/>
      <c r="H61" s="1385"/>
      <c r="I61" s="1385"/>
      <c r="J61" s="1385"/>
      <c r="K61" s="1385"/>
      <c r="L61" s="1385"/>
      <c r="M61" s="1385"/>
      <c r="N61" s="1378"/>
    </row>
    <row r="62" spans="1:14">
      <c r="A62" s="1387" t="s">
        <v>707</v>
      </c>
      <c r="B62" s="1338"/>
      <c r="C62" s="1338"/>
      <c r="D62" s="1338"/>
      <c r="E62" s="1391" t="s">
        <v>842</v>
      </c>
      <c r="F62" s="1386">
        <f>+F64+F70+F78</f>
        <v>0</v>
      </c>
      <c r="G62" s="1386">
        <f t="shared" ref="G62:N62" si="5">+G64+G70+G78</f>
        <v>0</v>
      </c>
      <c r="H62" s="1386">
        <f t="shared" si="5"/>
        <v>0</v>
      </c>
      <c r="I62" s="1386">
        <f>+I64+I70+I78</f>
        <v>0</v>
      </c>
      <c r="J62" s="1386">
        <f t="shared" si="5"/>
        <v>0</v>
      </c>
      <c r="K62" s="1386">
        <f t="shared" si="5"/>
        <v>0</v>
      </c>
      <c r="L62" s="1386">
        <f t="shared" si="5"/>
        <v>0</v>
      </c>
      <c r="M62" s="1386">
        <f t="shared" si="5"/>
        <v>0</v>
      </c>
      <c r="N62" s="1386">
        <f t="shared" si="5"/>
        <v>0</v>
      </c>
    </row>
    <row r="63" spans="1:14">
      <c r="A63" s="1337"/>
      <c r="B63" s="1338"/>
      <c r="C63" s="1383"/>
      <c r="D63" s="1338"/>
      <c r="E63" s="1379"/>
      <c r="F63" s="1380"/>
      <c r="G63" s="1385"/>
      <c r="H63" s="1385"/>
      <c r="I63" s="1385"/>
      <c r="J63" s="1385"/>
      <c r="K63" s="1385"/>
      <c r="L63" s="1385"/>
      <c r="M63" s="1385"/>
      <c r="N63" s="1378"/>
    </row>
    <row r="64" spans="1:14">
      <c r="A64" s="1337"/>
      <c r="B64" s="1382" t="s">
        <v>302</v>
      </c>
      <c r="C64" s="1338"/>
      <c r="D64" s="1338"/>
      <c r="E64" s="1390">
        <v>17</v>
      </c>
      <c r="F64" s="1376">
        <f t="shared" ref="F64:N64" si="6">+F65+F68</f>
        <v>0</v>
      </c>
      <c r="G64" s="1376">
        <f t="shared" si="6"/>
        <v>0</v>
      </c>
      <c r="H64" s="1376">
        <f t="shared" si="6"/>
        <v>0</v>
      </c>
      <c r="I64" s="1376">
        <f t="shared" si="6"/>
        <v>0</v>
      </c>
      <c r="J64" s="1376">
        <f t="shared" si="6"/>
        <v>0</v>
      </c>
      <c r="K64" s="1376">
        <f t="shared" si="6"/>
        <v>0</v>
      </c>
      <c r="L64" s="1376">
        <f t="shared" si="6"/>
        <v>0</v>
      </c>
      <c r="M64" s="1376">
        <f t="shared" si="6"/>
        <v>0</v>
      </c>
      <c r="N64" s="1376">
        <f t="shared" si="6"/>
        <v>0</v>
      </c>
    </row>
    <row r="65" spans="1:14">
      <c r="A65" s="1337"/>
      <c r="B65" s="1338"/>
      <c r="C65" s="1392" t="s">
        <v>709</v>
      </c>
      <c r="D65" s="1338"/>
      <c r="E65" s="1393" t="s">
        <v>844</v>
      </c>
      <c r="F65" s="1353"/>
      <c r="G65" s="1378">
        <f>H65-F65</f>
        <v>0</v>
      </c>
      <c r="H65" s="1378">
        <f>'Tableau 1A'!L67</f>
        <v>0</v>
      </c>
      <c r="I65" s="1378">
        <f>J65-H65</f>
        <v>0</v>
      </c>
      <c r="J65" s="1378">
        <f>'Tableau 1A'!U67</f>
        <v>0</v>
      </c>
      <c r="K65" s="1378">
        <f>L65-J65</f>
        <v>0</v>
      </c>
      <c r="L65" s="1378">
        <f>'Tableau 1B'!L67</f>
        <v>0</v>
      </c>
      <c r="M65" s="1378">
        <f>N65-L65</f>
        <v>0</v>
      </c>
      <c r="N65" s="1378">
        <f>'Tableau 1B'!U67</f>
        <v>0</v>
      </c>
    </row>
    <row r="66" spans="1:14">
      <c r="A66" s="1337"/>
      <c r="B66" s="1338"/>
      <c r="C66" s="1383"/>
      <c r="D66" s="1394" t="s">
        <v>710</v>
      </c>
      <c r="E66" s="1379"/>
      <c r="F66" s="1376"/>
      <c r="G66" s="1395"/>
      <c r="H66" s="1395"/>
      <c r="I66" s="1395"/>
      <c r="J66" s="1395"/>
      <c r="K66" s="1395"/>
      <c r="L66" s="1395"/>
      <c r="M66" s="1395"/>
      <c r="N66" s="1378"/>
    </row>
    <row r="67" spans="1:14">
      <c r="A67" s="1337"/>
      <c r="B67" s="1338"/>
      <c r="C67" s="1383"/>
      <c r="D67" s="1394" t="s">
        <v>711</v>
      </c>
      <c r="E67" s="1379"/>
      <c r="F67" s="1396"/>
      <c r="G67" s="1395"/>
      <c r="H67" s="1395"/>
      <c r="I67" s="1395"/>
      <c r="J67" s="1395"/>
      <c r="K67" s="1395"/>
      <c r="L67" s="1395"/>
      <c r="M67" s="1395"/>
      <c r="N67" s="1378"/>
    </row>
    <row r="68" spans="1:14">
      <c r="A68" s="1337"/>
      <c r="B68" s="1338"/>
      <c r="C68" s="1394" t="s">
        <v>712</v>
      </c>
      <c r="D68" s="1338"/>
      <c r="E68" s="1397" t="s">
        <v>845</v>
      </c>
      <c r="F68" s="1353"/>
      <c r="G68" s="1378">
        <f>H68-F68</f>
        <v>0</v>
      </c>
      <c r="H68" s="1378">
        <f>'Tableau 1A'!L70</f>
        <v>0</v>
      </c>
      <c r="I68" s="1378">
        <f>J68-H68</f>
        <v>0</v>
      </c>
      <c r="J68" s="1378">
        <f>'Tableau 1A'!U70</f>
        <v>0</v>
      </c>
      <c r="K68" s="1378">
        <f>L68-J68</f>
        <v>0</v>
      </c>
      <c r="L68" s="1378">
        <f>'Tableau 1B'!L70</f>
        <v>0</v>
      </c>
      <c r="M68" s="1378">
        <f>N68-L68</f>
        <v>0</v>
      </c>
      <c r="N68" s="1378">
        <f>'Tableau 1B'!U70</f>
        <v>0</v>
      </c>
    </row>
    <row r="69" spans="1:14">
      <c r="A69" s="1337"/>
      <c r="B69" s="1338"/>
      <c r="C69" s="1383"/>
      <c r="D69" s="1338"/>
      <c r="E69" s="1379"/>
      <c r="F69" s="1396"/>
      <c r="G69" s="1398"/>
      <c r="H69" s="1398"/>
      <c r="I69" s="1398"/>
      <c r="J69" s="1398"/>
      <c r="K69" s="1398"/>
      <c r="L69" s="1398"/>
      <c r="M69" s="1398"/>
      <c r="N69" s="1378"/>
    </row>
    <row r="70" spans="1:14">
      <c r="A70" s="1337"/>
      <c r="B70" s="1382" t="s">
        <v>713</v>
      </c>
      <c r="C70" s="1338"/>
      <c r="D70" s="1338"/>
      <c r="E70" s="1390" t="s">
        <v>846</v>
      </c>
      <c r="F70" s="1376">
        <f t="shared" ref="F70:N70" si="7">+F71+F72+F73+F74+F75+F76</f>
        <v>0</v>
      </c>
      <c r="G70" s="1376">
        <f t="shared" si="7"/>
        <v>0</v>
      </c>
      <c r="H70" s="1376">
        <f t="shared" si="7"/>
        <v>0</v>
      </c>
      <c r="I70" s="1376">
        <f t="shared" si="7"/>
        <v>0</v>
      </c>
      <c r="J70" s="1376">
        <f t="shared" si="7"/>
        <v>0</v>
      </c>
      <c r="K70" s="1376">
        <f t="shared" si="7"/>
        <v>0</v>
      </c>
      <c r="L70" s="1376">
        <f t="shared" si="7"/>
        <v>0</v>
      </c>
      <c r="M70" s="1376">
        <f t="shared" si="7"/>
        <v>0</v>
      </c>
      <c r="N70" s="1376">
        <f t="shared" si="7"/>
        <v>0</v>
      </c>
    </row>
    <row r="71" spans="1:14">
      <c r="A71" s="1337"/>
      <c r="B71" s="1249"/>
      <c r="C71" s="1394" t="s">
        <v>303</v>
      </c>
      <c r="D71" s="1338"/>
      <c r="E71" s="1379">
        <v>42</v>
      </c>
      <c r="F71" s="1353"/>
      <c r="G71" s="1378">
        <f t="shared" ref="G71:G76" si="8">H71-F71</f>
        <v>0</v>
      </c>
      <c r="H71" s="1378">
        <f>'Tableau 1A'!L73</f>
        <v>0</v>
      </c>
      <c r="I71" s="1378">
        <f t="shared" ref="I71:I76" si="9">J71-H71</f>
        <v>0</v>
      </c>
      <c r="J71" s="1378">
        <f>'Tableau 1A'!U73</f>
        <v>0</v>
      </c>
      <c r="K71" s="1378">
        <f t="shared" ref="K71:K76" si="10">L71-J71</f>
        <v>0</v>
      </c>
      <c r="L71" s="1378">
        <f>'Tableau 1B'!L73</f>
        <v>0</v>
      </c>
      <c r="M71" s="1378">
        <f t="shared" ref="M71:M76" si="11">N71-L71</f>
        <v>0</v>
      </c>
      <c r="N71" s="1378">
        <f>'Tableau 1B'!U73</f>
        <v>0</v>
      </c>
    </row>
    <row r="72" spans="1:14">
      <c r="A72" s="1337"/>
      <c r="B72" s="1338"/>
      <c r="C72" s="1392" t="s">
        <v>715</v>
      </c>
      <c r="D72" s="1247"/>
      <c r="E72" s="1379">
        <v>43</v>
      </c>
      <c r="F72" s="1353"/>
      <c r="G72" s="1378">
        <f t="shared" si="8"/>
        <v>0</v>
      </c>
      <c r="H72" s="1378">
        <f>'Tableau 1A'!L74</f>
        <v>0</v>
      </c>
      <c r="I72" s="1378">
        <f t="shared" si="9"/>
        <v>0</v>
      </c>
      <c r="J72" s="1378">
        <f>'Tableau 1A'!U74</f>
        <v>0</v>
      </c>
      <c r="K72" s="1378">
        <f t="shared" si="10"/>
        <v>0</v>
      </c>
      <c r="L72" s="1378">
        <f>'Tableau 1B'!L74</f>
        <v>0</v>
      </c>
      <c r="M72" s="1378">
        <f t="shared" si="11"/>
        <v>0</v>
      </c>
      <c r="N72" s="1378">
        <f>'Tableau 1B'!U74</f>
        <v>0</v>
      </c>
    </row>
    <row r="73" spans="1:14">
      <c r="A73" s="1337"/>
      <c r="B73" s="1338"/>
      <c r="C73" s="1392" t="s">
        <v>716</v>
      </c>
      <c r="D73" s="1247"/>
      <c r="E73" s="1379">
        <v>44</v>
      </c>
      <c r="F73" s="1353"/>
      <c r="G73" s="1378">
        <f t="shared" si="8"/>
        <v>0</v>
      </c>
      <c r="H73" s="1378">
        <f>'Tableau 1A'!L75</f>
        <v>0</v>
      </c>
      <c r="I73" s="1378">
        <f t="shared" si="9"/>
        <v>0</v>
      </c>
      <c r="J73" s="1378">
        <f>'Tableau 1A'!U75</f>
        <v>0</v>
      </c>
      <c r="K73" s="1378">
        <f t="shared" si="10"/>
        <v>0</v>
      </c>
      <c r="L73" s="1378">
        <f>'Tableau 1B'!L75</f>
        <v>0</v>
      </c>
      <c r="M73" s="1378">
        <f t="shared" si="11"/>
        <v>0</v>
      </c>
      <c r="N73" s="1378">
        <f>'Tableau 1B'!U75</f>
        <v>0</v>
      </c>
    </row>
    <row r="74" spans="1:14">
      <c r="A74" s="1337"/>
      <c r="B74" s="1338"/>
      <c r="C74" s="1399" t="s">
        <v>717</v>
      </c>
      <c r="D74" s="1338"/>
      <c r="E74" s="1372">
        <v>46</v>
      </c>
      <c r="F74" s="1353"/>
      <c r="G74" s="1378">
        <f t="shared" si="8"/>
        <v>0</v>
      </c>
      <c r="H74" s="1378">
        <f>'Tableau 1A'!L76</f>
        <v>0</v>
      </c>
      <c r="I74" s="1378">
        <f t="shared" si="9"/>
        <v>0</v>
      </c>
      <c r="J74" s="1378">
        <f>'Tableau 1A'!U76</f>
        <v>0</v>
      </c>
      <c r="K74" s="1378">
        <f t="shared" si="10"/>
        <v>0</v>
      </c>
      <c r="L74" s="1378">
        <f>'Tableau 1B'!L76</f>
        <v>0</v>
      </c>
      <c r="M74" s="1378">
        <f t="shared" si="11"/>
        <v>0</v>
      </c>
      <c r="N74" s="1378">
        <f>'Tableau 1B'!U76</f>
        <v>0</v>
      </c>
    </row>
    <row r="75" spans="1:14">
      <c r="A75" s="1337"/>
      <c r="B75" s="1338"/>
      <c r="C75" s="1394" t="s">
        <v>718</v>
      </c>
      <c r="D75" s="1338"/>
      <c r="E75" s="1397">
        <v>45</v>
      </c>
      <c r="F75" s="1353"/>
      <c r="G75" s="1378">
        <f t="shared" si="8"/>
        <v>0</v>
      </c>
      <c r="H75" s="1378">
        <f>'Tableau 1A'!L77</f>
        <v>0</v>
      </c>
      <c r="I75" s="1378">
        <f t="shared" si="9"/>
        <v>0</v>
      </c>
      <c r="J75" s="1378">
        <f>'Tableau 1A'!U77</f>
        <v>0</v>
      </c>
      <c r="K75" s="1378">
        <f t="shared" si="10"/>
        <v>0</v>
      </c>
      <c r="L75" s="1378">
        <f>'Tableau 1B'!L77</f>
        <v>0</v>
      </c>
      <c r="M75" s="1378">
        <f t="shared" si="11"/>
        <v>0</v>
      </c>
      <c r="N75" s="1378">
        <f>'Tableau 1B'!U77</f>
        <v>0</v>
      </c>
    </row>
    <row r="76" spans="1:14">
      <c r="A76" s="1337"/>
      <c r="B76" s="1338"/>
      <c r="C76" s="1394" t="s">
        <v>719</v>
      </c>
      <c r="D76" s="1338"/>
      <c r="E76" s="1397" t="s">
        <v>848</v>
      </c>
      <c r="F76" s="1353"/>
      <c r="G76" s="1378">
        <f t="shared" si="8"/>
        <v>0</v>
      </c>
      <c r="H76" s="1378">
        <f>'Tableau 1A'!L78</f>
        <v>0</v>
      </c>
      <c r="I76" s="1378">
        <f t="shared" si="9"/>
        <v>0</v>
      </c>
      <c r="J76" s="1378">
        <f>'Tableau 1A'!U78</f>
        <v>0</v>
      </c>
      <c r="K76" s="1378">
        <f t="shared" si="10"/>
        <v>0</v>
      </c>
      <c r="L76" s="1378">
        <f>'Tableau 1B'!L78</f>
        <v>0</v>
      </c>
      <c r="M76" s="1378">
        <f t="shared" si="11"/>
        <v>0</v>
      </c>
      <c r="N76" s="1378">
        <f>'Tableau 1B'!U78</f>
        <v>0</v>
      </c>
    </row>
    <row r="77" spans="1:14">
      <c r="A77" s="1337"/>
      <c r="B77" s="1338"/>
      <c r="C77" s="1338"/>
      <c r="D77" s="1338"/>
      <c r="E77" s="1372"/>
      <c r="F77" s="1400"/>
      <c r="G77" s="1378"/>
      <c r="H77" s="1378"/>
      <c r="I77" s="1378"/>
      <c r="J77" s="1378"/>
      <c r="K77" s="1378"/>
      <c r="L77" s="1378"/>
      <c r="M77" s="1378"/>
      <c r="N77" s="1378"/>
    </row>
    <row r="78" spans="1:14" s="1411" customFormat="1">
      <c r="A78" s="1410"/>
      <c r="B78" s="1382" t="s">
        <v>696</v>
      </c>
      <c r="C78" s="1238"/>
      <c r="D78" s="1238"/>
      <c r="E78" s="1390" t="s">
        <v>849</v>
      </c>
      <c r="F78" s="1353"/>
      <c r="G78" s="1395">
        <f>H78-F78</f>
        <v>0</v>
      </c>
      <c r="H78" s="1395">
        <f>'Tableau 1A'!L80</f>
        <v>0</v>
      </c>
      <c r="I78" s="1395">
        <f>J78-H78</f>
        <v>0</v>
      </c>
      <c r="J78" s="1395">
        <f>'Tableau 1A'!U80</f>
        <v>0</v>
      </c>
      <c r="K78" s="1395">
        <f>L78-J78</f>
        <v>0</v>
      </c>
      <c r="L78" s="1395">
        <f>'Tableau 1B'!L80</f>
        <v>0</v>
      </c>
      <c r="M78" s="1395">
        <f>N78-L78</f>
        <v>0</v>
      </c>
      <c r="N78" s="1395">
        <f>'Tableau 1B'!U80</f>
        <v>0</v>
      </c>
    </row>
    <row r="79" spans="1:14">
      <c r="A79" s="1337"/>
      <c r="B79" s="1238"/>
      <c r="C79" s="1338"/>
      <c r="D79" s="1338"/>
      <c r="E79" s="1401"/>
      <c r="F79" s="1384"/>
      <c r="G79" s="1384"/>
      <c r="H79" s="1384"/>
      <c r="I79" s="1384"/>
      <c r="J79" s="1384"/>
      <c r="K79" s="1384"/>
      <c r="L79" s="1384"/>
      <c r="M79" s="1375"/>
      <c r="N79" s="1375"/>
    </row>
    <row r="80" spans="1:14">
      <c r="A80" s="1369"/>
      <c r="B80" s="1370"/>
      <c r="C80" s="1370"/>
      <c r="D80" s="1338"/>
      <c r="E80" s="1372"/>
      <c r="F80" s="1340"/>
      <c r="G80" s="1340"/>
      <c r="H80" s="1340"/>
      <c r="I80" s="1340"/>
      <c r="J80" s="1340"/>
      <c r="K80" s="1340"/>
      <c r="L80" s="1340"/>
      <c r="M80" s="1376"/>
      <c r="N80" s="1376"/>
    </row>
    <row r="81" spans="1:14">
      <c r="A81" s="1343" t="s">
        <v>720</v>
      </c>
      <c r="B81" s="1338"/>
      <c r="C81" s="1338"/>
      <c r="D81" s="1361"/>
      <c r="E81" s="1402" t="s">
        <v>850</v>
      </c>
      <c r="F81" s="1403">
        <f t="shared" ref="F81:N81" si="12">F44+F58+F62</f>
        <v>0</v>
      </c>
      <c r="G81" s="1403">
        <f t="shared" si="12"/>
        <v>0</v>
      </c>
      <c r="H81" s="1403">
        <f t="shared" si="12"/>
        <v>0</v>
      </c>
      <c r="I81" s="1403">
        <f t="shared" si="12"/>
        <v>0</v>
      </c>
      <c r="J81" s="1403">
        <f t="shared" si="12"/>
        <v>0</v>
      </c>
      <c r="K81" s="1403">
        <f t="shared" si="12"/>
        <v>0</v>
      </c>
      <c r="L81" s="1403">
        <f t="shared" si="12"/>
        <v>0</v>
      </c>
      <c r="M81" s="1403">
        <f t="shared" si="12"/>
        <v>0</v>
      </c>
      <c r="N81" s="1403">
        <f t="shared" si="12"/>
        <v>0</v>
      </c>
    </row>
    <row r="82" spans="1:14" ht="13.5" thickBot="1">
      <c r="A82" s="1334"/>
      <c r="B82" s="1335"/>
      <c r="C82" s="1335"/>
      <c r="D82" s="1335"/>
      <c r="E82" s="1404"/>
      <c r="F82" s="1405"/>
      <c r="G82" s="1405"/>
      <c r="H82" s="1405"/>
      <c r="I82" s="1405"/>
      <c r="J82" s="1405"/>
      <c r="K82" s="1405"/>
      <c r="L82" s="1405"/>
      <c r="M82" s="1405"/>
      <c r="N82" s="1405"/>
    </row>
    <row r="83" spans="1:14" ht="13.5" thickTop="1">
      <c r="A83" s="1216"/>
      <c r="B83" s="1216"/>
      <c r="C83" s="1216"/>
      <c r="D83" s="1216"/>
      <c r="E83" s="1216"/>
      <c r="F83" s="1223"/>
      <c r="G83" s="1367"/>
      <c r="H83" s="1223"/>
      <c r="I83" s="1367"/>
      <c r="J83" s="1223"/>
      <c r="K83" s="1367"/>
      <c r="L83" s="1223"/>
      <c r="M83" s="1367"/>
      <c r="N83" s="1223"/>
    </row>
    <row r="84" spans="1:14">
      <c r="A84" s="1406"/>
      <c r="B84" s="1406"/>
      <c r="C84" s="1406"/>
      <c r="D84" s="1406"/>
      <c r="E84" s="1407" t="s">
        <v>851</v>
      </c>
      <c r="F84" s="1367">
        <f>F36-F81</f>
        <v>0</v>
      </c>
      <c r="G84" s="1367">
        <f t="shared" ref="G84:N84" si="13">G36-G81</f>
        <v>0</v>
      </c>
      <c r="H84" s="1367">
        <f t="shared" si="13"/>
        <v>0</v>
      </c>
      <c r="I84" s="1367">
        <f t="shared" si="13"/>
        <v>0</v>
      </c>
      <c r="J84" s="1367">
        <f t="shared" si="13"/>
        <v>0</v>
      </c>
      <c r="K84" s="1367">
        <f t="shared" si="13"/>
        <v>0</v>
      </c>
      <c r="L84" s="1367">
        <f t="shared" si="13"/>
        <v>0</v>
      </c>
      <c r="M84" s="1367">
        <f t="shared" si="13"/>
        <v>0</v>
      </c>
      <c r="N84" s="1367">
        <f t="shared" si="13"/>
        <v>0</v>
      </c>
    </row>
    <row r="87" spans="1:14">
      <c r="C87" s="1220" t="s">
        <v>953</v>
      </c>
    </row>
  </sheetData>
  <mergeCells count="20">
    <mergeCell ref="A8:D8"/>
    <mergeCell ref="F7:F9"/>
    <mergeCell ref="G7:G9"/>
    <mergeCell ref="H7:H9"/>
    <mergeCell ref="I7:I9"/>
    <mergeCell ref="J7:J9"/>
    <mergeCell ref="K7:K9"/>
    <mergeCell ref="L7:L9"/>
    <mergeCell ref="M7:M9"/>
    <mergeCell ref="N7:N9"/>
    <mergeCell ref="A41:D41"/>
    <mergeCell ref="F40:F42"/>
    <mergeCell ref="G40:G42"/>
    <mergeCell ref="H40:H42"/>
    <mergeCell ref="I40:I42"/>
    <mergeCell ref="J40:J42"/>
    <mergeCell ref="K40:K42"/>
    <mergeCell ref="L40:L42"/>
    <mergeCell ref="M40:M42"/>
    <mergeCell ref="N40:N42"/>
  </mergeCells>
  <conditionalFormatting sqref="H39:N39 H84">
    <cfRule type="cellIs" dxfId="33" priority="40" stopIfTrue="1" operator="notEqual">
      <formula>0</formula>
    </cfRule>
  </conditionalFormatting>
  <conditionalFormatting sqref="H39:N39 H84">
    <cfRule type="cellIs" dxfId="32" priority="39" stopIfTrue="1" operator="notEqual">
      <formula>0</formula>
    </cfRule>
  </conditionalFormatting>
  <conditionalFormatting sqref="I84">
    <cfRule type="cellIs" dxfId="31" priority="38" stopIfTrue="1" operator="notEqual">
      <formula>0</formula>
    </cfRule>
  </conditionalFormatting>
  <conditionalFormatting sqref="I84">
    <cfRule type="cellIs" dxfId="30" priority="37" stopIfTrue="1" operator="notEqual">
      <formula>0</formula>
    </cfRule>
  </conditionalFormatting>
  <conditionalFormatting sqref="J84">
    <cfRule type="cellIs" dxfId="29" priority="36" stopIfTrue="1" operator="notEqual">
      <formula>0</formula>
    </cfRule>
  </conditionalFormatting>
  <conditionalFormatting sqref="J84">
    <cfRule type="cellIs" dxfId="28" priority="35" stopIfTrue="1" operator="notEqual">
      <formula>0</formula>
    </cfRule>
  </conditionalFormatting>
  <conditionalFormatting sqref="K84">
    <cfRule type="cellIs" dxfId="27" priority="34" stopIfTrue="1" operator="notEqual">
      <formula>0</formula>
    </cfRule>
  </conditionalFormatting>
  <conditionalFormatting sqref="K84">
    <cfRule type="cellIs" dxfId="26" priority="33" stopIfTrue="1" operator="notEqual">
      <formula>0</formula>
    </cfRule>
  </conditionalFormatting>
  <conditionalFormatting sqref="L84">
    <cfRule type="cellIs" dxfId="25" priority="32" stopIfTrue="1" operator="notEqual">
      <formula>0</formula>
    </cfRule>
  </conditionalFormatting>
  <conditionalFormatting sqref="L84">
    <cfRule type="cellIs" dxfId="24" priority="31" stopIfTrue="1" operator="notEqual">
      <formula>0</formula>
    </cfRule>
  </conditionalFormatting>
  <conditionalFormatting sqref="M84">
    <cfRule type="cellIs" dxfId="23" priority="30" stopIfTrue="1" operator="notEqual">
      <formula>0</formula>
    </cfRule>
  </conditionalFormatting>
  <conditionalFormatting sqref="M84">
    <cfRule type="cellIs" dxfId="22" priority="29" stopIfTrue="1" operator="notEqual">
      <formula>0</formula>
    </cfRule>
  </conditionalFormatting>
  <conditionalFormatting sqref="N84">
    <cfRule type="cellIs" dxfId="21" priority="28" stopIfTrue="1" operator="notEqual">
      <formula>0</formula>
    </cfRule>
  </conditionalFormatting>
  <conditionalFormatting sqref="N84">
    <cfRule type="cellIs" dxfId="20" priority="27" stopIfTrue="1" operator="notEqual">
      <formula>0</formula>
    </cfRule>
  </conditionalFormatting>
  <conditionalFormatting sqref="I84">
    <cfRule type="cellIs" dxfId="19" priority="26" stopIfTrue="1" operator="notEqual">
      <formula>0</formula>
    </cfRule>
  </conditionalFormatting>
  <conditionalFormatting sqref="I84">
    <cfRule type="cellIs" dxfId="18" priority="25" stopIfTrue="1" operator="notEqual">
      <formula>0</formula>
    </cfRule>
  </conditionalFormatting>
  <conditionalFormatting sqref="J84">
    <cfRule type="cellIs" dxfId="17" priority="24" stopIfTrue="1" operator="notEqual">
      <formula>0</formula>
    </cfRule>
  </conditionalFormatting>
  <conditionalFormatting sqref="J84">
    <cfRule type="cellIs" dxfId="16" priority="23" stopIfTrue="1" operator="notEqual">
      <formula>0</formula>
    </cfRule>
  </conditionalFormatting>
  <conditionalFormatting sqref="K84">
    <cfRule type="cellIs" dxfId="15" priority="22" stopIfTrue="1" operator="notEqual">
      <formula>0</formula>
    </cfRule>
  </conditionalFormatting>
  <conditionalFormatting sqref="K84">
    <cfRule type="cellIs" dxfId="14" priority="21" stopIfTrue="1" operator="notEqual">
      <formula>0</formula>
    </cfRule>
  </conditionalFormatting>
  <conditionalFormatting sqref="L84">
    <cfRule type="cellIs" dxfId="13" priority="20" stopIfTrue="1" operator="notEqual">
      <formula>0</formula>
    </cfRule>
  </conditionalFormatting>
  <conditionalFormatting sqref="L84">
    <cfRule type="cellIs" dxfId="12" priority="19" stopIfTrue="1" operator="notEqual">
      <formula>0</formula>
    </cfRule>
  </conditionalFormatting>
  <conditionalFormatting sqref="M84">
    <cfRule type="cellIs" dxfId="11" priority="18" stopIfTrue="1" operator="notEqual">
      <formula>0</formula>
    </cfRule>
  </conditionalFormatting>
  <conditionalFormatting sqref="M84">
    <cfRule type="cellIs" dxfId="10" priority="17" stopIfTrue="1" operator="notEqual">
      <formula>0</formula>
    </cfRule>
  </conditionalFormatting>
  <conditionalFormatting sqref="N84">
    <cfRule type="cellIs" dxfId="9" priority="16" stopIfTrue="1" operator="notEqual">
      <formula>0</formula>
    </cfRule>
  </conditionalFormatting>
  <conditionalFormatting sqref="N84">
    <cfRule type="cellIs" dxfId="8" priority="15" stopIfTrue="1" operator="notEqual">
      <formula>0</formula>
    </cfRule>
  </conditionalFormatting>
  <conditionalFormatting sqref="F39:G39 F84">
    <cfRule type="cellIs" dxfId="7" priority="14" stopIfTrue="1" operator="notEqual">
      <formula>0</formula>
    </cfRule>
  </conditionalFormatting>
  <conditionalFormatting sqref="F39:G39 F84">
    <cfRule type="cellIs" dxfId="6" priority="13" stopIfTrue="1" operator="notEqual">
      <formula>0</formula>
    </cfRule>
  </conditionalFormatting>
  <conditionalFormatting sqref="G84">
    <cfRule type="cellIs" dxfId="5" priority="12" stopIfTrue="1" operator="notEqual">
      <formula>0</formula>
    </cfRule>
  </conditionalFormatting>
  <conditionalFormatting sqref="G84">
    <cfRule type="cellIs" dxfId="4" priority="11" stopIfTrue="1" operator="notEqual">
      <formula>0</formula>
    </cfRule>
  </conditionalFormatting>
  <conditionalFormatting sqref="G84">
    <cfRule type="cellIs" dxfId="3" priority="10" stopIfTrue="1" operator="notEqual">
      <formula>0</formula>
    </cfRule>
  </conditionalFormatting>
  <conditionalFormatting sqref="G84">
    <cfRule type="cellIs" dxfId="2" priority="9" stopIfTrue="1" operator="notEqual">
      <formula>0</formula>
    </cfRule>
  </conditionalFormatting>
  <conditionalFormatting sqref="F39">
    <cfRule type="cellIs" dxfId="1" priority="2" stopIfTrue="1" operator="notEqual">
      <formula>0</formula>
    </cfRule>
  </conditionalFormatting>
  <conditionalFormatting sqref="F39">
    <cfRule type="cellIs" dxfId="0" priority="1"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100.xml><?xml version="1.0" encoding="utf-8"?>
<worksheet xmlns="http://schemas.openxmlformats.org/spreadsheetml/2006/main" xmlns:r="http://schemas.openxmlformats.org/officeDocument/2006/relationships">
  <sheetPr published="0">
    <tabColor rgb="FFFF0000"/>
    <pageSetUpPr fitToPage="1"/>
  </sheetPr>
  <dimension ref="A1:P175"/>
  <sheetViews>
    <sheetView workbookViewId="0"/>
  </sheetViews>
  <sheetFormatPr baseColWidth="10" defaultRowHeight="12.75"/>
  <cols>
    <col min="1" max="1" width="17.28515625" style="1216" customWidth="1"/>
    <col min="2" max="2" width="23.5703125" style="1216" customWidth="1"/>
    <col min="3" max="8" width="15.42578125" style="1216" customWidth="1"/>
    <col min="9" max="9" width="14.85546875" style="1216" customWidth="1"/>
    <col min="10" max="10" width="13" style="1216" customWidth="1"/>
    <col min="11" max="12" width="11.42578125" style="1216"/>
    <col min="13" max="13" width="5.7109375" style="1216" customWidth="1"/>
    <col min="14" max="14" width="35" style="1216" customWidth="1"/>
    <col min="15" max="15" width="15" style="1216" customWidth="1"/>
    <col min="16" max="16" width="16.85546875" style="1216" customWidth="1"/>
    <col min="17" max="16384" width="11.42578125" style="1216"/>
  </cols>
  <sheetData>
    <row r="1" spans="1:16" ht="18">
      <c r="A1" s="379" t="s">
        <v>1940</v>
      </c>
      <c r="B1" s="386"/>
      <c r="C1" s="386"/>
      <c r="D1" s="386"/>
      <c r="E1" s="386"/>
      <c r="F1" s="386"/>
      <c r="G1" s="386"/>
      <c r="H1" s="386"/>
      <c r="I1" s="386"/>
      <c r="J1" s="386"/>
    </row>
    <row r="2" spans="1:16" ht="18" customHeight="1">
      <c r="A2" s="357" t="str">
        <f>'PAGE DE GARDE'!C8</f>
        <v>ELECTRICITE</v>
      </c>
      <c r="B2" s="369"/>
      <c r="C2" s="2480" t="str">
        <f>'PAGE DE GARDE'!C10</f>
        <v>PT 2015-2016 V0</v>
      </c>
      <c r="D2" s="1908"/>
      <c r="E2" s="1908"/>
      <c r="F2" s="1908"/>
      <c r="G2" s="1908"/>
      <c r="H2" s="1908"/>
      <c r="I2" s="1908"/>
      <c r="J2" s="1908"/>
    </row>
    <row r="3" spans="1:16" ht="13.5" customHeight="1">
      <c r="A3" s="1320" t="str">
        <f>'PAGE DE GARDE'!C7</f>
        <v>GRD</v>
      </c>
      <c r="B3" s="369"/>
      <c r="C3" s="357"/>
      <c r="D3" s="1908"/>
      <c r="E3" s="1908"/>
      <c r="F3" s="1908"/>
      <c r="G3" s="1908"/>
      <c r="H3" s="1908"/>
      <c r="I3" s="1908"/>
      <c r="J3" s="1908"/>
    </row>
    <row r="5" spans="1:16" ht="15.75">
      <c r="A5" s="4290" t="s">
        <v>1941</v>
      </c>
      <c r="B5" s="4290"/>
      <c r="C5" s="4290"/>
      <c r="D5" s="4290"/>
      <c r="E5" s="4290"/>
      <c r="F5" s="4290"/>
      <c r="G5" s="4290"/>
      <c r="H5" s="4290"/>
      <c r="I5" s="4290"/>
      <c r="J5" s="4290"/>
    </row>
    <row r="6" spans="1:16" ht="13.5" thickBot="1"/>
    <row r="7" spans="1:16" ht="15" customHeight="1" thickBot="1">
      <c r="C7" s="4291"/>
      <c r="D7" s="4292"/>
      <c r="E7" s="4292"/>
      <c r="F7" s="4292"/>
      <c r="G7" s="4292"/>
      <c r="H7" s="4292"/>
      <c r="I7" s="4293"/>
      <c r="N7" s="4299" t="s">
        <v>1992</v>
      </c>
      <c r="O7" s="4299"/>
      <c r="P7" s="4299"/>
    </row>
    <row r="8" spans="1:16" ht="13.5" thickBot="1">
      <c r="C8" s="3134">
        <v>2008</v>
      </c>
      <c r="D8" s="1909">
        <v>2009</v>
      </c>
      <c r="E8" s="3135">
        <v>2010</v>
      </c>
      <c r="F8" s="1909">
        <v>2011</v>
      </c>
      <c r="G8" s="3135">
        <v>2012</v>
      </c>
      <c r="H8" s="3135">
        <v>2013</v>
      </c>
      <c r="I8" s="3135">
        <v>2014</v>
      </c>
      <c r="N8" s="4299"/>
      <c r="O8" s="4299"/>
      <c r="P8" s="4299"/>
    </row>
    <row r="9" spans="1:16">
      <c r="B9" s="1910" t="s">
        <v>1197</v>
      </c>
      <c r="C9" s="3751">
        <f>P37</f>
        <v>0</v>
      </c>
      <c r="D9" s="3753">
        <f>P53</f>
        <v>0</v>
      </c>
      <c r="E9" s="3756">
        <f>P69</f>
        <v>0</v>
      </c>
      <c r="F9" s="3753">
        <f>P85</f>
        <v>0</v>
      </c>
      <c r="G9" s="3756">
        <f>P101</f>
        <v>0</v>
      </c>
      <c r="H9" s="3756">
        <f>P117</f>
        <v>0</v>
      </c>
      <c r="I9" s="3756">
        <f>P133</f>
        <v>0</v>
      </c>
    </row>
    <row r="10" spans="1:16">
      <c r="B10" s="1910" t="s">
        <v>1198</v>
      </c>
      <c r="C10" s="3752">
        <f>P46</f>
        <v>0</v>
      </c>
      <c r="D10" s="3754">
        <f>P62</f>
        <v>0</v>
      </c>
      <c r="E10" s="3757">
        <f>P78</f>
        <v>0</v>
      </c>
      <c r="F10" s="3754">
        <f>P94</f>
        <v>0</v>
      </c>
      <c r="G10" s="3757">
        <f>P110</f>
        <v>0</v>
      </c>
      <c r="H10" s="3757">
        <f>P126</f>
        <v>0</v>
      </c>
      <c r="I10" s="3757">
        <f>P142</f>
        <v>0</v>
      </c>
    </row>
    <row r="11" spans="1:16">
      <c r="B11" s="1910" t="s">
        <v>1199</v>
      </c>
      <c r="C11" s="3752">
        <f>P47</f>
        <v>0</v>
      </c>
      <c r="D11" s="3754">
        <f>P63</f>
        <v>0</v>
      </c>
      <c r="E11" s="3757">
        <f>P79</f>
        <v>0</v>
      </c>
      <c r="F11" s="3754">
        <f t="shared" ref="F11:F12" si="0">P95</f>
        <v>0</v>
      </c>
      <c r="G11" s="3757">
        <f t="shared" ref="G11:G12" si="1">P111</f>
        <v>0</v>
      </c>
      <c r="H11" s="3757">
        <f t="shared" ref="H11:H12" si="2">P127</f>
        <v>0</v>
      </c>
      <c r="I11" s="3757">
        <f t="shared" ref="I11:I12" si="3">P143</f>
        <v>0</v>
      </c>
    </row>
    <row r="12" spans="1:16" ht="13.5" thickBot="1">
      <c r="B12" s="1910" t="s">
        <v>1200</v>
      </c>
      <c r="C12" s="3752">
        <f>P48</f>
        <v>0</v>
      </c>
      <c r="D12" s="3754">
        <f>P64</f>
        <v>0</v>
      </c>
      <c r="E12" s="3757">
        <f>P80</f>
        <v>0</v>
      </c>
      <c r="F12" s="3754">
        <f t="shared" si="0"/>
        <v>0</v>
      </c>
      <c r="G12" s="3757">
        <f t="shared" si="1"/>
        <v>0</v>
      </c>
      <c r="H12" s="3757">
        <f t="shared" si="2"/>
        <v>0</v>
      </c>
      <c r="I12" s="3757">
        <f t="shared" si="3"/>
        <v>0</v>
      </c>
    </row>
    <row r="13" spans="1:16" ht="27" customHeight="1" thickBot="1">
      <c r="B13" s="2438" t="s">
        <v>1493</v>
      </c>
      <c r="C13" s="1917">
        <f t="shared" ref="C13:I13" si="4">SUM(C9:C12)</f>
        <v>0</v>
      </c>
      <c r="D13" s="1917">
        <f t="shared" si="4"/>
        <v>0</v>
      </c>
      <c r="E13" s="1917">
        <f t="shared" si="4"/>
        <v>0</v>
      </c>
      <c r="F13" s="1917">
        <f t="shared" si="4"/>
        <v>0</v>
      </c>
      <c r="G13" s="1917">
        <f t="shared" si="4"/>
        <v>0</v>
      </c>
      <c r="H13" s="1917">
        <f t="shared" si="4"/>
        <v>0</v>
      </c>
      <c r="I13" s="1918">
        <f t="shared" si="4"/>
        <v>0</v>
      </c>
    </row>
    <row r="14" spans="1:16" ht="35.25" customHeight="1" thickBot="1">
      <c r="A14" s="1222"/>
      <c r="B14" s="2439" t="s">
        <v>1201</v>
      </c>
      <c r="C14" s="3730"/>
      <c r="D14" s="3730"/>
      <c r="E14" s="3730"/>
      <c r="F14" s="3730"/>
      <c r="G14" s="3730"/>
      <c r="H14" s="3731"/>
      <c r="I14" s="3731"/>
      <c r="J14" s="1222"/>
    </row>
    <row r="15" spans="1:16" ht="27.75" customHeight="1">
      <c r="A15" s="1222"/>
      <c r="B15" s="4295" t="s">
        <v>2029</v>
      </c>
      <c r="C15" s="4295"/>
      <c r="D15" s="4295"/>
      <c r="E15" s="4295"/>
      <c r="F15" s="4295"/>
      <c r="G15" s="4295"/>
      <c r="H15" s="4295"/>
      <c r="I15" s="4295"/>
      <c r="J15" s="1222"/>
    </row>
    <row r="16" spans="1:16" ht="27.75" customHeight="1" thickBot="1">
      <c r="A16" s="1222"/>
      <c r="B16" s="1921"/>
      <c r="C16" s="1922"/>
      <c r="D16" s="1922"/>
      <c r="E16" s="1922"/>
      <c r="F16" s="1922"/>
      <c r="G16" s="1922"/>
      <c r="H16" s="1923"/>
      <c r="I16" s="1923"/>
      <c r="J16" s="1222"/>
    </row>
    <row r="17" spans="1:16" ht="57" thickBot="1">
      <c r="A17" s="1222"/>
      <c r="B17" s="3818" t="s">
        <v>2018</v>
      </c>
      <c r="C17" s="3819" t="s">
        <v>2019</v>
      </c>
      <c r="D17" s="3819" t="s">
        <v>2020</v>
      </c>
      <c r="E17" s="3819" t="s">
        <v>2021</v>
      </c>
      <c r="F17" s="3819" t="s">
        <v>2022</v>
      </c>
      <c r="G17" s="3819" t="s">
        <v>2023</v>
      </c>
      <c r="H17" s="3819" t="s">
        <v>2024</v>
      </c>
      <c r="I17" s="3820" t="s">
        <v>2025</v>
      </c>
      <c r="J17" s="1222"/>
    </row>
    <row r="18" spans="1:16" ht="27.75" customHeight="1" thickBot="1">
      <c r="A18" s="1222"/>
      <c r="B18" s="3818" t="s">
        <v>2026</v>
      </c>
      <c r="C18" s="3821"/>
      <c r="D18" s="3821"/>
      <c r="E18" s="3821"/>
      <c r="F18" s="3821"/>
      <c r="G18" s="3821"/>
      <c r="H18" s="3822"/>
      <c r="I18" s="3822">
        <f>SUM(C18:H18)</f>
        <v>0</v>
      </c>
      <c r="J18" s="1222"/>
      <c r="M18" s="4296" t="s">
        <v>1977</v>
      </c>
      <c r="N18" s="4297"/>
      <c r="O18" s="4297"/>
      <c r="P18" s="4298"/>
    </row>
    <row r="19" spans="1:16" ht="27.75" customHeight="1" thickBot="1">
      <c r="A19" s="1222"/>
      <c r="B19" s="3823" t="s">
        <v>2027</v>
      </c>
      <c r="C19" s="1918">
        <f>SUM(C18:H18)*10%</f>
        <v>0</v>
      </c>
      <c r="D19" s="1922"/>
      <c r="E19" s="3823" t="s">
        <v>2028</v>
      </c>
      <c r="F19" s="1918">
        <f>C19</f>
        <v>0</v>
      </c>
      <c r="G19" s="1922"/>
      <c r="H19" s="1922"/>
      <c r="I19" s="1922"/>
      <c r="J19" s="1222"/>
    </row>
    <row r="20" spans="1:16">
      <c r="A20" s="1222"/>
      <c r="B20" s="1222"/>
      <c r="C20" s="1922"/>
      <c r="D20" s="1922"/>
      <c r="E20" s="1922"/>
      <c r="F20" s="1922"/>
      <c r="G20" s="1922"/>
      <c r="H20" s="1922"/>
      <c r="I20" s="1922"/>
      <c r="J20" s="1222"/>
      <c r="M20" s="4304" t="s">
        <v>1861</v>
      </c>
      <c r="N20" s="4305"/>
      <c r="O20" s="3736" t="s">
        <v>1859</v>
      </c>
      <c r="P20" s="1913" t="s">
        <v>1923</v>
      </c>
    </row>
    <row r="21" spans="1:16" ht="13.5" thickBot="1">
      <c r="A21" s="1222"/>
      <c r="B21" s="1222"/>
      <c r="C21" s="1222"/>
      <c r="D21" s="1222"/>
      <c r="E21" s="1222"/>
      <c r="F21" s="1221"/>
      <c r="G21" s="1222"/>
      <c r="H21" s="1222"/>
      <c r="I21" s="1222"/>
      <c r="J21" s="1222"/>
      <c r="M21" s="3738" t="s">
        <v>1972</v>
      </c>
      <c r="N21" s="3737"/>
      <c r="O21" s="3745"/>
      <c r="P21" s="3746"/>
    </row>
    <row r="22" spans="1:16" ht="15.75" thickBot="1">
      <c r="A22" s="4281" t="s">
        <v>1202</v>
      </c>
      <c r="B22" s="4282"/>
      <c r="C22" s="4282"/>
      <c r="D22" s="4282"/>
      <c r="E22" s="4282"/>
      <c r="F22" s="4282"/>
      <c r="G22" s="4282"/>
      <c r="H22" s="4282"/>
      <c r="I22" s="4282"/>
      <c r="J22" s="4283"/>
      <c r="M22" s="3743"/>
      <c r="N22" s="3744" t="s">
        <v>1981</v>
      </c>
      <c r="O22" s="3734"/>
      <c r="P22" s="3735"/>
    </row>
    <row r="23" spans="1:16" ht="15.75" thickBot="1">
      <c r="A23" s="3133"/>
      <c r="B23" s="3133"/>
      <c r="C23" s="3133"/>
      <c r="D23" s="3133"/>
      <c r="E23" s="3133"/>
      <c r="F23" s="3133"/>
      <c r="G23" s="3133"/>
      <c r="H23" s="3133"/>
      <c r="I23" s="3133"/>
      <c r="J23" s="3133"/>
      <c r="M23" s="3743"/>
      <c r="N23" s="3744" t="s">
        <v>1973</v>
      </c>
      <c r="O23" s="3734"/>
      <c r="P23" s="3735"/>
    </row>
    <row r="24" spans="1:16" ht="13.5" thickBot="1">
      <c r="A24" s="4272" t="s">
        <v>1203</v>
      </c>
      <c r="B24" s="4273"/>
      <c r="C24" s="4273"/>
      <c r="D24" s="4273"/>
      <c r="E24" s="4273"/>
      <c r="F24" s="4273"/>
      <c r="G24" s="4273"/>
      <c r="H24" s="4273"/>
      <c r="I24" s="4273"/>
      <c r="J24" s="4274"/>
      <c r="M24" s="3743"/>
      <c r="N24" s="3744" t="s">
        <v>1982</v>
      </c>
      <c r="O24" s="3734"/>
      <c r="P24" s="3735"/>
    </row>
    <row r="25" spans="1:16" ht="13.5" thickBot="1">
      <c r="A25" s="4280"/>
      <c r="B25" s="4294"/>
      <c r="C25" s="1926">
        <v>2008</v>
      </c>
      <c r="D25" s="1927">
        <v>2009</v>
      </c>
      <c r="E25" s="1928">
        <v>2010</v>
      </c>
      <c r="F25" s="1928">
        <v>2011</v>
      </c>
      <c r="G25" s="1928">
        <v>2012</v>
      </c>
      <c r="H25" s="1929">
        <v>2013</v>
      </c>
      <c r="I25" s="1930">
        <v>2014</v>
      </c>
      <c r="J25" s="1931" t="s">
        <v>754</v>
      </c>
      <c r="M25" s="3743"/>
      <c r="N25" s="3744" t="s">
        <v>1983</v>
      </c>
      <c r="O25" s="3734"/>
      <c r="P25" s="3735"/>
    </row>
    <row r="26" spans="1:16">
      <c r="A26" s="4275"/>
      <c r="B26" s="1934">
        <v>2008</v>
      </c>
      <c r="C26" s="1935">
        <v>0</v>
      </c>
      <c r="D26" s="1937"/>
      <c r="E26" s="1937"/>
      <c r="F26" s="1937"/>
      <c r="G26" s="1937"/>
      <c r="H26" s="1937"/>
      <c r="I26" s="1937"/>
      <c r="J26" s="1933">
        <f t="shared" ref="J26:J33" si="5">SUM(C26:I26)</f>
        <v>0</v>
      </c>
      <c r="M26" s="3743"/>
      <c r="N26" s="3744" t="s">
        <v>1984</v>
      </c>
      <c r="O26" s="3734"/>
      <c r="P26" s="3735"/>
    </row>
    <row r="27" spans="1:16" ht="12.75" customHeight="1">
      <c r="A27" s="4275"/>
      <c r="B27" s="1934">
        <v>2009</v>
      </c>
      <c r="C27" s="1936">
        <v>0</v>
      </c>
      <c r="D27" s="1935">
        <v>0</v>
      </c>
      <c r="E27" s="1937"/>
      <c r="F27" s="1937"/>
      <c r="G27" s="1937"/>
      <c r="H27" s="1937"/>
      <c r="I27" s="1937"/>
      <c r="J27" s="1933">
        <f t="shared" si="5"/>
        <v>0</v>
      </c>
      <c r="M27" s="3743"/>
      <c r="N27" s="3744" t="s">
        <v>1974</v>
      </c>
      <c r="O27" s="3734"/>
      <c r="P27" s="3735"/>
    </row>
    <row r="28" spans="1:16">
      <c r="A28" s="4275"/>
      <c r="B28" s="1934">
        <v>2010</v>
      </c>
      <c r="C28" s="1936">
        <v>0</v>
      </c>
      <c r="D28" s="1935">
        <v>0</v>
      </c>
      <c r="E28" s="1935">
        <v>0</v>
      </c>
      <c r="F28" s="1937"/>
      <c r="G28" s="1937"/>
      <c r="H28" s="1937"/>
      <c r="I28" s="1937"/>
      <c r="J28" s="1933">
        <f t="shared" si="5"/>
        <v>0</v>
      </c>
      <c r="M28" s="3743"/>
      <c r="N28" s="3744" t="s">
        <v>1975</v>
      </c>
      <c r="O28" s="3734"/>
      <c r="P28" s="3735"/>
    </row>
    <row r="29" spans="1:16">
      <c r="A29" s="4275"/>
      <c r="B29" s="1934">
        <v>2011</v>
      </c>
      <c r="C29" s="1935">
        <v>0</v>
      </c>
      <c r="D29" s="1935">
        <v>0</v>
      </c>
      <c r="E29" s="1935">
        <v>0</v>
      </c>
      <c r="F29" s="1935">
        <v>0</v>
      </c>
      <c r="G29" s="1937"/>
      <c r="H29" s="1937"/>
      <c r="I29" s="1937"/>
      <c r="J29" s="1933">
        <f t="shared" si="5"/>
        <v>0</v>
      </c>
      <c r="M29" s="3743"/>
      <c r="N29" s="3744" t="s">
        <v>1976</v>
      </c>
      <c r="O29" s="3734"/>
      <c r="P29" s="3735"/>
    </row>
    <row r="30" spans="1:16">
      <c r="A30" s="4275"/>
      <c r="B30" s="1934">
        <v>2012</v>
      </c>
      <c r="C30" s="1935">
        <v>0</v>
      </c>
      <c r="D30" s="1935">
        <v>0</v>
      </c>
      <c r="E30" s="1935">
        <v>0</v>
      </c>
      <c r="F30" s="1935">
        <v>0</v>
      </c>
      <c r="G30" s="1935">
        <v>0</v>
      </c>
      <c r="H30" s="1937"/>
      <c r="I30" s="1937"/>
      <c r="J30" s="1933">
        <f t="shared" si="5"/>
        <v>0</v>
      </c>
      <c r="M30" s="3739" t="s">
        <v>1198</v>
      </c>
      <c r="N30" s="3734"/>
      <c r="O30" s="3734"/>
      <c r="P30" s="3735"/>
    </row>
    <row r="31" spans="1:16">
      <c r="A31" s="4275"/>
      <c r="B31" s="1934">
        <v>2013</v>
      </c>
      <c r="C31" s="1935">
        <v>0</v>
      </c>
      <c r="D31" s="1935">
        <v>0</v>
      </c>
      <c r="E31" s="1935">
        <v>0</v>
      </c>
      <c r="F31" s="1935">
        <v>0</v>
      </c>
      <c r="G31" s="1936">
        <v>0</v>
      </c>
      <c r="H31" s="1935">
        <v>0</v>
      </c>
      <c r="I31" s="1937"/>
      <c r="J31" s="1933">
        <f t="shared" si="5"/>
        <v>0</v>
      </c>
      <c r="M31" s="3739" t="s">
        <v>1199</v>
      </c>
      <c r="N31" s="3734"/>
      <c r="O31" s="3734"/>
      <c r="P31" s="3735"/>
    </row>
    <row r="32" spans="1:16" ht="13.5" thickBot="1">
      <c r="A32" s="4275"/>
      <c r="B32" s="1934">
        <v>2014</v>
      </c>
      <c r="C32" s="1935">
        <v>0</v>
      </c>
      <c r="D32" s="1935">
        <v>0</v>
      </c>
      <c r="E32" s="1935">
        <v>0</v>
      </c>
      <c r="F32" s="1935">
        <v>0</v>
      </c>
      <c r="G32" s="1936">
        <v>0</v>
      </c>
      <c r="H32" s="1936">
        <v>0</v>
      </c>
      <c r="I32" s="1936">
        <v>0</v>
      </c>
      <c r="J32" s="1933">
        <f t="shared" si="5"/>
        <v>0</v>
      </c>
      <c r="M32" s="3740" t="s">
        <v>1200</v>
      </c>
      <c r="N32" s="3741"/>
      <c r="O32" s="3741"/>
      <c r="P32" s="3742"/>
    </row>
    <row r="33" spans="1:16">
      <c r="A33" s="4275"/>
      <c r="B33" s="1934">
        <v>2015</v>
      </c>
      <c r="C33" s="1937"/>
      <c r="D33" s="1937"/>
      <c r="E33" s="1937"/>
      <c r="F33" s="1937"/>
      <c r="G33" s="1937"/>
      <c r="H33" s="1937"/>
      <c r="I33" s="1936">
        <v>0</v>
      </c>
      <c r="J33" s="1933">
        <f t="shared" si="5"/>
        <v>0</v>
      </c>
      <c r="M33" s="2098"/>
      <c r="N33" s="2098"/>
      <c r="O33" s="2098"/>
      <c r="P33" s="2098"/>
    </row>
    <row r="34" spans="1:16" ht="13.5" thickBot="1">
      <c r="A34" s="4275"/>
      <c r="B34" s="1938">
        <v>2016</v>
      </c>
      <c r="C34" s="1937"/>
      <c r="D34" s="1937"/>
      <c r="E34" s="1937"/>
      <c r="F34" s="1937"/>
      <c r="G34" s="1937"/>
      <c r="H34" s="1937"/>
      <c r="I34" s="1937"/>
      <c r="J34" s="1939"/>
      <c r="M34" s="2098"/>
      <c r="N34" s="2098"/>
      <c r="O34" s="2098"/>
      <c r="P34" s="2098"/>
    </row>
    <row r="35" spans="1:16" ht="13.5" thickBot="1">
      <c r="A35" s="4276"/>
      <c r="B35" s="1940" t="s">
        <v>559</v>
      </c>
      <c r="C35" s="1942">
        <f t="shared" ref="C35:J35" si="6">SUM(C26:C34)</f>
        <v>0</v>
      </c>
      <c r="D35" s="1942">
        <f t="shared" si="6"/>
        <v>0</v>
      </c>
      <c r="E35" s="1942">
        <f t="shared" si="6"/>
        <v>0</v>
      </c>
      <c r="F35" s="1942">
        <f t="shared" si="6"/>
        <v>0</v>
      </c>
      <c r="G35" s="1942">
        <f t="shared" si="6"/>
        <v>0</v>
      </c>
      <c r="H35" s="1942">
        <f t="shared" si="6"/>
        <v>0</v>
      </c>
      <c r="I35" s="1942">
        <f t="shared" si="6"/>
        <v>0</v>
      </c>
      <c r="J35" s="1943">
        <f t="shared" si="6"/>
        <v>0</v>
      </c>
    </row>
    <row r="36" spans="1:16">
      <c r="A36" s="1222"/>
      <c r="B36" s="1222"/>
      <c r="C36" s="1221"/>
      <c r="D36" s="1221"/>
      <c r="E36" s="1221"/>
      <c r="F36" s="1221"/>
      <c r="G36" s="1221"/>
      <c r="H36" s="1221"/>
      <c r="I36" s="1221"/>
      <c r="J36" s="1222"/>
      <c r="M36" s="4302" t="s">
        <v>1978</v>
      </c>
      <c r="N36" s="4303"/>
      <c r="O36" s="3732" t="s">
        <v>1979</v>
      </c>
      <c r="P36" s="3733" t="s">
        <v>1980</v>
      </c>
    </row>
    <row r="37" spans="1:16">
      <c r="A37" s="1924" t="s">
        <v>1204</v>
      </c>
      <c r="B37" s="1222"/>
      <c r="C37" s="1221"/>
      <c r="D37" s="1221"/>
      <c r="E37" s="1221"/>
      <c r="F37" s="1221"/>
      <c r="G37" s="1221"/>
      <c r="H37" s="1221"/>
      <c r="I37" s="1221"/>
      <c r="J37" s="1222"/>
      <c r="M37" s="3738" t="s">
        <v>1972</v>
      </c>
      <c r="N37" s="3737"/>
      <c r="O37" s="3747">
        <f>'Tableau 29'!C9</f>
        <v>0</v>
      </c>
      <c r="P37" s="3747">
        <f>SUM(P38:P45)</f>
        <v>0</v>
      </c>
    </row>
    <row r="38" spans="1:16">
      <c r="A38" s="1924" t="s">
        <v>1205</v>
      </c>
      <c r="B38" s="1222"/>
      <c r="C38" s="1221"/>
      <c r="D38" s="1221"/>
      <c r="E38" s="1221"/>
      <c r="F38" s="1221"/>
      <c r="G38" s="1221"/>
      <c r="H38" s="1221"/>
      <c r="I38" s="1221"/>
      <c r="J38" s="1222"/>
      <c r="M38" s="3743"/>
      <c r="N38" s="3744" t="s">
        <v>1981</v>
      </c>
      <c r="O38" s="3734"/>
      <c r="P38" s="3748">
        <f>O38*O$22</f>
        <v>0</v>
      </c>
    </row>
    <row r="39" spans="1:16" ht="15.75" thickBot="1">
      <c r="A39" s="4271"/>
      <c r="B39" s="4271"/>
      <c r="C39" s="4271"/>
      <c r="D39" s="4271"/>
      <c r="E39" s="4271"/>
      <c r="F39" s="4271"/>
      <c r="G39" s="4271"/>
      <c r="H39" s="4271"/>
      <c r="I39" s="4271"/>
      <c r="J39" s="4271"/>
      <c r="M39" s="3743"/>
      <c r="N39" s="3744" t="s">
        <v>1973</v>
      </c>
      <c r="O39" s="3734"/>
      <c r="P39" s="3748">
        <f>O39*O$23</f>
        <v>0</v>
      </c>
    </row>
    <row r="40" spans="1:16" ht="13.5" thickBot="1">
      <c r="A40" s="4272" t="s">
        <v>2030</v>
      </c>
      <c r="B40" s="4273"/>
      <c r="C40" s="4273"/>
      <c r="D40" s="4273"/>
      <c r="E40" s="4273"/>
      <c r="F40" s="4273"/>
      <c r="G40" s="4273"/>
      <c r="H40" s="4273"/>
      <c r="I40" s="4273"/>
      <c r="J40" s="4274"/>
      <c r="M40" s="3743"/>
      <c r="N40" s="3744" t="s">
        <v>1982</v>
      </c>
      <c r="O40" s="3734"/>
      <c r="P40" s="3748">
        <f>O40*O$24</f>
        <v>0</v>
      </c>
    </row>
    <row r="41" spans="1:16" ht="13.5" thickBot="1">
      <c r="A41" s="1944"/>
      <c r="B41" s="1945"/>
      <c r="C41" s="1926">
        <v>2008</v>
      </c>
      <c r="D41" s="1927">
        <v>2009</v>
      </c>
      <c r="E41" s="1928">
        <v>2010</v>
      </c>
      <c r="F41" s="1928">
        <v>2011</v>
      </c>
      <c r="G41" s="1928">
        <v>2012</v>
      </c>
      <c r="H41" s="1929">
        <v>2013</v>
      </c>
      <c r="I41" s="1930">
        <v>2014</v>
      </c>
      <c r="J41" s="1946" t="s">
        <v>754</v>
      </c>
      <c r="M41" s="3743"/>
      <c r="N41" s="3744" t="s">
        <v>1983</v>
      </c>
      <c r="O41" s="3734"/>
      <c r="P41" s="3748">
        <f>O41*O$25</f>
        <v>0</v>
      </c>
    </row>
    <row r="42" spans="1:16">
      <c r="A42" s="4275"/>
      <c r="B42" s="1934">
        <v>2008</v>
      </c>
      <c r="C42" s="1932"/>
      <c r="D42" s="1932"/>
      <c r="E42" s="1932"/>
      <c r="F42" s="1932"/>
      <c r="G42" s="1932"/>
      <c r="H42" s="1932"/>
      <c r="I42" s="1932"/>
      <c r="J42" s="1947">
        <f t="shared" ref="J42:J55" si="7">SUM(C42:I42)</f>
        <v>0</v>
      </c>
      <c r="M42" s="3743"/>
      <c r="N42" s="3744" t="s">
        <v>1984</v>
      </c>
      <c r="O42" s="3734"/>
      <c r="P42" s="3748">
        <f>O42*O$26</f>
        <v>0</v>
      </c>
    </row>
    <row r="43" spans="1:16">
      <c r="A43" s="4275"/>
      <c r="B43" s="1934">
        <v>2009</v>
      </c>
      <c r="C43" s="1932"/>
      <c r="D43" s="1932"/>
      <c r="E43" s="1932"/>
      <c r="F43" s="1932"/>
      <c r="G43" s="1932"/>
      <c r="H43" s="1932"/>
      <c r="I43" s="1932"/>
      <c r="J43" s="1947">
        <f t="shared" si="7"/>
        <v>0</v>
      </c>
      <c r="M43" s="3743"/>
      <c r="N43" s="3744" t="s">
        <v>1974</v>
      </c>
      <c r="O43" s="3734"/>
      <c r="P43" s="3748">
        <f>O43*O$27</f>
        <v>0</v>
      </c>
    </row>
    <row r="44" spans="1:16">
      <c r="A44" s="4275"/>
      <c r="B44" s="1934">
        <v>2010</v>
      </c>
      <c r="C44" s="1932"/>
      <c r="D44" s="1932"/>
      <c r="E44" s="1932"/>
      <c r="F44" s="1932"/>
      <c r="G44" s="1932"/>
      <c r="H44" s="1932"/>
      <c r="I44" s="1932"/>
      <c r="J44" s="1947">
        <f t="shared" si="7"/>
        <v>0</v>
      </c>
      <c r="M44" s="3743"/>
      <c r="N44" s="3744" t="s">
        <v>1975</v>
      </c>
      <c r="O44" s="3734"/>
      <c r="P44" s="3748">
        <f>O44*O$28</f>
        <v>0</v>
      </c>
    </row>
    <row r="45" spans="1:16">
      <c r="A45" s="4275"/>
      <c r="B45" s="1934">
        <v>2011</v>
      </c>
      <c r="C45" s="1932"/>
      <c r="D45" s="1932"/>
      <c r="E45" s="1932"/>
      <c r="F45" s="1932"/>
      <c r="G45" s="1932"/>
      <c r="H45" s="1932"/>
      <c r="I45" s="1932"/>
      <c r="J45" s="1947">
        <f t="shared" si="7"/>
        <v>0</v>
      </c>
      <c r="M45" s="3743"/>
      <c r="N45" s="3744" t="s">
        <v>1976</v>
      </c>
      <c r="O45" s="3734"/>
      <c r="P45" s="3748">
        <f>O45*O$29</f>
        <v>0</v>
      </c>
    </row>
    <row r="46" spans="1:16">
      <c r="A46" s="4275"/>
      <c r="B46" s="1934">
        <v>2012</v>
      </c>
      <c r="C46" s="1935">
        <v>0</v>
      </c>
      <c r="D46" s="1937"/>
      <c r="E46" s="1937"/>
      <c r="F46" s="1937"/>
      <c r="G46" s="1937"/>
      <c r="H46" s="1937"/>
      <c r="I46" s="1937"/>
      <c r="J46" s="1947">
        <f t="shared" si="7"/>
        <v>0</v>
      </c>
      <c r="M46" s="3739" t="s">
        <v>1198</v>
      </c>
      <c r="N46" s="3734"/>
      <c r="O46" s="3747">
        <f>'Tableau 29'!C10</f>
        <v>0</v>
      </c>
      <c r="P46" s="3748">
        <f>O46*O$30</f>
        <v>0</v>
      </c>
    </row>
    <row r="47" spans="1:16" ht="12.75" customHeight="1">
      <c r="A47" s="4275"/>
      <c r="B47" s="1934">
        <v>2013</v>
      </c>
      <c r="C47" s="1935">
        <v>0</v>
      </c>
      <c r="D47" s="1937"/>
      <c r="E47" s="1937"/>
      <c r="F47" s="1937"/>
      <c r="G47" s="1937"/>
      <c r="H47" s="1937"/>
      <c r="I47" s="1937"/>
      <c r="J47" s="1947">
        <f t="shared" si="7"/>
        <v>0</v>
      </c>
      <c r="M47" s="3739" t="s">
        <v>1199</v>
      </c>
      <c r="N47" s="3734"/>
      <c r="O47" s="3747">
        <f>'Tableau 29'!C11</f>
        <v>0</v>
      </c>
      <c r="P47" s="3748">
        <f>O47*O$31</f>
        <v>0</v>
      </c>
    </row>
    <row r="48" spans="1:16" ht="13.5" thickBot="1">
      <c r="A48" s="4275"/>
      <c r="B48" s="1934">
        <v>2014</v>
      </c>
      <c r="C48" s="1935">
        <v>0</v>
      </c>
      <c r="D48" s="1937"/>
      <c r="E48" s="1937"/>
      <c r="F48" s="1937"/>
      <c r="G48" s="1937"/>
      <c r="H48" s="1937"/>
      <c r="I48" s="1937"/>
      <c r="J48" s="1947">
        <f t="shared" si="7"/>
        <v>0</v>
      </c>
      <c r="M48" s="3740" t="s">
        <v>1200</v>
      </c>
      <c r="N48" s="3741"/>
      <c r="O48" s="3750">
        <f>'Tableau 29'!C12</f>
        <v>0</v>
      </c>
      <c r="P48" s="3748">
        <f>O48*O$32</f>
        <v>0</v>
      </c>
    </row>
    <row r="49" spans="1:16" ht="13.5" thickBot="1">
      <c r="A49" s="4275"/>
      <c r="B49" s="1934">
        <v>2015</v>
      </c>
      <c r="C49" s="1935">
        <v>0</v>
      </c>
      <c r="D49" s="1935">
        <v>0</v>
      </c>
      <c r="E49" s="1935">
        <v>0</v>
      </c>
      <c r="F49" s="1935">
        <v>0</v>
      </c>
      <c r="G49" s="1935">
        <v>0</v>
      </c>
      <c r="H49" s="1935">
        <v>0</v>
      </c>
      <c r="I49" s="1937"/>
      <c r="J49" s="1947">
        <f t="shared" si="7"/>
        <v>0</v>
      </c>
      <c r="M49" s="4300" t="s">
        <v>754</v>
      </c>
      <c r="N49" s="4301"/>
      <c r="O49" s="3049"/>
      <c r="P49" s="3749">
        <f>P37+P46+P47+P48</f>
        <v>0</v>
      </c>
    </row>
    <row r="50" spans="1:16" ht="12.75" customHeight="1">
      <c r="A50" s="4275"/>
      <c r="B50" s="1934">
        <v>2016</v>
      </c>
      <c r="C50" s="1935">
        <v>0</v>
      </c>
      <c r="D50" s="1935">
        <v>0</v>
      </c>
      <c r="E50" s="1935">
        <v>0</v>
      </c>
      <c r="F50" s="1935">
        <v>0</v>
      </c>
      <c r="G50" s="1935">
        <v>0</v>
      </c>
      <c r="H50" s="1935">
        <v>0</v>
      </c>
      <c r="I50" s="1937"/>
      <c r="J50" s="1947">
        <f t="shared" si="7"/>
        <v>0</v>
      </c>
    </row>
    <row r="51" spans="1:16" ht="13.5" thickBot="1">
      <c r="A51" s="4275"/>
      <c r="B51" s="1934">
        <v>2017</v>
      </c>
      <c r="C51" s="1935">
        <v>0</v>
      </c>
      <c r="D51" s="1935">
        <v>0</v>
      </c>
      <c r="E51" s="1935">
        <v>0</v>
      </c>
      <c r="F51" s="1935">
        <v>0</v>
      </c>
      <c r="G51" s="1935">
        <v>0</v>
      </c>
      <c r="H51" s="1935">
        <v>0</v>
      </c>
      <c r="I51" s="1937"/>
      <c r="J51" s="1947">
        <f t="shared" si="7"/>
        <v>0</v>
      </c>
    </row>
    <row r="52" spans="1:16">
      <c r="A52" s="4275"/>
      <c r="B52" s="1934">
        <v>2018</v>
      </c>
      <c r="C52" s="1935">
        <v>0</v>
      </c>
      <c r="D52" s="1935">
        <v>0</v>
      </c>
      <c r="E52" s="1935">
        <v>0</v>
      </c>
      <c r="F52" s="1935">
        <v>0</v>
      </c>
      <c r="G52" s="1935">
        <v>0</v>
      </c>
      <c r="H52" s="1935">
        <v>0</v>
      </c>
      <c r="I52" s="1937"/>
      <c r="J52" s="1947">
        <f t="shared" si="7"/>
        <v>0</v>
      </c>
      <c r="M52" s="4302" t="s">
        <v>1985</v>
      </c>
      <c r="N52" s="4303"/>
      <c r="O52" s="3732" t="s">
        <v>1979</v>
      </c>
      <c r="P52" s="3733" t="s">
        <v>1980</v>
      </c>
    </row>
    <row r="53" spans="1:16">
      <c r="A53" s="4275"/>
      <c r="B53" s="1934">
        <v>2019</v>
      </c>
      <c r="C53" s="1935">
        <v>0</v>
      </c>
      <c r="D53" s="1935">
        <v>0</v>
      </c>
      <c r="E53" s="1935">
        <v>0</v>
      </c>
      <c r="F53" s="1935">
        <v>0</v>
      </c>
      <c r="G53" s="1935">
        <v>0</v>
      </c>
      <c r="H53" s="1935">
        <v>0</v>
      </c>
      <c r="I53" s="1937"/>
      <c r="J53" s="1947">
        <f t="shared" si="7"/>
        <v>0</v>
      </c>
      <c r="M53" s="3738" t="s">
        <v>1972</v>
      </c>
      <c r="N53" s="3737"/>
      <c r="O53" s="3747">
        <f>'Tableau 29'!D9</f>
        <v>0</v>
      </c>
      <c r="P53" s="3747">
        <f>SUM(P54:P61)</f>
        <v>0</v>
      </c>
    </row>
    <row r="54" spans="1:16">
      <c r="A54" s="4275"/>
      <c r="B54" s="1934">
        <v>2020</v>
      </c>
      <c r="C54" s="1935">
        <v>0</v>
      </c>
      <c r="D54" s="1935">
        <v>0</v>
      </c>
      <c r="E54" s="1935">
        <v>0</v>
      </c>
      <c r="F54" s="1935">
        <v>0</v>
      </c>
      <c r="G54" s="1935">
        <v>0</v>
      </c>
      <c r="H54" s="1935">
        <v>0</v>
      </c>
      <c r="I54" s="1937"/>
      <c r="J54" s="1947">
        <f t="shared" si="7"/>
        <v>0</v>
      </c>
      <c r="M54" s="3743"/>
      <c r="N54" s="3744" t="s">
        <v>1981</v>
      </c>
      <c r="O54" s="3734"/>
      <c r="P54" s="3748">
        <f>O54*O$22</f>
        <v>0</v>
      </c>
    </row>
    <row r="55" spans="1:16" ht="13.5" thickBot="1">
      <c r="A55" s="4275"/>
      <c r="B55" s="1948">
        <v>2021</v>
      </c>
      <c r="C55" s="1949">
        <v>0</v>
      </c>
      <c r="D55" s="1949">
        <v>0</v>
      </c>
      <c r="E55" s="1949">
        <v>0</v>
      </c>
      <c r="F55" s="1949">
        <v>0</v>
      </c>
      <c r="G55" s="1949">
        <v>0</v>
      </c>
      <c r="H55" s="1949">
        <v>0</v>
      </c>
      <c r="I55" s="1950"/>
      <c r="J55" s="1951">
        <f t="shared" si="7"/>
        <v>0</v>
      </c>
      <c r="M55" s="3743"/>
      <c r="N55" s="3744" t="s">
        <v>1973</v>
      </c>
      <c r="O55" s="3734"/>
      <c r="P55" s="3748">
        <f>O55*O$23</f>
        <v>0</v>
      </c>
    </row>
    <row r="56" spans="1:16" ht="13.5" thickBot="1">
      <c r="A56" s="4276"/>
      <c r="B56" s="1940" t="s">
        <v>559</v>
      </c>
      <c r="C56" s="1941">
        <f t="shared" ref="C56:J56" si="8">SUM(C42:C55)</f>
        <v>0</v>
      </c>
      <c r="D56" s="1941">
        <f t="shared" si="8"/>
        <v>0</v>
      </c>
      <c r="E56" s="1941">
        <f t="shared" si="8"/>
        <v>0</v>
      </c>
      <c r="F56" s="1941">
        <f t="shared" si="8"/>
        <v>0</v>
      </c>
      <c r="G56" s="1941">
        <f t="shared" si="8"/>
        <v>0</v>
      </c>
      <c r="H56" s="1941">
        <f t="shared" si="8"/>
        <v>0</v>
      </c>
      <c r="I56" s="1941">
        <f t="shared" si="8"/>
        <v>0</v>
      </c>
      <c r="J56" s="1941">
        <f t="shared" si="8"/>
        <v>0</v>
      </c>
      <c r="M56" s="3743"/>
      <c r="N56" s="3744" t="s">
        <v>1982</v>
      </c>
      <c r="O56" s="3734"/>
      <c r="P56" s="3748">
        <f>O56*O$24</f>
        <v>0</v>
      </c>
    </row>
    <row r="57" spans="1:16">
      <c r="A57" s="1222"/>
      <c r="B57" s="1222"/>
      <c r="C57" s="1222"/>
      <c r="D57" s="1222"/>
      <c r="E57" s="1222"/>
      <c r="F57" s="1222"/>
      <c r="G57" s="1222"/>
      <c r="H57" s="1222"/>
      <c r="I57" s="1222"/>
      <c r="J57" s="1952"/>
      <c r="M57" s="3743"/>
      <c r="N57" s="3744" t="s">
        <v>1983</v>
      </c>
      <c r="O57" s="3734"/>
      <c r="P57" s="3748">
        <f>O57*O$25</f>
        <v>0</v>
      </c>
    </row>
    <row r="58" spans="1:16">
      <c r="A58" s="1924" t="s">
        <v>1206</v>
      </c>
      <c r="B58" s="1222"/>
      <c r="C58" s="1222"/>
      <c r="D58" s="1222"/>
      <c r="E58" s="1222"/>
      <c r="F58" s="1222"/>
      <c r="G58" s="1222"/>
      <c r="H58" s="1222"/>
      <c r="I58" s="1222"/>
      <c r="J58" s="1952"/>
      <c r="M58" s="3743"/>
      <c r="N58" s="3744" t="s">
        <v>1984</v>
      </c>
      <c r="O58" s="3734"/>
      <c r="P58" s="3748">
        <f>O58*O$26</f>
        <v>0</v>
      </c>
    </row>
    <row r="59" spans="1:16">
      <c r="A59" s="1924" t="s">
        <v>1207</v>
      </c>
      <c r="B59" s="1222"/>
      <c r="C59" s="1222"/>
      <c r="D59" s="1222"/>
      <c r="E59" s="1222"/>
      <c r="F59" s="1222"/>
      <c r="G59" s="1222"/>
      <c r="H59" s="1222"/>
      <c r="I59" s="1222"/>
      <c r="J59" s="1952"/>
      <c r="M59" s="3743"/>
      <c r="N59" s="3744" t="s">
        <v>1974</v>
      </c>
      <c r="O59" s="3734"/>
      <c r="P59" s="3748">
        <f>O59*O$27</f>
        <v>0</v>
      </c>
    </row>
    <row r="60" spans="1:16" ht="13.5" thickBot="1">
      <c r="A60" s="1222"/>
      <c r="B60" s="1222"/>
      <c r="C60" s="1222"/>
      <c r="D60" s="1222"/>
      <c r="E60" s="1222"/>
      <c r="F60" s="1222"/>
      <c r="G60" s="1222"/>
      <c r="H60" s="1222"/>
      <c r="I60" s="1222"/>
      <c r="J60" s="1952"/>
      <c r="M60" s="3743"/>
      <c r="N60" s="3744" t="s">
        <v>1975</v>
      </c>
      <c r="O60" s="3734"/>
      <c r="P60" s="3748">
        <f>O60*O$28</f>
        <v>0</v>
      </c>
    </row>
    <row r="61" spans="1:16" ht="13.5" thickBot="1">
      <c r="A61" s="4272" t="s">
        <v>1208</v>
      </c>
      <c r="B61" s="4273"/>
      <c r="C61" s="4277"/>
      <c r="D61" s="4277"/>
      <c r="E61" s="4277"/>
      <c r="F61" s="4277"/>
      <c r="G61" s="4277"/>
      <c r="H61" s="4277"/>
      <c r="I61" s="4277"/>
      <c r="J61" s="4274"/>
      <c r="M61" s="3743"/>
      <c r="N61" s="3744" t="s">
        <v>1976</v>
      </c>
      <c r="O61" s="3734"/>
      <c r="P61" s="3748">
        <f>O61*O$29</f>
        <v>0</v>
      </c>
    </row>
    <row r="62" spans="1:16" ht="13.5" thickBot="1">
      <c r="A62" s="4278"/>
      <c r="B62" s="4279"/>
      <c r="C62" s="1928">
        <v>2008</v>
      </c>
      <c r="D62" s="1928">
        <v>2009</v>
      </c>
      <c r="E62" s="1928">
        <v>2010</v>
      </c>
      <c r="F62" s="1928">
        <v>2011</v>
      </c>
      <c r="G62" s="1928">
        <v>2012</v>
      </c>
      <c r="H62" s="1928">
        <v>2013</v>
      </c>
      <c r="I62" s="1930">
        <v>2014</v>
      </c>
      <c r="J62" s="1953" t="s">
        <v>754</v>
      </c>
      <c r="M62" s="3739" t="s">
        <v>1198</v>
      </c>
      <c r="N62" s="3734"/>
      <c r="O62" s="3747">
        <f>'Tableau 29'!D10</f>
        <v>0</v>
      </c>
      <c r="P62" s="3748">
        <f>O62*O$30</f>
        <v>0</v>
      </c>
    </row>
    <row r="63" spans="1:16">
      <c r="A63" s="4280"/>
      <c r="B63" s="1934">
        <v>2008</v>
      </c>
      <c r="C63" s="1954">
        <f>C26</f>
        <v>0</v>
      </c>
      <c r="D63" s="1932"/>
      <c r="E63" s="1937"/>
      <c r="F63" s="1937"/>
      <c r="G63" s="1937"/>
      <c r="H63" s="1937"/>
      <c r="I63" s="1956"/>
      <c r="J63" s="1947">
        <f t="shared" ref="J63:J76" si="9">SUM(C63:I63)</f>
        <v>0</v>
      </c>
      <c r="M63" s="3739" t="s">
        <v>1199</v>
      </c>
      <c r="N63" s="3734"/>
      <c r="O63" s="3747">
        <f>'Tableau 29'!D11</f>
        <v>0</v>
      </c>
      <c r="P63" s="3748">
        <f>O63*O$31</f>
        <v>0</v>
      </c>
    </row>
    <row r="64" spans="1:16" ht="13.5" thickBot="1">
      <c r="A64" s="4280"/>
      <c r="B64" s="1934">
        <v>2009</v>
      </c>
      <c r="C64" s="1954">
        <f>C27</f>
        <v>0</v>
      </c>
      <c r="D64" s="1955">
        <f t="shared" ref="D64:G69" si="10">D27</f>
        <v>0</v>
      </c>
      <c r="E64" s="1937"/>
      <c r="F64" s="1937"/>
      <c r="G64" s="1937"/>
      <c r="H64" s="1937"/>
      <c r="I64" s="1956"/>
      <c r="J64" s="1947">
        <f t="shared" si="9"/>
        <v>0</v>
      </c>
      <c r="M64" s="3740" t="s">
        <v>1200</v>
      </c>
      <c r="N64" s="3741"/>
      <c r="O64" s="3747">
        <f>'Tableau 29'!D12</f>
        <v>0</v>
      </c>
      <c r="P64" s="3748">
        <f>O64*O$32</f>
        <v>0</v>
      </c>
    </row>
    <row r="65" spans="1:16" ht="13.5" thickBot="1">
      <c r="A65" s="4280"/>
      <c r="B65" s="1934">
        <v>2010</v>
      </c>
      <c r="C65" s="1954">
        <f>C28</f>
        <v>0</v>
      </c>
      <c r="D65" s="1955">
        <f t="shared" si="10"/>
        <v>0</v>
      </c>
      <c r="E65" s="1955">
        <f>E28</f>
        <v>0</v>
      </c>
      <c r="F65" s="1937"/>
      <c r="G65" s="1937"/>
      <c r="H65" s="1937"/>
      <c r="I65" s="1956"/>
      <c r="J65" s="1947">
        <f t="shared" si="9"/>
        <v>0</v>
      </c>
      <c r="M65" s="4300" t="s">
        <v>754</v>
      </c>
      <c r="N65" s="4301"/>
      <c r="O65" s="3049"/>
      <c r="P65" s="3749">
        <f>P53+P62+P63+P64</f>
        <v>0</v>
      </c>
    </row>
    <row r="66" spans="1:16">
      <c r="A66" s="4280"/>
      <c r="B66" s="1934">
        <v>2011</v>
      </c>
      <c r="C66" s="1954">
        <f>C29</f>
        <v>0</v>
      </c>
      <c r="D66" s="1955">
        <f t="shared" si="10"/>
        <v>0</v>
      </c>
      <c r="E66" s="1955">
        <f t="shared" si="10"/>
        <v>0</v>
      </c>
      <c r="F66" s="1955">
        <f>F29</f>
        <v>0</v>
      </c>
      <c r="G66" s="1937"/>
      <c r="H66" s="1937"/>
      <c r="I66" s="1956"/>
      <c r="J66" s="1947">
        <f t="shared" si="9"/>
        <v>0</v>
      </c>
    </row>
    <row r="67" spans="1:16" ht="13.5" thickBot="1">
      <c r="A67" s="4280"/>
      <c r="B67" s="1934">
        <v>2012</v>
      </c>
      <c r="C67" s="1954">
        <f>C30+C46</f>
        <v>0</v>
      </c>
      <c r="D67" s="1955">
        <f t="shared" si="10"/>
        <v>0</v>
      </c>
      <c r="E67" s="1955">
        <f t="shared" si="10"/>
        <v>0</v>
      </c>
      <c r="F67" s="1955">
        <f t="shared" si="10"/>
        <v>0</v>
      </c>
      <c r="G67" s="1955">
        <f>G30</f>
        <v>0</v>
      </c>
      <c r="H67" s="1937"/>
      <c r="I67" s="1956"/>
      <c r="J67" s="1947">
        <f t="shared" si="9"/>
        <v>0</v>
      </c>
    </row>
    <row r="68" spans="1:16">
      <c r="A68" s="4280"/>
      <c r="B68" s="1934">
        <v>2013</v>
      </c>
      <c r="C68" s="1954">
        <f>C31+C47</f>
        <v>0</v>
      </c>
      <c r="D68" s="1955">
        <f t="shared" si="10"/>
        <v>0</v>
      </c>
      <c r="E68" s="1955">
        <f t="shared" si="10"/>
        <v>0</v>
      </c>
      <c r="F68" s="1955">
        <f t="shared" si="10"/>
        <v>0</v>
      </c>
      <c r="G68" s="1955">
        <f t="shared" si="10"/>
        <v>0</v>
      </c>
      <c r="H68" s="1955">
        <f>H31</f>
        <v>0</v>
      </c>
      <c r="I68" s="1956"/>
      <c r="J68" s="1947">
        <f t="shared" si="9"/>
        <v>0</v>
      </c>
      <c r="M68" s="4302" t="s">
        <v>1986</v>
      </c>
      <c r="N68" s="4303"/>
      <c r="O68" s="3732" t="s">
        <v>1979</v>
      </c>
      <c r="P68" s="3733" t="s">
        <v>1980</v>
      </c>
    </row>
    <row r="69" spans="1:16">
      <c r="A69" s="4280"/>
      <c r="B69" s="1934">
        <v>2014</v>
      </c>
      <c r="C69" s="1954">
        <f>C48</f>
        <v>0</v>
      </c>
      <c r="D69" s="1955">
        <f t="shared" si="10"/>
        <v>0</v>
      </c>
      <c r="E69" s="1955">
        <f t="shared" si="10"/>
        <v>0</v>
      </c>
      <c r="F69" s="1955">
        <f t="shared" si="10"/>
        <v>0</v>
      </c>
      <c r="G69" s="1955">
        <f t="shared" si="10"/>
        <v>0</v>
      </c>
      <c r="H69" s="1955">
        <f>H32</f>
        <v>0</v>
      </c>
      <c r="I69" s="1957">
        <f>I32</f>
        <v>0</v>
      </c>
      <c r="J69" s="1947">
        <f t="shared" si="9"/>
        <v>0</v>
      </c>
      <c r="M69" s="3738" t="s">
        <v>1972</v>
      </c>
      <c r="N69" s="3737"/>
      <c r="O69" s="3747">
        <f>'Tableau 29'!E9</f>
        <v>0</v>
      </c>
      <c r="P69" s="3747">
        <f>SUM(P70:P77)</f>
        <v>0</v>
      </c>
    </row>
    <row r="70" spans="1:16">
      <c r="A70" s="4280"/>
      <c r="B70" s="1934">
        <v>2015</v>
      </c>
      <c r="C70" s="1955">
        <f t="shared" ref="C70:H76" si="11">C49</f>
        <v>0</v>
      </c>
      <c r="D70" s="1955">
        <f t="shared" si="11"/>
        <v>0</v>
      </c>
      <c r="E70" s="1955">
        <f t="shared" si="11"/>
        <v>0</v>
      </c>
      <c r="F70" s="1955">
        <f t="shared" si="11"/>
        <v>0</v>
      </c>
      <c r="G70" s="1955">
        <f t="shared" si="11"/>
        <v>0</v>
      </c>
      <c r="H70" s="1955">
        <f t="shared" si="11"/>
        <v>0</v>
      </c>
      <c r="I70" s="1957">
        <f>I33</f>
        <v>0</v>
      </c>
      <c r="J70" s="1947">
        <f t="shared" si="9"/>
        <v>0</v>
      </c>
      <c r="M70" s="3743"/>
      <c r="N70" s="3744" t="s">
        <v>1981</v>
      </c>
      <c r="O70" s="3734"/>
      <c r="P70" s="3748">
        <f>O70*O$22</f>
        <v>0</v>
      </c>
    </row>
    <row r="71" spans="1:16">
      <c r="A71" s="4280"/>
      <c r="B71" s="1934">
        <v>2016</v>
      </c>
      <c r="C71" s="1955">
        <f t="shared" si="11"/>
        <v>0</v>
      </c>
      <c r="D71" s="1955">
        <f t="shared" si="11"/>
        <v>0</v>
      </c>
      <c r="E71" s="1955">
        <f t="shared" si="11"/>
        <v>0</v>
      </c>
      <c r="F71" s="1955">
        <f t="shared" si="11"/>
        <v>0</v>
      </c>
      <c r="G71" s="1955">
        <f t="shared" si="11"/>
        <v>0</v>
      </c>
      <c r="H71" s="1955">
        <f t="shared" si="11"/>
        <v>0</v>
      </c>
      <c r="I71" s="1956"/>
      <c r="J71" s="1947">
        <f t="shared" si="9"/>
        <v>0</v>
      </c>
      <c r="M71" s="3743"/>
      <c r="N71" s="3744" t="s">
        <v>1973</v>
      </c>
      <c r="O71" s="3734"/>
      <c r="P71" s="3748">
        <f>O71*O$23</f>
        <v>0</v>
      </c>
    </row>
    <row r="72" spans="1:16">
      <c r="A72" s="4280"/>
      <c r="B72" s="1934">
        <v>2017</v>
      </c>
      <c r="C72" s="1955">
        <f t="shared" si="11"/>
        <v>0</v>
      </c>
      <c r="D72" s="1955">
        <f t="shared" si="11"/>
        <v>0</v>
      </c>
      <c r="E72" s="1955">
        <f t="shared" si="11"/>
        <v>0</v>
      </c>
      <c r="F72" s="1955">
        <f t="shared" si="11"/>
        <v>0</v>
      </c>
      <c r="G72" s="1955">
        <f t="shared" si="11"/>
        <v>0</v>
      </c>
      <c r="H72" s="1955">
        <f t="shared" si="11"/>
        <v>0</v>
      </c>
      <c r="I72" s="1937"/>
      <c r="J72" s="1947">
        <f t="shared" si="9"/>
        <v>0</v>
      </c>
      <c r="M72" s="3743"/>
      <c r="N72" s="3744" t="s">
        <v>1982</v>
      </c>
      <c r="O72" s="3734"/>
      <c r="P72" s="3748">
        <f>O72*O$24</f>
        <v>0</v>
      </c>
    </row>
    <row r="73" spans="1:16">
      <c r="A73" s="4280"/>
      <c r="B73" s="1934">
        <v>2018</v>
      </c>
      <c r="C73" s="1955">
        <f t="shared" si="11"/>
        <v>0</v>
      </c>
      <c r="D73" s="1955">
        <f t="shared" si="11"/>
        <v>0</v>
      </c>
      <c r="E73" s="1955">
        <f t="shared" si="11"/>
        <v>0</v>
      </c>
      <c r="F73" s="1955">
        <f t="shared" si="11"/>
        <v>0</v>
      </c>
      <c r="G73" s="1955">
        <f t="shared" si="11"/>
        <v>0</v>
      </c>
      <c r="H73" s="1955">
        <f t="shared" si="11"/>
        <v>0</v>
      </c>
      <c r="I73" s="1937"/>
      <c r="J73" s="1947">
        <f t="shared" si="9"/>
        <v>0</v>
      </c>
      <c r="M73" s="3743"/>
      <c r="N73" s="3744" t="s">
        <v>1983</v>
      </c>
      <c r="O73" s="3734"/>
      <c r="P73" s="3748">
        <f>O73*O$25</f>
        <v>0</v>
      </c>
    </row>
    <row r="74" spans="1:16">
      <c r="A74" s="4280"/>
      <c r="B74" s="1934">
        <v>2019</v>
      </c>
      <c r="C74" s="1955">
        <f t="shared" si="11"/>
        <v>0</v>
      </c>
      <c r="D74" s="1955">
        <f t="shared" si="11"/>
        <v>0</v>
      </c>
      <c r="E74" s="1955">
        <f t="shared" si="11"/>
        <v>0</v>
      </c>
      <c r="F74" s="1955">
        <f t="shared" si="11"/>
        <v>0</v>
      </c>
      <c r="G74" s="1955">
        <f t="shared" si="11"/>
        <v>0</v>
      </c>
      <c r="H74" s="1955">
        <f t="shared" si="11"/>
        <v>0</v>
      </c>
      <c r="I74" s="1937"/>
      <c r="J74" s="1947">
        <f t="shared" si="9"/>
        <v>0</v>
      </c>
      <c r="M74" s="3743"/>
      <c r="N74" s="3744" t="s">
        <v>1984</v>
      </c>
      <c r="O74" s="3734"/>
      <c r="P74" s="3748">
        <f>O74*O$26</f>
        <v>0</v>
      </c>
    </row>
    <row r="75" spans="1:16">
      <c r="A75" s="4280"/>
      <c r="B75" s="1934">
        <v>2020</v>
      </c>
      <c r="C75" s="1955">
        <f t="shared" si="11"/>
        <v>0</v>
      </c>
      <c r="D75" s="1955">
        <f t="shared" si="11"/>
        <v>0</v>
      </c>
      <c r="E75" s="1955">
        <f t="shared" si="11"/>
        <v>0</v>
      </c>
      <c r="F75" s="1955">
        <f t="shared" si="11"/>
        <v>0</v>
      </c>
      <c r="G75" s="1955">
        <f t="shared" si="11"/>
        <v>0</v>
      </c>
      <c r="H75" s="1955">
        <f t="shared" si="11"/>
        <v>0</v>
      </c>
      <c r="I75" s="1937"/>
      <c r="J75" s="1947">
        <f t="shared" si="9"/>
        <v>0</v>
      </c>
      <c r="M75" s="3743"/>
      <c r="N75" s="3744" t="s">
        <v>1974</v>
      </c>
      <c r="O75" s="3734"/>
      <c r="P75" s="3748">
        <f>O75*O$27</f>
        <v>0</v>
      </c>
    </row>
    <row r="76" spans="1:16" ht="13.5" thickBot="1">
      <c r="A76" s="4280"/>
      <c r="B76" s="1934">
        <v>2021</v>
      </c>
      <c r="C76" s="1955">
        <f t="shared" si="11"/>
        <v>0</v>
      </c>
      <c r="D76" s="1955">
        <f t="shared" si="11"/>
        <v>0</v>
      </c>
      <c r="E76" s="1955">
        <f t="shared" si="11"/>
        <v>0</v>
      </c>
      <c r="F76" s="1955">
        <f t="shared" si="11"/>
        <v>0</v>
      </c>
      <c r="G76" s="1955">
        <f t="shared" si="11"/>
        <v>0</v>
      </c>
      <c r="H76" s="1955">
        <f t="shared" si="11"/>
        <v>0</v>
      </c>
      <c r="I76" s="1937"/>
      <c r="J76" s="1947">
        <f t="shared" si="9"/>
        <v>0</v>
      </c>
      <c r="M76" s="3743"/>
      <c r="N76" s="3744" t="s">
        <v>1975</v>
      </c>
      <c r="O76" s="3734"/>
      <c r="P76" s="3748">
        <f>O76*O$28</f>
        <v>0</v>
      </c>
    </row>
    <row r="77" spans="1:16" ht="13.5" thickBot="1">
      <c r="A77" s="1958"/>
      <c r="B77" s="1931" t="s">
        <v>559</v>
      </c>
      <c r="C77" s="1959">
        <f t="shared" ref="C77:J77" si="12">SUM(C63:C76)</f>
        <v>0</v>
      </c>
      <c r="D77" s="1959">
        <f t="shared" si="12"/>
        <v>0</v>
      </c>
      <c r="E77" s="1959">
        <f t="shared" si="12"/>
        <v>0</v>
      </c>
      <c r="F77" s="1959">
        <f t="shared" si="12"/>
        <v>0</v>
      </c>
      <c r="G77" s="1959">
        <f t="shared" si="12"/>
        <v>0</v>
      </c>
      <c r="H77" s="1959">
        <f t="shared" si="12"/>
        <v>0</v>
      </c>
      <c r="I77" s="1959">
        <f t="shared" si="12"/>
        <v>0</v>
      </c>
      <c r="J77" s="1960">
        <f t="shared" si="12"/>
        <v>0</v>
      </c>
      <c r="M77" s="3743"/>
      <c r="N77" s="3744" t="s">
        <v>1976</v>
      </c>
      <c r="O77" s="3734"/>
      <c r="P77" s="3748">
        <f>O77*O$29</f>
        <v>0</v>
      </c>
    </row>
    <row r="78" spans="1:16">
      <c r="A78" s="1222"/>
      <c r="B78" s="1222"/>
      <c r="C78" s="1222"/>
      <c r="D78" s="1222"/>
      <c r="E78" s="1222"/>
      <c r="F78" s="1222"/>
      <c r="G78" s="1222"/>
      <c r="H78" s="1222"/>
      <c r="I78" s="1222"/>
      <c r="J78" s="1952"/>
      <c r="M78" s="3739" t="s">
        <v>1198</v>
      </c>
      <c r="N78" s="3734"/>
      <c r="O78" s="3755">
        <f>'Tableau 29'!E10</f>
        <v>0</v>
      </c>
      <c r="P78" s="3748">
        <f>O78*O$30</f>
        <v>0</v>
      </c>
    </row>
    <row r="79" spans="1:16" ht="13.5" thickBot="1">
      <c r="A79" s="1222"/>
      <c r="B79" s="1222"/>
      <c r="C79" s="1222"/>
      <c r="D79" s="1222"/>
      <c r="E79" s="1222"/>
      <c r="F79" s="1222"/>
      <c r="G79" s="1222"/>
      <c r="H79" s="1222"/>
      <c r="I79" s="1222"/>
      <c r="J79" s="1952"/>
      <c r="M79" s="3739" t="s">
        <v>1199</v>
      </c>
      <c r="N79" s="3734"/>
      <c r="O79" s="3755">
        <f>'Tableau 29'!E11</f>
        <v>0</v>
      </c>
      <c r="P79" s="3748">
        <f>O79*O$31</f>
        <v>0</v>
      </c>
    </row>
    <row r="80" spans="1:16" ht="15.75" thickBot="1">
      <c r="A80" s="4281" t="s">
        <v>1209</v>
      </c>
      <c r="B80" s="4282"/>
      <c r="C80" s="4282"/>
      <c r="D80" s="4282"/>
      <c r="E80" s="4282"/>
      <c r="F80" s="4282"/>
      <c r="G80" s="4282"/>
      <c r="H80" s="4282"/>
      <c r="I80" s="4282"/>
      <c r="J80" s="4283"/>
      <c r="M80" s="3740" t="s">
        <v>1200</v>
      </c>
      <c r="N80" s="3741"/>
      <c r="O80" s="3750">
        <f>'Tableau 29'!E12</f>
        <v>0</v>
      </c>
      <c r="P80" s="3748">
        <f>O80*O$32</f>
        <v>0</v>
      </c>
    </row>
    <row r="81" spans="1:16" ht="13.5" thickBot="1">
      <c r="A81" s="1222"/>
      <c r="B81" s="1222"/>
      <c r="C81" s="1222"/>
      <c r="D81" s="1222"/>
      <c r="E81" s="1222"/>
      <c r="F81" s="1222"/>
      <c r="G81" s="1222"/>
      <c r="H81" s="1222"/>
      <c r="I81" s="1222"/>
      <c r="J81" s="1222"/>
      <c r="M81" s="4300" t="s">
        <v>754</v>
      </c>
      <c r="N81" s="4301"/>
      <c r="O81" s="3049"/>
      <c r="P81" s="3749">
        <f>P69+P78+P79+P80</f>
        <v>0</v>
      </c>
    </row>
    <row r="82" spans="1:16" ht="13.5" thickBot="1">
      <c r="A82" s="1961"/>
      <c r="B82" s="1962"/>
      <c r="C82" s="4284"/>
      <c r="D82" s="4284"/>
      <c r="E82" s="4284"/>
      <c r="F82" s="4284"/>
      <c r="G82" s="4284"/>
      <c r="H82" s="4284"/>
      <c r="I82" s="4279"/>
      <c r="J82" s="1963" t="s">
        <v>559</v>
      </c>
    </row>
    <row r="83" spans="1:16" ht="13.5" thickBot="1">
      <c r="A83" s="4278"/>
      <c r="B83" s="4279"/>
      <c r="C83" s="1928">
        <v>2008</v>
      </c>
      <c r="D83" s="1928">
        <v>2009</v>
      </c>
      <c r="E83" s="1928">
        <v>2010</v>
      </c>
      <c r="F83" s="1928">
        <v>2011</v>
      </c>
      <c r="G83" s="1928">
        <v>2012</v>
      </c>
      <c r="H83" s="1928">
        <v>2013</v>
      </c>
      <c r="I83" s="1930">
        <v>2014</v>
      </c>
      <c r="J83" s="1964"/>
    </row>
    <row r="84" spans="1:16">
      <c r="A84" s="4275" t="s">
        <v>1210</v>
      </c>
      <c r="B84" s="1934">
        <v>2008</v>
      </c>
      <c r="C84" s="1935">
        <v>0</v>
      </c>
      <c r="D84" s="1937"/>
      <c r="E84" s="1937"/>
      <c r="F84" s="1937"/>
      <c r="G84" s="1937"/>
      <c r="H84" s="1937"/>
      <c r="I84" s="1937"/>
      <c r="J84" s="1947">
        <f t="shared" ref="J84:J97" si="13">SUM(C84:I84)</f>
        <v>0</v>
      </c>
      <c r="M84" s="4302" t="s">
        <v>1987</v>
      </c>
      <c r="N84" s="4303"/>
      <c r="O84" s="3732" t="s">
        <v>1979</v>
      </c>
      <c r="P84" s="3733" t="s">
        <v>1980</v>
      </c>
    </row>
    <row r="85" spans="1:16">
      <c r="A85" s="4285"/>
      <c r="B85" s="1934">
        <v>2009</v>
      </c>
      <c r="C85" s="1935">
        <v>0</v>
      </c>
      <c r="D85" s="1935">
        <v>0</v>
      </c>
      <c r="E85" s="1937"/>
      <c r="F85" s="1937"/>
      <c r="G85" s="1937"/>
      <c r="H85" s="1937"/>
      <c r="I85" s="1937"/>
      <c r="J85" s="1947">
        <f t="shared" si="13"/>
        <v>0</v>
      </c>
      <c r="M85" s="3738" t="s">
        <v>1972</v>
      </c>
      <c r="N85" s="3737"/>
      <c r="O85" s="3747">
        <f>'Tableau 29'!F9</f>
        <v>0</v>
      </c>
      <c r="P85" s="3747">
        <f>SUM(P86:P93)</f>
        <v>0</v>
      </c>
    </row>
    <row r="86" spans="1:16">
      <c r="A86" s="4285"/>
      <c r="B86" s="1934">
        <v>2010</v>
      </c>
      <c r="C86" s="1935">
        <v>0</v>
      </c>
      <c r="D86" s="1935">
        <v>0</v>
      </c>
      <c r="E86" s="1935">
        <v>0</v>
      </c>
      <c r="F86" s="1937"/>
      <c r="G86" s="1937"/>
      <c r="H86" s="1937"/>
      <c r="I86" s="1937"/>
      <c r="J86" s="1947">
        <f t="shared" si="13"/>
        <v>0</v>
      </c>
      <c r="M86" s="3743"/>
      <c r="N86" s="3744" t="s">
        <v>1981</v>
      </c>
      <c r="O86" s="3734"/>
      <c r="P86" s="3748">
        <f>O86*O$22</f>
        <v>0</v>
      </c>
    </row>
    <row r="87" spans="1:16">
      <c r="A87" s="4285"/>
      <c r="B87" s="1934">
        <v>2011</v>
      </c>
      <c r="C87" s="1935">
        <v>0</v>
      </c>
      <c r="D87" s="1935">
        <v>0</v>
      </c>
      <c r="E87" s="1935">
        <v>0</v>
      </c>
      <c r="F87" s="1935">
        <v>0</v>
      </c>
      <c r="G87" s="1937"/>
      <c r="H87" s="1937"/>
      <c r="I87" s="1937"/>
      <c r="J87" s="1947">
        <f t="shared" si="13"/>
        <v>0</v>
      </c>
      <c r="M87" s="3743"/>
      <c r="N87" s="3744" t="s">
        <v>1973</v>
      </c>
      <c r="O87" s="3734"/>
      <c r="P87" s="3748">
        <f>O87*O$23</f>
        <v>0</v>
      </c>
    </row>
    <row r="88" spans="1:16">
      <c r="A88" s="4285"/>
      <c r="B88" s="1934">
        <v>2012</v>
      </c>
      <c r="C88" s="1935">
        <v>0</v>
      </c>
      <c r="D88" s="1935">
        <v>0</v>
      </c>
      <c r="E88" s="1935">
        <v>0</v>
      </c>
      <c r="F88" s="1935">
        <v>0</v>
      </c>
      <c r="G88" s="1935">
        <v>0</v>
      </c>
      <c r="H88" s="1937"/>
      <c r="I88" s="1937"/>
      <c r="J88" s="1947">
        <f t="shared" si="13"/>
        <v>0</v>
      </c>
      <c r="M88" s="3743"/>
      <c r="N88" s="3744" t="s">
        <v>1982</v>
      </c>
      <c r="O88" s="3734"/>
      <c r="P88" s="3748">
        <f>O88*O$24</f>
        <v>0</v>
      </c>
    </row>
    <row r="89" spans="1:16">
      <c r="A89" s="4285"/>
      <c r="B89" s="1934">
        <v>2013</v>
      </c>
      <c r="C89" s="1935">
        <v>0</v>
      </c>
      <c r="D89" s="1935">
        <v>0</v>
      </c>
      <c r="E89" s="1935">
        <v>0</v>
      </c>
      <c r="F89" s="1935">
        <v>0</v>
      </c>
      <c r="G89" s="1935">
        <v>0</v>
      </c>
      <c r="H89" s="1935">
        <v>0</v>
      </c>
      <c r="I89" s="1937"/>
      <c r="J89" s="1947">
        <f t="shared" si="13"/>
        <v>0</v>
      </c>
      <c r="M89" s="3743"/>
      <c r="N89" s="3744" t="s">
        <v>1983</v>
      </c>
      <c r="O89" s="3734"/>
      <c r="P89" s="3748">
        <f>O89*O$25</f>
        <v>0</v>
      </c>
    </row>
    <row r="90" spans="1:16">
      <c r="A90" s="4285"/>
      <c r="B90" s="1934">
        <v>2014</v>
      </c>
      <c r="C90" s="1935">
        <v>0</v>
      </c>
      <c r="D90" s="1935">
        <v>0</v>
      </c>
      <c r="E90" s="1935">
        <v>0</v>
      </c>
      <c r="F90" s="1935">
        <v>0</v>
      </c>
      <c r="G90" s="1935">
        <v>0</v>
      </c>
      <c r="H90" s="1935">
        <v>0</v>
      </c>
      <c r="I90" s="1935">
        <v>0</v>
      </c>
      <c r="J90" s="1947">
        <f t="shared" si="13"/>
        <v>0</v>
      </c>
      <c r="M90" s="3743"/>
      <c r="N90" s="3744" t="s">
        <v>1984</v>
      </c>
      <c r="O90" s="3734"/>
      <c r="P90" s="3748">
        <f>O90*O$26</f>
        <v>0</v>
      </c>
    </row>
    <row r="91" spans="1:16">
      <c r="A91" s="4285"/>
      <c r="B91" s="1934">
        <v>2015</v>
      </c>
      <c r="C91" s="1935">
        <v>0</v>
      </c>
      <c r="D91" s="1935">
        <v>0</v>
      </c>
      <c r="E91" s="1935">
        <v>0</v>
      </c>
      <c r="F91" s="1935">
        <v>0</v>
      </c>
      <c r="G91" s="1935">
        <v>0</v>
      </c>
      <c r="H91" s="1935">
        <v>0</v>
      </c>
      <c r="I91" s="1935">
        <v>0</v>
      </c>
      <c r="J91" s="1947">
        <f t="shared" si="13"/>
        <v>0</v>
      </c>
      <c r="M91" s="3743"/>
      <c r="N91" s="3744" t="s">
        <v>1974</v>
      </c>
      <c r="O91" s="3734"/>
      <c r="P91" s="3748">
        <f>O91*O$27</f>
        <v>0</v>
      </c>
    </row>
    <row r="92" spans="1:16">
      <c r="A92" s="4285"/>
      <c r="B92" s="1934">
        <v>2016</v>
      </c>
      <c r="C92" s="1935">
        <v>0</v>
      </c>
      <c r="D92" s="1935">
        <v>0</v>
      </c>
      <c r="E92" s="1935">
        <v>0</v>
      </c>
      <c r="F92" s="1935">
        <v>0</v>
      </c>
      <c r="G92" s="1935">
        <v>0</v>
      </c>
      <c r="H92" s="1935">
        <v>0</v>
      </c>
      <c r="I92" s="1937"/>
      <c r="J92" s="1947">
        <f t="shared" si="13"/>
        <v>0</v>
      </c>
      <c r="M92" s="3743"/>
      <c r="N92" s="3744" t="s">
        <v>1975</v>
      </c>
      <c r="O92" s="3734"/>
      <c r="P92" s="3748">
        <f>O92*O$28</f>
        <v>0</v>
      </c>
    </row>
    <row r="93" spans="1:16">
      <c r="A93" s="4285"/>
      <c r="B93" s="1934">
        <v>2017</v>
      </c>
      <c r="C93" s="1935">
        <v>0</v>
      </c>
      <c r="D93" s="1935">
        <v>0</v>
      </c>
      <c r="E93" s="1935">
        <v>0</v>
      </c>
      <c r="F93" s="1935">
        <v>0</v>
      </c>
      <c r="G93" s="1935">
        <v>0</v>
      </c>
      <c r="H93" s="1935">
        <v>0</v>
      </c>
      <c r="I93" s="1937"/>
      <c r="J93" s="1947">
        <f t="shared" si="13"/>
        <v>0</v>
      </c>
      <c r="M93" s="3743"/>
      <c r="N93" s="3744" t="s">
        <v>1976</v>
      </c>
      <c r="O93" s="3734"/>
      <c r="P93" s="3748">
        <f>O93*O$29</f>
        <v>0</v>
      </c>
    </row>
    <row r="94" spans="1:16">
      <c r="A94" s="4285"/>
      <c r="B94" s="1934">
        <v>2018</v>
      </c>
      <c r="C94" s="1935">
        <v>0</v>
      </c>
      <c r="D94" s="1935">
        <v>0</v>
      </c>
      <c r="E94" s="1935">
        <v>0</v>
      </c>
      <c r="F94" s="1935">
        <v>0</v>
      </c>
      <c r="G94" s="1935">
        <v>0</v>
      </c>
      <c r="H94" s="1935">
        <v>0</v>
      </c>
      <c r="I94" s="1937"/>
      <c r="J94" s="1947">
        <f t="shared" si="13"/>
        <v>0</v>
      </c>
      <c r="M94" s="3739" t="s">
        <v>1198</v>
      </c>
      <c r="N94" s="3734"/>
      <c r="O94" s="3755">
        <f>'Tableau 29'!F10</f>
        <v>0</v>
      </c>
      <c r="P94" s="3748">
        <f>O94*O$30</f>
        <v>0</v>
      </c>
    </row>
    <row r="95" spans="1:16">
      <c r="A95" s="4285"/>
      <c r="B95" s="1934">
        <v>2019</v>
      </c>
      <c r="C95" s="1935">
        <v>0</v>
      </c>
      <c r="D95" s="1935">
        <v>0</v>
      </c>
      <c r="E95" s="1935">
        <v>0</v>
      </c>
      <c r="F95" s="1935">
        <v>0</v>
      </c>
      <c r="G95" s="1935">
        <v>0</v>
      </c>
      <c r="H95" s="1935">
        <v>0</v>
      </c>
      <c r="I95" s="1937"/>
      <c r="J95" s="1947">
        <f t="shared" si="13"/>
        <v>0</v>
      </c>
      <c r="M95" s="3739" t="s">
        <v>1199</v>
      </c>
      <c r="N95" s="3734"/>
      <c r="O95" s="3755">
        <f>'Tableau 29'!F11</f>
        <v>0</v>
      </c>
      <c r="P95" s="3748">
        <f>O95*O$31</f>
        <v>0</v>
      </c>
    </row>
    <row r="96" spans="1:16" ht="13.5" thickBot="1">
      <c r="A96" s="4285"/>
      <c r="B96" s="1934">
        <v>2020</v>
      </c>
      <c r="C96" s="1935">
        <v>0</v>
      </c>
      <c r="D96" s="1935">
        <v>0</v>
      </c>
      <c r="E96" s="1935">
        <v>0</v>
      </c>
      <c r="F96" s="1935">
        <v>0</v>
      </c>
      <c r="G96" s="1935">
        <v>0</v>
      </c>
      <c r="H96" s="1935">
        <v>0</v>
      </c>
      <c r="I96" s="1937"/>
      <c r="J96" s="1947">
        <f t="shared" si="13"/>
        <v>0</v>
      </c>
      <c r="M96" s="3740" t="s">
        <v>1200</v>
      </c>
      <c r="N96" s="3741"/>
      <c r="O96" s="3755">
        <f>'Tableau 29'!F12</f>
        <v>0</v>
      </c>
      <c r="P96" s="3748">
        <f>O96*O$32</f>
        <v>0</v>
      </c>
    </row>
    <row r="97" spans="1:16" ht="13.5" thickBot="1">
      <c r="A97" s="4285"/>
      <c r="B97" s="1934">
        <v>2021</v>
      </c>
      <c r="C97" s="1935">
        <v>0</v>
      </c>
      <c r="D97" s="1935">
        <v>0</v>
      </c>
      <c r="E97" s="1935">
        <v>0</v>
      </c>
      <c r="F97" s="1935">
        <v>0</v>
      </c>
      <c r="G97" s="1935">
        <v>0</v>
      </c>
      <c r="H97" s="1935">
        <v>0</v>
      </c>
      <c r="I97" s="1937"/>
      <c r="J97" s="1947">
        <f t="shared" si="13"/>
        <v>0</v>
      </c>
      <c r="M97" s="4300" t="s">
        <v>754</v>
      </c>
      <c r="N97" s="4301"/>
      <c r="O97" s="3049"/>
      <c r="P97" s="3749">
        <f>P85+P94+P95+P96</f>
        <v>0</v>
      </c>
    </row>
    <row r="98" spans="1:16" ht="13.5" thickBot="1">
      <c r="A98" s="4286"/>
      <c r="B98" s="1931" t="s">
        <v>559</v>
      </c>
      <c r="C98" s="1965">
        <f t="shared" ref="C98:J98" si="14">SUM(C84:C97)</f>
        <v>0</v>
      </c>
      <c r="D98" s="1965">
        <f t="shared" si="14"/>
        <v>0</v>
      </c>
      <c r="E98" s="1965">
        <f t="shared" si="14"/>
        <v>0</v>
      </c>
      <c r="F98" s="1965">
        <f t="shared" si="14"/>
        <v>0</v>
      </c>
      <c r="G98" s="1965">
        <f t="shared" si="14"/>
        <v>0</v>
      </c>
      <c r="H98" s="1965">
        <f t="shared" si="14"/>
        <v>0</v>
      </c>
      <c r="I98" s="1965">
        <f t="shared" si="14"/>
        <v>0</v>
      </c>
      <c r="J98" s="1965">
        <f t="shared" si="14"/>
        <v>0</v>
      </c>
    </row>
    <row r="99" spans="1:16" ht="13.5" thickBot="1">
      <c r="A99" s="1924"/>
    </row>
    <row r="100" spans="1:16">
      <c r="A100" s="1924" t="s">
        <v>1211</v>
      </c>
      <c r="M100" s="4302" t="s">
        <v>1988</v>
      </c>
      <c r="N100" s="4303"/>
      <c r="O100" s="3732" t="s">
        <v>1979</v>
      </c>
      <c r="P100" s="3733" t="s">
        <v>1980</v>
      </c>
    </row>
    <row r="101" spans="1:16">
      <c r="A101" s="1924" t="s">
        <v>1212</v>
      </c>
      <c r="M101" s="3738" t="s">
        <v>1972</v>
      </c>
      <c r="N101" s="3737"/>
      <c r="O101" s="3747">
        <f>'Tableau 29'!G9</f>
        <v>0</v>
      </c>
      <c r="P101" s="3747">
        <f>SUM(P102:P109)</f>
        <v>0</v>
      </c>
    </row>
    <row r="102" spans="1:16">
      <c r="M102" s="3743"/>
      <c r="N102" s="3744" t="s">
        <v>1981</v>
      </c>
      <c r="O102" s="3734"/>
      <c r="P102" s="3748">
        <f>O102*O$22</f>
        <v>0</v>
      </c>
    </row>
    <row r="103" spans="1:16" ht="15.75">
      <c r="A103" s="1966" t="s">
        <v>1091</v>
      </c>
      <c r="F103" s="1967"/>
      <c r="M103" s="3743"/>
      <c r="N103" s="3744" t="s">
        <v>1973</v>
      </c>
      <c r="O103" s="3734"/>
      <c r="P103" s="3748">
        <f>O103*O$23</f>
        <v>0</v>
      </c>
    </row>
    <row r="104" spans="1:16" ht="15">
      <c r="A104" s="1968" t="s">
        <v>1837</v>
      </c>
      <c r="F104" s="1967"/>
      <c r="M104" s="3743"/>
      <c r="N104" s="3744" t="s">
        <v>1982</v>
      </c>
      <c r="O104" s="3734"/>
      <c r="P104" s="3748">
        <f>O104*O$24</f>
        <v>0</v>
      </c>
    </row>
    <row r="105" spans="1:16" ht="15">
      <c r="A105" s="1967"/>
      <c r="F105" s="1967"/>
      <c r="M105" s="3743"/>
      <c r="N105" s="3744" t="s">
        <v>1983</v>
      </c>
      <c r="O105" s="3734"/>
      <c r="P105" s="3748">
        <f>O105*O$25</f>
        <v>0</v>
      </c>
    </row>
    <row r="106" spans="1:16" ht="15">
      <c r="A106" s="1967"/>
      <c r="F106" s="1967"/>
      <c r="M106" s="3743"/>
      <c r="N106" s="3744" t="s">
        <v>1984</v>
      </c>
      <c r="O106" s="3734"/>
      <c r="P106" s="3748">
        <f>O106*O$26</f>
        <v>0</v>
      </c>
    </row>
    <row r="107" spans="1:16" ht="15">
      <c r="A107" s="1967"/>
      <c r="F107" s="1967"/>
      <c r="M107" s="3743"/>
      <c r="N107" s="3744" t="s">
        <v>1974</v>
      </c>
      <c r="O107" s="3734"/>
      <c r="P107" s="3748">
        <f>O107*O$27</f>
        <v>0</v>
      </c>
    </row>
    <row r="108" spans="1:16" ht="15.75" thickBot="1">
      <c r="A108" s="1967"/>
      <c r="F108" s="1967"/>
      <c r="M108" s="3743"/>
      <c r="N108" s="3744" t="s">
        <v>1975</v>
      </c>
      <c r="O108" s="3734"/>
      <c r="P108" s="3748">
        <f>O108*O$28</f>
        <v>0</v>
      </c>
    </row>
    <row r="109" spans="1:16" ht="15.75" thickBot="1">
      <c r="A109" s="4287" t="s">
        <v>1213</v>
      </c>
      <c r="B109" s="4288"/>
      <c r="C109" s="4288"/>
      <c r="D109" s="4288"/>
      <c r="E109" s="4288"/>
      <c r="F109" s="4288"/>
      <c r="G109" s="4288"/>
      <c r="H109" s="4288"/>
      <c r="I109" s="4288"/>
      <c r="J109" s="4289"/>
      <c r="M109" s="3743"/>
      <c r="N109" s="3744" t="s">
        <v>1976</v>
      </c>
      <c r="O109" s="3734"/>
      <c r="P109" s="3748">
        <f>O109*O$29</f>
        <v>0</v>
      </c>
    </row>
    <row r="110" spans="1:16">
      <c r="M110" s="3739" t="s">
        <v>1198</v>
      </c>
      <c r="N110" s="3734"/>
      <c r="O110" s="3755">
        <f>'Tableau 29'!G10</f>
        <v>0</v>
      </c>
      <c r="P110" s="3748">
        <f>O110*O$30</f>
        <v>0</v>
      </c>
    </row>
    <row r="111" spans="1:16">
      <c r="A111" s="1969" t="s">
        <v>1214</v>
      </c>
      <c r="B111" s="1970"/>
      <c r="F111" s="1969" t="s">
        <v>1215</v>
      </c>
      <c r="G111" s="1970"/>
      <c r="H111" s="1970"/>
      <c r="I111" s="1970"/>
      <c r="J111" s="1970"/>
      <c r="M111" s="3739" t="s">
        <v>1199</v>
      </c>
      <c r="N111" s="3734"/>
      <c r="O111" s="3755">
        <f>'Tableau 29'!G11</f>
        <v>0</v>
      </c>
      <c r="P111" s="3748">
        <f>O111*O$31</f>
        <v>0</v>
      </c>
    </row>
    <row r="112" spans="1:16" ht="13.5" thickBot="1">
      <c r="M112" s="3740" t="s">
        <v>1200</v>
      </c>
      <c r="N112" s="3741"/>
      <c r="O112" s="3755">
        <f>'Tableau 29'!G12</f>
        <v>0</v>
      </c>
      <c r="P112" s="3748">
        <f>O112*O$32</f>
        <v>0</v>
      </c>
    </row>
    <row r="113" spans="1:16" ht="13.5" thickBot="1">
      <c r="A113" s="1971" t="s">
        <v>1216</v>
      </c>
      <c r="B113" s="1972"/>
      <c r="C113" s="1972"/>
      <c r="D113" s="1972"/>
      <c r="F113" s="1971" t="s">
        <v>1216</v>
      </c>
      <c r="M113" s="4300" t="s">
        <v>754</v>
      </c>
      <c r="N113" s="4301"/>
      <c r="O113" s="3049"/>
      <c r="P113" s="3749">
        <f>P101+P110+P111+P112</f>
        <v>0</v>
      </c>
    </row>
    <row r="114" spans="1:16">
      <c r="A114" s="1971"/>
      <c r="B114" s="1972"/>
      <c r="C114" s="1972"/>
      <c r="D114" s="1972"/>
    </row>
    <row r="115" spans="1:16" ht="13.5" thickBot="1">
      <c r="A115" s="1973" t="s">
        <v>1217</v>
      </c>
      <c r="B115" s="1972"/>
      <c r="C115" s="1972"/>
      <c r="F115" s="1973" t="s">
        <v>1217</v>
      </c>
    </row>
    <row r="116" spans="1:16">
      <c r="A116" s="1972"/>
      <c r="B116" s="1972"/>
      <c r="C116" s="1972"/>
      <c r="F116" s="1972"/>
      <c r="M116" s="4302" t="s">
        <v>1989</v>
      </c>
      <c r="N116" s="4303"/>
      <c r="O116" s="3732" t="s">
        <v>1979</v>
      </c>
      <c r="P116" s="3733" t="s">
        <v>1980</v>
      </c>
    </row>
    <row r="117" spans="1:16">
      <c r="A117" s="4269" t="s">
        <v>1218</v>
      </c>
      <c r="B117" s="4269"/>
      <c r="C117" s="1972"/>
      <c r="F117" s="3131" t="s">
        <v>1218</v>
      </c>
      <c r="G117" s="3131"/>
      <c r="H117" s="1972"/>
      <c r="I117" s="3131" t="s">
        <v>1219</v>
      </c>
      <c r="J117" s="3131"/>
      <c r="M117" s="3738" t="s">
        <v>1972</v>
      </c>
      <c r="N117" s="3737"/>
      <c r="O117" s="3747">
        <f>'Tableau 29'!H9</f>
        <v>0</v>
      </c>
      <c r="P117" s="3747">
        <f>SUM(P118:P125)</f>
        <v>0</v>
      </c>
    </row>
    <row r="118" spans="1:16">
      <c r="A118" s="1975"/>
      <c r="B118" s="1972"/>
      <c r="C118" s="1972"/>
      <c r="F118" s="1975"/>
      <c r="G118" s="1972"/>
      <c r="H118" s="1972"/>
      <c r="I118" s="1975"/>
      <c r="J118" s="1972"/>
      <c r="M118" s="3743"/>
      <c r="N118" s="3744" t="s">
        <v>1981</v>
      </c>
      <c r="O118" s="3734"/>
      <c r="P118" s="3748">
        <f>O118*O$22</f>
        <v>0</v>
      </c>
    </row>
    <row r="119" spans="1:16">
      <c r="A119" s="1976">
        <v>12</v>
      </c>
      <c r="B119" s="1972"/>
      <c r="C119" s="1972"/>
      <c r="F119" s="1976">
        <v>7</v>
      </c>
      <c r="G119" s="1972"/>
      <c r="H119" s="1972"/>
      <c r="I119" s="1976"/>
      <c r="J119" s="1972">
        <v>12</v>
      </c>
      <c r="M119" s="3743"/>
      <c r="N119" s="3744" t="s">
        <v>1973</v>
      </c>
      <c r="O119" s="3734"/>
      <c r="P119" s="3748">
        <f>O119*O$23</f>
        <v>0</v>
      </c>
    </row>
    <row r="120" spans="1:16">
      <c r="A120" s="1976"/>
      <c r="B120" s="1972"/>
      <c r="C120" s="1972"/>
      <c r="F120" s="1976"/>
      <c r="G120" s="1972"/>
      <c r="H120" s="1972"/>
      <c r="I120" s="1976"/>
      <c r="J120" s="1972"/>
      <c r="M120" s="3743"/>
      <c r="N120" s="3744" t="s">
        <v>1982</v>
      </c>
      <c r="O120" s="3734"/>
      <c r="P120" s="3748">
        <f>O120*O$24</f>
        <v>0</v>
      </c>
    </row>
    <row r="121" spans="1:16">
      <c r="A121" s="1222"/>
      <c r="B121" s="1222"/>
      <c r="C121" s="1222"/>
      <c r="F121" s="1222"/>
      <c r="G121" s="1222"/>
      <c r="H121" s="1222"/>
      <c r="I121" s="1222"/>
      <c r="J121" s="1222"/>
      <c r="M121" s="3743"/>
      <c r="N121" s="3744" t="s">
        <v>1983</v>
      </c>
      <c r="O121" s="3734"/>
      <c r="P121" s="3748">
        <f>O121*O$25</f>
        <v>0</v>
      </c>
    </row>
    <row r="122" spans="1:16">
      <c r="A122" s="1977" t="s">
        <v>1220</v>
      </c>
      <c r="B122" s="1978"/>
      <c r="C122" s="1222"/>
      <c r="F122" s="1977" t="s">
        <v>1221</v>
      </c>
      <c r="G122" s="1978"/>
      <c r="H122" s="1979"/>
      <c r="I122" s="1979"/>
      <c r="J122" s="1979"/>
      <c r="M122" s="3743"/>
      <c r="N122" s="3744" t="s">
        <v>1984</v>
      </c>
      <c r="O122" s="3734"/>
      <c r="P122" s="3748">
        <f>O122*O$26</f>
        <v>0</v>
      </c>
    </row>
    <row r="123" spans="1:16">
      <c r="A123" s="1222"/>
      <c r="B123" s="1222"/>
      <c r="C123" s="1222"/>
      <c r="F123" s="1222"/>
      <c r="M123" s="3743"/>
      <c r="N123" s="3744" t="s">
        <v>1974</v>
      </c>
      <c r="O123" s="3734"/>
      <c r="P123" s="3748">
        <f>O123*O$27</f>
        <v>0</v>
      </c>
    </row>
    <row r="124" spans="1:16">
      <c r="A124" s="1973" t="s">
        <v>1222</v>
      </c>
      <c r="B124" s="1972"/>
      <c r="C124" s="1222"/>
      <c r="F124" s="1973" t="s">
        <v>1222</v>
      </c>
      <c r="M124" s="3743"/>
      <c r="N124" s="3744" t="s">
        <v>1975</v>
      </c>
      <c r="O124" s="3734"/>
      <c r="P124" s="3748">
        <f>O124*O$28</f>
        <v>0</v>
      </c>
    </row>
    <row r="125" spans="1:16">
      <c r="A125" s="1222"/>
      <c r="B125" s="1222"/>
      <c r="C125" s="1222"/>
      <c r="M125" s="3743"/>
      <c r="N125" s="3744" t="s">
        <v>1976</v>
      </c>
      <c r="O125" s="3734"/>
      <c r="P125" s="3748">
        <f>O125*O$29</f>
        <v>0</v>
      </c>
    </row>
    <row r="126" spans="1:16">
      <c r="A126" s="1972" t="s">
        <v>1223</v>
      </c>
      <c r="B126" s="1972"/>
      <c r="C126" s="1222"/>
      <c r="F126" s="1972" t="s">
        <v>1224</v>
      </c>
      <c r="G126" s="1972"/>
      <c r="H126" s="1972"/>
      <c r="I126" s="1972"/>
      <c r="J126" s="1972"/>
      <c r="M126" s="3739" t="s">
        <v>1198</v>
      </c>
      <c r="N126" s="3734"/>
      <c r="O126" s="3755">
        <f>'Tableau 29'!H10</f>
        <v>0</v>
      </c>
      <c r="P126" s="3748">
        <f>O126*O$30</f>
        <v>0</v>
      </c>
    </row>
    <row r="127" spans="1:16">
      <c r="A127" s="1222"/>
      <c r="B127" s="1222"/>
      <c r="C127" s="1222"/>
      <c r="F127" s="1222"/>
      <c r="G127" s="1222"/>
      <c r="H127" s="1222"/>
      <c r="I127" s="1222"/>
      <c r="J127" s="1222"/>
      <c r="M127" s="3739" t="s">
        <v>1199</v>
      </c>
      <c r="N127" s="3734"/>
      <c r="O127" s="3755">
        <f>'Tableau 29'!H11</f>
        <v>0</v>
      </c>
      <c r="P127" s="3748">
        <f>O127*O$31</f>
        <v>0</v>
      </c>
    </row>
    <row r="128" spans="1:16" ht="13.5" thickBot="1">
      <c r="A128" s="4269" t="s">
        <v>1225</v>
      </c>
      <c r="B128" s="4269"/>
      <c r="C128" s="1222"/>
      <c r="F128" s="3131" t="s">
        <v>1226</v>
      </c>
      <c r="G128" s="3131"/>
      <c r="H128" s="1972"/>
      <c r="I128" s="3131" t="s">
        <v>1225</v>
      </c>
      <c r="J128" s="3131"/>
      <c r="M128" s="3740" t="s">
        <v>1200</v>
      </c>
      <c r="N128" s="3741"/>
      <c r="O128" s="3755">
        <f>'Tableau 29'!H12</f>
        <v>0</v>
      </c>
      <c r="P128" s="3748">
        <f>O128*O$32</f>
        <v>0</v>
      </c>
    </row>
    <row r="129" spans="1:16" ht="13.5" thickBot="1">
      <c r="A129" s="1975"/>
      <c r="B129" s="1972"/>
      <c r="C129" s="1222"/>
      <c r="F129" s="1972">
        <v>7</v>
      </c>
      <c r="G129" s="1980"/>
      <c r="H129" s="1972"/>
      <c r="I129" s="1975"/>
      <c r="J129" s="1972"/>
      <c r="M129" s="3758" t="s">
        <v>754</v>
      </c>
      <c r="N129" s="3759"/>
      <c r="O129" s="3049"/>
      <c r="P129" s="3749">
        <f>P117+P126+P127+P128</f>
        <v>0</v>
      </c>
    </row>
    <row r="130" spans="1:16">
      <c r="A130" s="1981">
        <v>5</v>
      </c>
      <c r="B130" s="1972"/>
      <c r="C130" s="1222"/>
      <c r="F130" s="1982">
        <v>5</v>
      </c>
      <c r="G130" s="1983"/>
      <c r="H130" s="1972"/>
      <c r="I130" s="1979"/>
      <c r="J130" s="1984">
        <v>5</v>
      </c>
    </row>
    <row r="131" spans="1:16" ht="13.5" thickBot="1">
      <c r="A131" s="1976"/>
      <c r="B131" s="1972"/>
      <c r="C131" s="1222"/>
      <c r="F131" s="1972">
        <v>12</v>
      </c>
      <c r="G131" s="1985"/>
      <c r="H131" s="1972"/>
      <c r="I131" s="1976"/>
      <c r="J131" s="1972"/>
    </row>
    <row r="132" spans="1:16">
      <c r="A132" s="1979"/>
      <c r="B132" s="1972"/>
      <c r="C132" s="1222"/>
      <c r="F132" s="1222"/>
      <c r="M132" s="4302" t="s">
        <v>1990</v>
      </c>
      <c r="N132" s="4303"/>
      <c r="O132" s="3732" t="s">
        <v>1979</v>
      </c>
      <c r="P132" s="3733" t="s">
        <v>1980</v>
      </c>
    </row>
    <row r="133" spans="1:16">
      <c r="A133" s="1979"/>
      <c r="B133" s="1972"/>
      <c r="C133" s="1222"/>
      <c r="F133" s="1222"/>
      <c r="M133" s="3738" t="s">
        <v>1972</v>
      </c>
      <c r="N133" s="3737"/>
      <c r="O133" s="3747">
        <f>'Tableau 29'!I9</f>
        <v>0</v>
      </c>
      <c r="P133" s="3747">
        <f>SUM(P134:P141)</f>
        <v>0</v>
      </c>
    </row>
    <row r="134" spans="1:16">
      <c r="A134" s="1979" t="s">
        <v>1227</v>
      </c>
      <c r="B134" s="1972"/>
      <c r="C134" s="1222"/>
      <c r="F134" s="1972" t="s">
        <v>1228</v>
      </c>
      <c r="J134" s="1979" t="s">
        <v>1229</v>
      </c>
      <c r="M134" s="3743"/>
      <c r="N134" s="3744" t="s">
        <v>1981</v>
      </c>
      <c r="O134" s="3734"/>
      <c r="P134" s="3748">
        <f>O134*O$22</f>
        <v>0</v>
      </c>
    </row>
    <row r="135" spans="1:16">
      <c r="A135" s="1979"/>
      <c r="B135" s="1972"/>
      <c r="C135" s="1222"/>
      <c r="F135" s="1972" t="s">
        <v>1230</v>
      </c>
      <c r="M135" s="3743"/>
      <c r="N135" s="3744" t="s">
        <v>1973</v>
      </c>
      <c r="O135" s="3734"/>
      <c r="P135" s="3748">
        <f>O135*O$23</f>
        <v>0</v>
      </c>
    </row>
    <row r="136" spans="1:16">
      <c r="A136" s="1222"/>
      <c r="B136" s="1222"/>
      <c r="C136" s="1222"/>
      <c r="F136" s="1222"/>
      <c r="M136" s="3743"/>
      <c r="N136" s="3744" t="s">
        <v>1982</v>
      </c>
      <c r="O136" s="3734"/>
      <c r="P136" s="3748">
        <f>O136*O$24</f>
        <v>0</v>
      </c>
    </row>
    <row r="137" spans="1:16">
      <c r="A137" s="1972"/>
      <c r="B137" s="1972"/>
      <c r="C137" s="1222"/>
      <c r="F137" s="1972" t="s">
        <v>1440</v>
      </c>
      <c r="M137" s="3743"/>
      <c r="N137" s="3744" t="s">
        <v>1983</v>
      </c>
      <c r="O137" s="3734"/>
      <c r="P137" s="3748">
        <f>O137*O$25</f>
        <v>0</v>
      </c>
    </row>
    <row r="138" spans="1:16">
      <c r="A138" s="1972"/>
      <c r="B138" s="1972"/>
      <c r="C138" s="1222"/>
      <c r="F138" s="1972" t="s">
        <v>1231</v>
      </c>
      <c r="M138" s="3743"/>
      <c r="N138" s="3744" t="s">
        <v>1984</v>
      </c>
      <c r="O138" s="3734"/>
      <c r="P138" s="3748">
        <f>O138*O$26</f>
        <v>0</v>
      </c>
    </row>
    <row r="139" spans="1:16">
      <c r="A139" s="1972"/>
      <c r="B139" s="1972"/>
      <c r="C139" s="1222"/>
      <c r="F139" s="1972" t="s">
        <v>1232</v>
      </c>
      <c r="M139" s="3743"/>
      <c r="N139" s="3744" t="s">
        <v>1974</v>
      </c>
      <c r="O139" s="3734"/>
      <c r="P139" s="3748">
        <f>O139*O$27</f>
        <v>0</v>
      </c>
    </row>
    <row r="140" spans="1:16">
      <c r="A140" s="1986"/>
      <c r="B140" s="1972"/>
      <c r="C140" s="1222"/>
      <c r="F140" s="1972" t="s">
        <v>1233</v>
      </c>
      <c r="M140" s="3743"/>
      <c r="N140" s="3744" t="s">
        <v>1975</v>
      </c>
      <c r="O140" s="3734"/>
      <c r="P140" s="3748">
        <f>O140*O$28</f>
        <v>0</v>
      </c>
    </row>
    <row r="141" spans="1:16">
      <c r="A141" s="1222"/>
      <c r="B141" s="1222"/>
      <c r="C141" s="1222"/>
      <c r="D141" s="1222"/>
      <c r="M141" s="3743"/>
      <c r="N141" s="3744" t="s">
        <v>1976</v>
      </c>
      <c r="O141" s="3734"/>
      <c r="P141" s="3748">
        <f>O141*O$29</f>
        <v>0</v>
      </c>
    </row>
    <row r="142" spans="1:16">
      <c r="A142" s="1971" t="s">
        <v>1234</v>
      </c>
      <c r="B142" s="1972"/>
      <c r="C142" s="1222"/>
      <c r="D142" s="1222"/>
      <c r="F142" s="1971" t="s">
        <v>1234</v>
      </c>
      <c r="M142" s="3739" t="s">
        <v>1198</v>
      </c>
      <c r="N142" s="3734"/>
      <c r="O142" s="3755">
        <f>'Tableau 29'!I10</f>
        <v>0</v>
      </c>
      <c r="P142" s="3748">
        <f>O142*O$30</f>
        <v>0</v>
      </c>
    </row>
    <row r="143" spans="1:16">
      <c r="A143" s="1971"/>
      <c r="B143" s="1972"/>
      <c r="C143" s="1222"/>
      <c r="D143" s="1222"/>
      <c r="M143" s="3739" t="s">
        <v>1199</v>
      </c>
      <c r="N143" s="3734"/>
      <c r="O143" s="3755">
        <f>'Tableau 29'!I11</f>
        <v>0</v>
      </c>
      <c r="P143" s="3748">
        <f>O143*O$31</f>
        <v>0</v>
      </c>
    </row>
    <row r="144" spans="1:16" ht="13.5" thickBot="1">
      <c r="A144" s="1972" t="s">
        <v>1235</v>
      </c>
      <c r="B144" s="1972"/>
      <c r="C144" s="1222"/>
      <c r="D144" s="1222"/>
      <c r="F144" s="1972" t="s">
        <v>1235</v>
      </c>
      <c r="M144" s="3740" t="s">
        <v>1200</v>
      </c>
      <c r="N144" s="3741"/>
      <c r="O144" s="3755">
        <f>'Tableau 29'!I12</f>
        <v>0</v>
      </c>
      <c r="P144" s="3748">
        <f>O144*O$32</f>
        <v>0</v>
      </c>
    </row>
    <row r="145" spans="1:16" ht="13.5" thickBot="1">
      <c r="A145" s="1972" t="s">
        <v>1236</v>
      </c>
      <c r="B145" s="1972"/>
      <c r="C145" s="1222"/>
      <c r="D145" s="1222"/>
      <c r="F145" s="1972" t="s">
        <v>1237</v>
      </c>
      <c r="M145" s="4300" t="s">
        <v>754</v>
      </c>
      <c r="N145" s="4301"/>
      <c r="O145" s="3049"/>
      <c r="P145" s="3749">
        <f>P133+P142+P143+P144</f>
        <v>0</v>
      </c>
    </row>
    <row r="146" spans="1:16">
      <c r="A146" s="1972" t="s">
        <v>1238</v>
      </c>
      <c r="B146" s="1972"/>
      <c r="C146" s="1222"/>
      <c r="D146" s="1222"/>
      <c r="F146" s="1972" t="s">
        <v>1239</v>
      </c>
    </row>
    <row r="147" spans="1:16">
      <c r="A147" s="1222"/>
      <c r="B147" s="1222"/>
      <c r="C147" s="1222"/>
      <c r="D147" s="1222"/>
      <c r="F147" s="1222"/>
    </row>
    <row r="148" spans="1:16">
      <c r="A148" s="1222"/>
      <c r="B148" s="1222"/>
      <c r="C148" s="1222"/>
      <c r="D148" s="1222"/>
      <c r="F148" s="1222"/>
    </row>
    <row r="149" spans="1:16">
      <c r="A149" s="1972" t="s">
        <v>1240</v>
      </c>
      <c r="B149" s="1972"/>
      <c r="C149" s="1222"/>
      <c r="D149" s="1222"/>
      <c r="F149" s="1972" t="s">
        <v>1241</v>
      </c>
    </row>
    <row r="150" spans="1:16">
      <c r="A150" s="1972" t="s">
        <v>1242</v>
      </c>
      <c r="B150" s="1972"/>
      <c r="C150" s="1222"/>
      <c r="D150" s="1222"/>
      <c r="F150" s="1972" t="s">
        <v>1242</v>
      </c>
    </row>
    <row r="151" spans="1:16">
      <c r="A151" s="1222"/>
      <c r="B151" s="1222"/>
      <c r="C151" s="1222"/>
      <c r="D151" s="1222"/>
    </row>
    <row r="152" spans="1:16">
      <c r="A152" s="1972"/>
      <c r="B152" s="1972"/>
      <c r="C152" s="1222"/>
      <c r="D152" s="1222"/>
      <c r="F152" s="1972"/>
      <c r="G152" s="1972"/>
      <c r="H152" s="3131" t="s">
        <v>1225</v>
      </c>
      <c r="I152" s="3131"/>
      <c r="J152" s="1222"/>
    </row>
    <row r="153" spans="1:16">
      <c r="A153" s="1972"/>
      <c r="B153" s="1972"/>
      <c r="C153" s="1222"/>
      <c r="D153" s="1222"/>
      <c r="F153" s="1972"/>
      <c r="G153" s="1972"/>
      <c r="H153" s="1987"/>
      <c r="I153" s="1980"/>
      <c r="J153" s="1972"/>
    </row>
    <row r="154" spans="1:16">
      <c r="A154" s="1972"/>
      <c r="B154" s="1986"/>
      <c r="C154" s="1222"/>
      <c r="D154" s="1222"/>
      <c r="F154" s="1972"/>
      <c r="G154" s="1986"/>
      <c r="H154" s="1988">
        <v>5</v>
      </c>
      <c r="I154" s="1984">
        <v>5</v>
      </c>
      <c r="J154" s="1979"/>
    </row>
    <row r="155" spans="1:16">
      <c r="A155" s="1972"/>
      <c r="B155" s="1972"/>
      <c r="C155" s="1222"/>
      <c r="D155" s="1222"/>
      <c r="F155" s="1972"/>
      <c r="G155" s="1972"/>
      <c r="H155" s="1979"/>
      <c r="I155" s="1985"/>
      <c r="J155" s="1986"/>
    </row>
    <row r="156" spans="1:16">
      <c r="A156" s="1222"/>
      <c r="B156" s="1222"/>
      <c r="C156" s="1222"/>
      <c r="D156" s="1222"/>
      <c r="F156" s="1222"/>
      <c r="G156" s="1222"/>
      <c r="H156" s="1222"/>
      <c r="I156" s="1222"/>
      <c r="J156" s="1222"/>
    </row>
    <row r="157" spans="1:16">
      <c r="A157" s="4270" t="s">
        <v>1218</v>
      </c>
      <c r="B157" s="4270"/>
      <c r="C157" s="1222"/>
      <c r="D157" s="1222"/>
      <c r="F157" s="3132" t="s">
        <v>1218</v>
      </c>
      <c r="G157" s="3132"/>
      <c r="H157" s="1972"/>
      <c r="I157" s="3132" t="s">
        <v>1219</v>
      </c>
      <c r="J157" s="3132"/>
    </row>
    <row r="158" spans="1:16">
      <c r="A158" s="1975"/>
      <c r="B158" s="1972"/>
      <c r="C158" s="1222"/>
      <c r="D158" s="1222"/>
      <c r="F158" s="1975"/>
      <c r="G158" s="1972"/>
      <c r="H158" s="1972"/>
      <c r="I158" s="1990"/>
      <c r="J158" s="1972"/>
    </row>
    <row r="159" spans="1:16">
      <c r="A159" s="1976">
        <v>9</v>
      </c>
      <c r="B159" s="1972"/>
      <c r="C159" s="1222"/>
      <c r="D159" s="1222"/>
      <c r="F159" s="1976">
        <v>14</v>
      </c>
      <c r="G159" s="1991">
        <v>5</v>
      </c>
      <c r="H159" s="1979"/>
      <c r="I159" s="1992"/>
      <c r="J159" s="1972">
        <v>9</v>
      </c>
    </row>
    <row r="160" spans="1:16">
      <c r="A160" s="1976"/>
      <c r="B160" s="1972"/>
      <c r="C160" s="1222"/>
      <c r="D160" s="1222"/>
      <c r="F160" s="1976"/>
      <c r="G160" s="1972"/>
      <c r="H160" s="1972"/>
      <c r="I160" s="1993"/>
      <c r="J160" s="1972"/>
    </row>
    <row r="161" spans="1:6">
      <c r="A161" s="1222"/>
      <c r="B161" s="1222"/>
      <c r="C161" s="1222"/>
      <c r="D161" s="1222"/>
    </row>
    <row r="162" spans="1:6">
      <c r="A162" s="1972" t="s">
        <v>1243</v>
      </c>
      <c r="B162" s="1972"/>
      <c r="C162" s="1222"/>
      <c r="D162" s="1222"/>
      <c r="F162" s="1972" t="s">
        <v>1243</v>
      </c>
    </row>
    <row r="163" spans="1:6">
      <c r="A163" s="1222"/>
      <c r="B163" s="1222"/>
      <c r="C163" s="1222"/>
      <c r="D163" s="1222"/>
    </row>
    <row r="164" spans="1:6">
      <c r="A164" s="1222"/>
      <c r="B164" s="1222"/>
      <c r="C164" s="1222"/>
      <c r="D164" s="1222"/>
    </row>
    <row r="165" spans="1:6">
      <c r="A165" s="1222"/>
      <c r="B165" s="1222"/>
      <c r="C165" s="1222"/>
      <c r="D165" s="1222"/>
    </row>
    <row r="166" spans="1:6">
      <c r="A166" s="1222"/>
      <c r="B166" s="1222"/>
      <c r="C166" s="1222"/>
      <c r="D166" s="1222"/>
    </row>
    <row r="167" spans="1:6">
      <c r="A167" s="1222"/>
      <c r="B167" s="1222"/>
      <c r="C167" s="1222"/>
      <c r="D167" s="1222"/>
    </row>
    <row r="168" spans="1:6">
      <c r="A168" s="1222"/>
      <c r="B168" s="1222"/>
      <c r="C168" s="1222"/>
      <c r="D168" s="1222"/>
    </row>
    <row r="169" spans="1:6">
      <c r="A169" s="1222"/>
      <c r="B169" s="1222"/>
      <c r="C169" s="1222"/>
      <c r="D169" s="1222"/>
    </row>
    <row r="170" spans="1:6">
      <c r="A170" s="1222"/>
      <c r="B170" s="1222"/>
      <c r="C170" s="1222"/>
      <c r="D170" s="1222"/>
    </row>
    <row r="171" spans="1:6">
      <c r="A171" s="1222"/>
      <c r="B171" s="1222"/>
      <c r="C171" s="1222"/>
      <c r="D171" s="1222"/>
    </row>
    <row r="172" spans="1:6">
      <c r="A172" s="1222"/>
      <c r="B172" s="1222"/>
      <c r="C172" s="1222"/>
      <c r="D172" s="1222"/>
    </row>
    <row r="173" spans="1:6">
      <c r="A173" s="1222"/>
      <c r="B173" s="1222"/>
      <c r="C173" s="1222"/>
      <c r="D173" s="1222"/>
    </row>
    <row r="174" spans="1:6">
      <c r="A174" s="1222"/>
      <c r="B174" s="1222"/>
      <c r="C174" s="1222"/>
      <c r="D174" s="1222"/>
    </row>
    <row r="175" spans="1:6">
      <c r="A175" s="1222"/>
      <c r="B175" s="1222"/>
      <c r="C175" s="1222"/>
      <c r="D175" s="1222"/>
    </row>
  </sheetData>
  <mergeCells count="37">
    <mergeCell ref="M18:P18"/>
    <mergeCell ref="N7:P8"/>
    <mergeCell ref="M145:N145"/>
    <mergeCell ref="M116:N116"/>
    <mergeCell ref="M132:N132"/>
    <mergeCell ref="M100:N100"/>
    <mergeCell ref="M113:N113"/>
    <mergeCell ref="M65:N65"/>
    <mergeCell ref="M68:N68"/>
    <mergeCell ref="M81:N81"/>
    <mergeCell ref="M84:N84"/>
    <mergeCell ref="M97:N97"/>
    <mergeCell ref="M20:N20"/>
    <mergeCell ref="M36:N36"/>
    <mergeCell ref="M49:N49"/>
    <mergeCell ref="M52:N52"/>
    <mergeCell ref="A128:B128"/>
    <mergeCell ref="A157:B157"/>
    <mergeCell ref="A80:J80"/>
    <mergeCell ref="C82:I82"/>
    <mergeCell ref="A83:B83"/>
    <mergeCell ref="A84:A98"/>
    <mergeCell ref="A109:J109"/>
    <mergeCell ref="A117:B117"/>
    <mergeCell ref="A63:A76"/>
    <mergeCell ref="A5:J5"/>
    <mergeCell ref="C7:I7"/>
    <mergeCell ref="A22:J22"/>
    <mergeCell ref="A24:J24"/>
    <mergeCell ref="A25:B25"/>
    <mergeCell ref="A26:A35"/>
    <mergeCell ref="A39:J39"/>
    <mergeCell ref="A40:J40"/>
    <mergeCell ref="A42:A56"/>
    <mergeCell ref="A61:J61"/>
    <mergeCell ref="A62:B62"/>
    <mergeCell ref="B15:I15"/>
  </mergeCells>
  <pageMargins left="0.70866141732283472" right="0.70866141732283472" top="0.74803149606299213" bottom="0.74803149606299213" header="0.31496062992125984" footer="0.31496062992125984"/>
  <pageSetup paperSize="9" scale="43" orientation="portrait" r:id="rId1"/>
  <drawing r:id="rId2"/>
</worksheet>
</file>

<file path=xl/worksheets/sheet101.xml><?xml version="1.0" encoding="utf-8"?>
<worksheet xmlns="http://schemas.openxmlformats.org/spreadsheetml/2006/main" xmlns:r="http://schemas.openxmlformats.org/officeDocument/2006/relationships">
  <sheetPr published="0"/>
  <dimension ref="A1:N20"/>
  <sheetViews>
    <sheetView zoomScaleNormal="100" workbookViewId="0">
      <selection activeCell="E9" sqref="E9"/>
    </sheetView>
  </sheetViews>
  <sheetFormatPr baseColWidth="10" defaultRowHeight="12.75"/>
  <cols>
    <col min="1" max="1" width="11.42578125" style="1415"/>
    <col min="2" max="2" width="7.28515625" style="1415" customWidth="1"/>
    <col min="3" max="3" width="44.140625" style="1415" customWidth="1"/>
    <col min="4" max="4" width="48.140625" style="1415" customWidth="1"/>
    <col min="5" max="5" width="46.7109375" style="1415" customWidth="1"/>
    <col min="6" max="16384" width="11.42578125" style="1415"/>
  </cols>
  <sheetData>
    <row r="1" spans="1:14" ht="18">
      <c r="A1" s="2869" t="s">
        <v>1682</v>
      </c>
      <c r="B1" s="2103"/>
      <c r="C1" s="2103"/>
      <c r="D1" s="2103"/>
      <c r="E1" s="2103"/>
      <c r="F1" s="2103"/>
      <c r="G1" s="2103"/>
      <c r="H1" s="2103"/>
      <c r="I1" s="2103"/>
      <c r="J1" s="2103"/>
    </row>
    <row r="2" spans="1:14" ht="18">
      <c r="A2" s="357" t="str">
        <f>'PAGE DE GARDE'!C8</f>
        <v>ELECTRICITE</v>
      </c>
      <c r="B2" s="369"/>
      <c r="C2" s="2480" t="str">
        <f>'PAGE DE GARDE'!C10</f>
        <v>PT 2015-2016 V0</v>
      </c>
      <c r="D2" s="2870"/>
      <c r="E2" s="2870"/>
      <c r="F2" s="2870"/>
      <c r="G2" s="2870"/>
      <c r="H2" s="2870"/>
      <c r="I2" s="2870"/>
      <c r="J2" s="2870"/>
    </row>
    <row r="3" spans="1:14" ht="18">
      <c r="A3" s="1320" t="str">
        <f>'PAGE DE GARDE'!C7</f>
        <v>GRD</v>
      </c>
      <c r="B3" s="369"/>
      <c r="C3" s="357"/>
      <c r="D3" s="2870"/>
      <c r="E3" s="2870"/>
      <c r="F3" s="2870"/>
      <c r="G3" s="2870"/>
      <c r="H3" s="2870"/>
      <c r="I3" s="2870"/>
      <c r="J3" s="2870"/>
    </row>
    <row r="5" spans="1:14">
      <c r="B5" s="1771" t="s">
        <v>1683</v>
      </c>
    </row>
    <row r="6" spans="1:14">
      <c r="B6" s="1771"/>
    </row>
    <row r="7" spans="1:14" s="1777" customFormat="1" ht="205.5" customHeight="1">
      <c r="B7" s="4306" t="s">
        <v>1838</v>
      </c>
      <c r="C7" s="4306"/>
      <c r="D7" s="4306"/>
    </row>
    <row r="8" spans="1:14" ht="38.25" customHeight="1">
      <c r="B8" s="3841" t="s">
        <v>1684</v>
      </c>
      <c r="C8" s="3841"/>
      <c r="D8" s="3841"/>
    </row>
    <row r="9" spans="1:14" ht="24.75" customHeight="1">
      <c r="B9" s="3841" t="s">
        <v>1685</v>
      </c>
      <c r="C9" s="3841"/>
      <c r="D9" s="3841"/>
    </row>
    <row r="10" spans="1:14" ht="57" customHeight="1">
      <c r="C10" s="3841" t="s">
        <v>1689</v>
      </c>
      <c r="D10" s="3841"/>
      <c r="E10" s="3841"/>
    </row>
    <row r="11" spans="1:14" ht="51">
      <c r="C11" s="2690" t="s">
        <v>1686</v>
      </c>
    </row>
    <row r="15" spans="1:14" ht="15.75">
      <c r="A15" s="2462" t="s">
        <v>1320</v>
      </c>
      <c r="B15" s="1777"/>
      <c r="C15" s="1777"/>
      <c r="D15" s="1777"/>
      <c r="E15" s="1777"/>
      <c r="F15" s="1777"/>
      <c r="G15" s="1777"/>
      <c r="H15" s="1777"/>
      <c r="I15" s="1777"/>
      <c r="J15" s="1777"/>
      <c r="K15" s="1777"/>
      <c r="L15" s="1777"/>
      <c r="M15" s="1777"/>
      <c r="N15" s="1777"/>
    </row>
    <row r="16" spans="1:14">
      <c r="A16" s="1771" t="s">
        <v>1687</v>
      </c>
      <c r="B16" s="4306" t="s">
        <v>1334</v>
      </c>
      <c r="C16" s="4306"/>
      <c r="D16" s="4306"/>
      <c r="E16" s="4306"/>
      <c r="F16" s="4306"/>
      <c r="G16" s="4306"/>
      <c r="H16" s="4306"/>
      <c r="I16" s="4306"/>
      <c r="J16" s="4306"/>
      <c r="K16" s="4306"/>
      <c r="L16" s="4306"/>
      <c r="M16" s="4306"/>
      <c r="N16" s="4306"/>
    </row>
    <row r="17" spans="1:14">
      <c r="A17" s="1771" t="s">
        <v>1688</v>
      </c>
      <c r="B17" s="4306" t="s">
        <v>1550</v>
      </c>
      <c r="C17" s="4306"/>
      <c r="D17" s="4306"/>
      <c r="E17" s="4306"/>
      <c r="F17" s="4306"/>
      <c r="G17" s="4306"/>
      <c r="H17" s="4306"/>
      <c r="I17" s="4306"/>
      <c r="J17" s="4306"/>
      <c r="K17" s="4306"/>
      <c r="L17" s="4306"/>
      <c r="M17" s="4306"/>
      <c r="N17" s="4306"/>
    </row>
    <row r="18" spans="1:14">
      <c r="A18" s="1600"/>
      <c r="B18" s="2871"/>
      <c r="C18" s="1777"/>
      <c r="D18" s="1777"/>
      <c r="E18" s="1777"/>
      <c r="F18" s="1777"/>
      <c r="G18" s="1777"/>
      <c r="H18" s="1777"/>
      <c r="I18" s="1777"/>
      <c r="J18" s="1777"/>
      <c r="K18" s="1777"/>
      <c r="L18" s="1777"/>
      <c r="M18" s="1777"/>
      <c r="N18" s="1777"/>
    </row>
    <row r="19" spans="1:14">
      <c r="B19" s="1777"/>
      <c r="C19" s="1777"/>
      <c r="D19" s="1777"/>
      <c r="E19" s="1777"/>
      <c r="F19" s="1777"/>
      <c r="G19" s="1777"/>
      <c r="H19" s="1777"/>
      <c r="I19" s="1777"/>
      <c r="J19" s="1777"/>
      <c r="K19" s="1777"/>
      <c r="L19" s="1777"/>
      <c r="M19" s="1777"/>
      <c r="N19" s="1777"/>
    </row>
    <row r="20" spans="1:14">
      <c r="B20" s="1777"/>
      <c r="C20" s="1777"/>
      <c r="D20" s="1777"/>
      <c r="E20" s="1777"/>
      <c r="F20" s="1777"/>
      <c r="G20" s="1777"/>
      <c r="H20" s="1777"/>
      <c r="I20" s="1777"/>
      <c r="J20" s="1777"/>
      <c r="K20" s="1777"/>
      <c r="L20" s="1777"/>
      <c r="M20" s="1777"/>
      <c r="N20" s="1777"/>
    </row>
  </sheetData>
  <mergeCells count="6">
    <mergeCell ref="B17:N17"/>
    <mergeCell ref="B7:D7"/>
    <mergeCell ref="B8:D8"/>
    <mergeCell ref="B9:D9"/>
    <mergeCell ref="C10:E10"/>
    <mergeCell ref="B16:N16"/>
  </mergeCells>
  <pageMargins left="0.70866141732283472" right="0.70866141732283472" top="0.74803149606299213" bottom="0.74803149606299213" header="0.31496062992125984" footer="0.31496062992125984"/>
  <pageSetup paperSize="9" scale="62" orientation="landscape" r:id="rId1"/>
  <colBreaks count="1" manualBreakCount="1">
    <brk id="10" max="1048575" man="1"/>
  </colBreaks>
</worksheet>
</file>

<file path=xl/worksheets/sheet11.xml><?xml version="1.0" encoding="utf-8"?>
<worksheet xmlns="http://schemas.openxmlformats.org/spreadsheetml/2006/main" xmlns:r="http://schemas.openxmlformats.org/officeDocument/2006/relationships">
  <sheetPr published="0">
    <pageSetUpPr fitToPage="1"/>
  </sheetPr>
  <dimension ref="A1:I71"/>
  <sheetViews>
    <sheetView zoomScaleNormal="100" zoomScaleSheetLayoutView="100" workbookViewId="0">
      <selection activeCell="A68" sqref="A68"/>
    </sheetView>
  </sheetViews>
  <sheetFormatPr baseColWidth="10" defaultColWidth="9.140625" defaultRowHeight="12.75"/>
  <cols>
    <col min="1" max="1" width="63.5703125" style="1415" customWidth="1"/>
    <col min="2" max="3" width="22.28515625" style="1415" customWidth="1"/>
    <col min="4" max="9" width="20.7109375" style="1415" customWidth="1"/>
    <col min="10" max="16384" width="9.140625" style="1415"/>
  </cols>
  <sheetData>
    <row r="1" spans="1:9" ht="18">
      <c r="A1" s="1412" t="s">
        <v>1498</v>
      </c>
      <c r="B1" s="1413"/>
      <c r="C1" s="1413"/>
      <c r="D1" s="1414"/>
      <c r="E1" s="1413"/>
      <c r="F1" s="1413"/>
      <c r="G1" s="1413"/>
      <c r="H1" s="1413"/>
      <c r="I1" s="1413"/>
    </row>
    <row r="2" spans="1:9">
      <c r="A2" s="357" t="str">
        <f>'PAGE DE GARDE'!C8</f>
        <v>ELECTRICITE</v>
      </c>
      <c r="B2" s="369" t="str">
        <f>'PAGE DE GARDE'!C10</f>
        <v>PT 2015-2016 V0</v>
      </c>
      <c r="C2" s="369"/>
      <c r="D2" s="1413"/>
      <c r="E2" s="1413"/>
      <c r="F2" s="1413"/>
      <c r="G2" s="1413"/>
      <c r="H2" s="1413"/>
      <c r="I2" s="1413"/>
    </row>
    <row r="3" spans="1:9">
      <c r="A3" s="1320" t="str">
        <f>'PAGE DE GARDE'!C7</f>
        <v>GRD</v>
      </c>
      <c r="B3" s="369"/>
      <c r="C3" s="369"/>
      <c r="D3" s="1413"/>
      <c r="E3" s="1413"/>
      <c r="F3" s="1413"/>
      <c r="G3" s="1413"/>
      <c r="H3" s="1413"/>
      <c r="I3" s="1413"/>
    </row>
    <row r="4" spans="1:9" ht="15" customHeight="1" thickBot="1">
      <c r="A4" s="1416"/>
      <c r="B4" s="1409"/>
      <c r="C4" s="1409"/>
      <c r="D4" s="1417"/>
      <c r="E4" s="1417"/>
      <c r="F4" s="1417"/>
      <c r="G4" s="1417"/>
      <c r="H4" s="1417"/>
      <c r="I4" s="1417"/>
    </row>
    <row r="5" spans="1:9" ht="13.5" thickBot="1">
      <c r="A5" s="1592" t="s">
        <v>954</v>
      </c>
      <c r="B5" s="1593"/>
      <c r="C5" s="1593"/>
      <c r="D5" s="1594"/>
      <c r="E5" s="1594"/>
      <c r="F5" s="1595" t="s">
        <v>936</v>
      </c>
      <c r="G5" s="1596"/>
      <c r="H5" s="1595" t="s">
        <v>935</v>
      </c>
      <c r="I5" s="1596"/>
    </row>
    <row r="6" spans="1:9" ht="25.5">
      <c r="A6" s="1418" t="s">
        <v>801</v>
      </c>
      <c r="B6" s="1419" t="s">
        <v>938</v>
      </c>
      <c r="C6" s="1419" t="s">
        <v>937</v>
      </c>
      <c r="D6" s="2449" t="s">
        <v>936</v>
      </c>
      <c r="E6" s="2449" t="s">
        <v>935</v>
      </c>
      <c r="F6" s="1420" t="s">
        <v>955</v>
      </c>
      <c r="G6" s="1421" t="s">
        <v>956</v>
      </c>
      <c r="H6" s="1420" t="s">
        <v>955</v>
      </c>
      <c r="I6" s="1421" t="s">
        <v>956</v>
      </c>
    </row>
    <row r="7" spans="1:9" ht="13.5" thickBot="1">
      <c r="A7" s="1422"/>
      <c r="B7" s="1423"/>
      <c r="C7" s="1423" t="s">
        <v>957</v>
      </c>
      <c r="D7" s="1424" t="s">
        <v>958</v>
      </c>
      <c r="E7" s="1424" t="s">
        <v>959</v>
      </c>
      <c r="F7" s="1425"/>
      <c r="G7" s="1425"/>
      <c r="H7" s="1425"/>
      <c r="I7" s="1425"/>
    </row>
    <row r="8" spans="1:9">
      <c r="A8" s="1426" t="s">
        <v>960</v>
      </c>
      <c r="B8" s="1427"/>
      <c r="C8" s="1427"/>
      <c r="D8" s="1427"/>
      <c r="E8" s="1427"/>
      <c r="F8" s="1428"/>
      <c r="G8" s="1429"/>
      <c r="H8" s="1428"/>
      <c r="I8" s="1429"/>
    </row>
    <row r="9" spans="1:9">
      <c r="A9" s="1426"/>
      <c r="B9" s="1427"/>
      <c r="C9" s="1427"/>
      <c r="D9" s="1427"/>
      <c r="E9" s="1427"/>
      <c r="F9" s="1428"/>
      <c r="G9" s="1429"/>
      <c r="H9" s="1428"/>
      <c r="I9" s="1429"/>
    </row>
    <row r="10" spans="1:9">
      <c r="A10" s="1430" t="s">
        <v>915</v>
      </c>
      <c r="B10" s="1431">
        <f>'Tableau 1A'!F48</f>
        <v>0</v>
      </c>
      <c r="C10" s="1431">
        <f>'Tableau 1A'!J48</f>
        <v>0</v>
      </c>
      <c r="D10" s="1431">
        <f>'Tableau 1B'!F48</f>
        <v>0</v>
      </c>
      <c r="E10" s="1431">
        <f>'Tableau 1B'!O48</f>
        <v>0</v>
      </c>
      <c r="F10" s="1428">
        <f>D10-C10</f>
        <v>0</v>
      </c>
      <c r="G10" s="1429" t="e">
        <f>F10/C10</f>
        <v>#DIV/0!</v>
      </c>
      <c r="H10" s="1428">
        <f>E10-D10</f>
        <v>0</v>
      </c>
      <c r="I10" s="1429" t="e">
        <f>H10/D10</f>
        <v>#DIV/0!</v>
      </c>
    </row>
    <row r="11" spans="1:9">
      <c r="A11" s="1430" t="s">
        <v>916</v>
      </c>
      <c r="B11" s="1432">
        <f>'Tableau 1A'!F50</f>
        <v>0</v>
      </c>
      <c r="C11" s="1432">
        <f>'Tableau 1A'!J50</f>
        <v>0</v>
      </c>
      <c r="D11" s="1432">
        <f>'Tableau 1B'!F50</f>
        <v>0</v>
      </c>
      <c r="E11" s="1432">
        <f>'Tableau 1B'!O50</f>
        <v>0</v>
      </c>
      <c r="F11" s="1428">
        <f t="shared" ref="F11:F18" si="0">D11-C11</f>
        <v>0</v>
      </c>
      <c r="G11" s="1429" t="e">
        <f t="shared" ref="G11:G18" si="1">F11/C11</f>
        <v>#DIV/0!</v>
      </c>
      <c r="H11" s="1428">
        <f t="shared" ref="H11:H18" si="2">E11-D11</f>
        <v>0</v>
      </c>
      <c r="I11" s="1429" t="e">
        <f t="shared" ref="I11:I18" si="3">H11/D11</f>
        <v>#DIV/0!</v>
      </c>
    </row>
    <row r="12" spans="1:9">
      <c r="A12" s="1430" t="s">
        <v>961</v>
      </c>
      <c r="B12" s="1434">
        <f>'Tableau 1A'!F52</f>
        <v>0</v>
      </c>
      <c r="C12" s="1434">
        <f>'Tableau 1A'!J52</f>
        <v>0</v>
      </c>
      <c r="D12" s="1434">
        <f>'Tableau 1B'!F52</f>
        <v>0</v>
      </c>
      <c r="E12" s="1434">
        <f>'Tableau 1B'!O52</f>
        <v>0</v>
      </c>
      <c r="F12" s="1428">
        <f t="shared" si="0"/>
        <v>0</v>
      </c>
      <c r="G12" s="1429" t="e">
        <f t="shared" si="1"/>
        <v>#DIV/0!</v>
      </c>
      <c r="H12" s="1428">
        <f t="shared" si="2"/>
        <v>0</v>
      </c>
      <c r="I12" s="1429" t="e">
        <f t="shared" si="3"/>
        <v>#DIV/0!</v>
      </c>
    </row>
    <row r="13" spans="1:9">
      <c r="A13" s="1430" t="s">
        <v>962</v>
      </c>
      <c r="B13" s="1432">
        <f>SUM(B14:B16)</f>
        <v>0</v>
      </c>
      <c r="C13" s="1432">
        <f>SUM(C14:C16)</f>
        <v>0</v>
      </c>
      <c r="D13" s="1432">
        <f>'Tableau 1B'!F54</f>
        <v>0</v>
      </c>
      <c r="E13" s="1432">
        <f>'Tableau 1B'!O54</f>
        <v>0</v>
      </c>
      <c r="F13" s="1428">
        <f t="shared" si="0"/>
        <v>0</v>
      </c>
      <c r="G13" s="1429" t="e">
        <f t="shared" si="1"/>
        <v>#DIV/0!</v>
      </c>
      <c r="H13" s="1428">
        <f t="shared" si="2"/>
        <v>0</v>
      </c>
      <c r="I13" s="1429" t="e">
        <f t="shared" si="3"/>
        <v>#DIV/0!</v>
      </c>
    </row>
    <row r="14" spans="1:9">
      <c r="A14" s="1435" t="s">
        <v>963</v>
      </c>
      <c r="B14" s="1436"/>
      <c r="C14" s="1436"/>
      <c r="D14" s="1436"/>
      <c r="E14" s="1436"/>
      <c r="F14" s="1428">
        <f t="shared" si="0"/>
        <v>0</v>
      </c>
      <c r="G14" s="1429" t="e">
        <f t="shared" si="1"/>
        <v>#DIV/0!</v>
      </c>
      <c r="H14" s="1428">
        <f t="shared" si="2"/>
        <v>0</v>
      </c>
      <c r="I14" s="1429" t="e">
        <f t="shared" si="3"/>
        <v>#DIV/0!</v>
      </c>
    </row>
    <row r="15" spans="1:9">
      <c r="A15" s="1435" t="s">
        <v>964</v>
      </c>
      <c r="B15" s="1437"/>
      <c r="C15" s="1437"/>
      <c r="D15" s="1437"/>
      <c r="E15" s="1437"/>
      <c r="F15" s="1428">
        <f t="shared" si="0"/>
        <v>0</v>
      </c>
      <c r="G15" s="1429" t="e">
        <f t="shared" si="1"/>
        <v>#DIV/0!</v>
      </c>
      <c r="H15" s="1428">
        <f t="shared" si="2"/>
        <v>0</v>
      </c>
      <c r="I15" s="1429" t="e">
        <f t="shared" si="3"/>
        <v>#DIV/0!</v>
      </c>
    </row>
    <row r="16" spans="1:9">
      <c r="A16" s="1435" t="s">
        <v>965</v>
      </c>
      <c r="B16" s="1438"/>
      <c r="C16" s="1438"/>
      <c r="D16" s="1438"/>
      <c r="E16" s="1438"/>
      <c r="F16" s="1428">
        <f t="shared" si="0"/>
        <v>0</v>
      </c>
      <c r="G16" s="1429" t="e">
        <f t="shared" si="1"/>
        <v>#DIV/0!</v>
      </c>
      <c r="H16" s="1428">
        <f t="shared" si="2"/>
        <v>0</v>
      </c>
      <c r="I16" s="1429" t="e">
        <f t="shared" si="3"/>
        <v>#DIV/0!</v>
      </c>
    </row>
    <row r="17" spans="1:9">
      <c r="A17" s="1430" t="s">
        <v>966</v>
      </c>
      <c r="B17" s="1439">
        <f>'Tableau 1A'!F56</f>
        <v>0</v>
      </c>
      <c r="C17" s="1439">
        <f>'Tableau 1A'!O56</f>
        <v>0</v>
      </c>
      <c r="D17" s="1439">
        <f>'Tableau 1B'!F56</f>
        <v>0</v>
      </c>
      <c r="E17" s="1439">
        <f>'Tableau 1B'!O56</f>
        <v>0</v>
      </c>
      <c r="F17" s="1428">
        <f t="shared" si="0"/>
        <v>0</v>
      </c>
      <c r="G17" s="1429" t="e">
        <f t="shared" si="1"/>
        <v>#DIV/0!</v>
      </c>
      <c r="H17" s="1428">
        <f t="shared" si="2"/>
        <v>0</v>
      </c>
      <c r="I17" s="1429" t="e">
        <f t="shared" si="3"/>
        <v>#DIV/0!</v>
      </c>
    </row>
    <row r="18" spans="1:9">
      <c r="A18" s="1430" t="s">
        <v>917</v>
      </c>
      <c r="B18" s="1439">
        <f>'Tableau 1A'!F58</f>
        <v>0</v>
      </c>
      <c r="C18" s="1439">
        <f>'Tableau 1A'!O58</f>
        <v>0</v>
      </c>
      <c r="D18" s="1439">
        <f>'Tableau 1B'!F58</f>
        <v>0</v>
      </c>
      <c r="E18" s="1439">
        <f>'Tableau 1B'!O58</f>
        <v>0</v>
      </c>
      <c r="F18" s="1428">
        <f t="shared" si="0"/>
        <v>0</v>
      </c>
      <c r="G18" s="1429" t="e">
        <f t="shared" si="1"/>
        <v>#DIV/0!</v>
      </c>
      <c r="H18" s="1428">
        <f t="shared" si="2"/>
        <v>0</v>
      </c>
      <c r="I18" s="1429" t="e">
        <f t="shared" si="3"/>
        <v>#DIV/0!</v>
      </c>
    </row>
    <row r="19" spans="1:9">
      <c r="A19" s="1430"/>
      <c r="B19" s="1428"/>
      <c r="C19" s="1428"/>
      <c r="D19" s="1428"/>
      <c r="E19" s="1428"/>
      <c r="F19" s="1428"/>
      <c r="G19" s="1433"/>
      <c r="H19" s="1428"/>
      <c r="I19" s="1433"/>
    </row>
    <row r="20" spans="1:9" ht="13.5" thickBot="1">
      <c r="A20" s="1426"/>
      <c r="B20" s="1428"/>
      <c r="C20" s="1428"/>
      <c r="D20" s="1428"/>
      <c r="E20" s="1428"/>
      <c r="F20" s="1428"/>
      <c r="G20" s="1433"/>
      <c r="H20" s="1428"/>
      <c r="I20" s="1433"/>
    </row>
    <row r="21" spans="1:9" ht="13.5" thickBot="1">
      <c r="A21" s="1440" t="s">
        <v>967</v>
      </c>
      <c r="B21" s="1441">
        <f>SUM(B10:B13,B17:B18)</f>
        <v>0</v>
      </c>
      <c r="C21" s="1441">
        <f>SUM(C10:C13,C17:C18)</f>
        <v>0</v>
      </c>
      <c r="D21" s="1441">
        <f>SUM(D10:D13,D17:D18)</f>
        <v>0</v>
      </c>
      <c r="E21" s="1441">
        <f>SUM(E10:E13,E17:E18)</f>
        <v>0</v>
      </c>
      <c r="F21" s="1441">
        <f>SUM(F10:F13,F17:F18)</f>
        <v>0</v>
      </c>
      <c r="G21" s="1442" t="e">
        <f>F21/C21</f>
        <v>#DIV/0!</v>
      </c>
      <c r="H21" s="1441">
        <f>SUM(H10:H13,H17:H18)</f>
        <v>0</v>
      </c>
      <c r="I21" s="1442" t="e">
        <f>H21/E21</f>
        <v>#DIV/0!</v>
      </c>
    </row>
    <row r="22" spans="1:9" ht="13.5" thickBot="1">
      <c r="A22" s="1417"/>
      <c r="B22" s="1417"/>
      <c r="C22" s="1417"/>
      <c r="D22" s="1417"/>
      <c r="E22" s="1417"/>
      <c r="F22" s="1417"/>
      <c r="G22" s="1417"/>
      <c r="H22" s="1417"/>
      <c r="I22" s="1417"/>
    </row>
    <row r="23" spans="1:9" ht="13.5" thickBot="1">
      <c r="A23" s="1440" t="s">
        <v>968</v>
      </c>
      <c r="B23" s="1441">
        <f>'Tableau 1A'!F83</f>
        <v>0</v>
      </c>
      <c r="C23" s="1441">
        <f>'Tableau 1A'!O83</f>
        <v>0</v>
      </c>
      <c r="D23" s="1441">
        <f>'Tableau 1B'!F83</f>
        <v>0</v>
      </c>
      <c r="E23" s="1441">
        <f>'Tableau 1B'!O83</f>
        <v>0</v>
      </c>
      <c r="F23" s="1441">
        <f>D23-B23</f>
        <v>0</v>
      </c>
      <c r="G23" s="1442" t="e">
        <f>F23/C23</f>
        <v>#DIV/0!</v>
      </c>
      <c r="H23" s="1441">
        <f>F23-E23</f>
        <v>0</v>
      </c>
      <c r="I23" s="1442" t="e">
        <f>H23/E23</f>
        <v>#DIV/0!</v>
      </c>
    </row>
    <row r="24" spans="1:9">
      <c r="A24" s="1443"/>
      <c r="B24" s="1417"/>
      <c r="C24" s="1417"/>
      <c r="D24" s="1417"/>
      <c r="E24" s="1417"/>
      <c r="F24" s="1417"/>
      <c r="G24" s="1417"/>
      <c r="H24" s="1417"/>
      <c r="I24" s="1417"/>
    </row>
    <row r="25" spans="1:9" ht="15" customHeight="1">
      <c r="A25" s="1416"/>
      <c r="B25" s="1409"/>
      <c r="C25" s="1409"/>
      <c r="D25" s="1417"/>
      <c r="E25" s="1417"/>
      <c r="F25" s="1417"/>
      <c r="G25" s="1417"/>
      <c r="H25" s="1417"/>
      <c r="I25" s="1417"/>
    </row>
    <row r="26" spans="1:9" ht="15" customHeight="1" thickBot="1">
      <c r="A26" s="1416"/>
      <c r="B26" s="1409"/>
      <c r="C26" s="1409"/>
      <c r="D26" s="1417"/>
      <c r="E26" s="1417"/>
      <c r="F26" s="1417"/>
      <c r="G26" s="1417"/>
      <c r="H26" s="1417"/>
      <c r="I26" s="1417"/>
    </row>
    <row r="27" spans="1:9" ht="15" customHeight="1" thickBot="1">
      <c r="A27" s="1592" t="s">
        <v>969</v>
      </c>
      <c r="B27" s="1593"/>
      <c r="C27" s="1593"/>
      <c r="D27" s="1594"/>
      <c r="E27" s="1594"/>
      <c r="F27" s="1595" t="s">
        <v>936</v>
      </c>
      <c r="G27" s="1596"/>
      <c r="H27" s="1595" t="s">
        <v>935</v>
      </c>
      <c r="I27" s="1596"/>
    </row>
    <row r="28" spans="1:9" ht="26.25" customHeight="1">
      <c r="A28" s="1418" t="s">
        <v>801</v>
      </c>
      <c r="B28" s="1419" t="s">
        <v>938</v>
      </c>
      <c r="C28" s="1419" t="s">
        <v>937</v>
      </c>
      <c r="D28" s="2449" t="s">
        <v>936</v>
      </c>
      <c r="E28" s="2449" t="s">
        <v>935</v>
      </c>
      <c r="F28" s="1420" t="s">
        <v>955</v>
      </c>
      <c r="G28" s="1421" t="s">
        <v>956</v>
      </c>
      <c r="H28" s="1420" t="s">
        <v>970</v>
      </c>
      <c r="I28" s="1421" t="s">
        <v>956</v>
      </c>
    </row>
    <row r="29" spans="1:9" ht="13.5" thickBot="1">
      <c r="A29" s="1422"/>
      <c r="B29" s="1423" t="s">
        <v>957</v>
      </c>
      <c r="C29" s="1423" t="s">
        <v>957</v>
      </c>
      <c r="D29" s="1424" t="s">
        <v>958</v>
      </c>
      <c r="E29" s="1424" t="s">
        <v>959</v>
      </c>
      <c r="F29" s="1425"/>
      <c r="G29" s="1425"/>
      <c r="H29" s="1425"/>
      <c r="I29" s="1425"/>
    </row>
    <row r="30" spans="1:9">
      <c r="A30" s="1426" t="s">
        <v>960</v>
      </c>
      <c r="B30" s="1427"/>
      <c r="C30" s="1427"/>
      <c r="D30" s="1427"/>
      <c r="E30" s="1427"/>
      <c r="F30" s="1428"/>
      <c r="G30" s="1429"/>
      <c r="H30" s="1428"/>
      <c r="I30" s="1429"/>
    </row>
    <row r="31" spans="1:9">
      <c r="A31" s="1426"/>
      <c r="B31" s="1427"/>
      <c r="C31" s="1427"/>
      <c r="D31" s="1427"/>
      <c r="E31" s="1427"/>
      <c r="F31" s="1428"/>
      <c r="G31" s="1429"/>
      <c r="H31" s="1428"/>
      <c r="I31" s="1429"/>
    </row>
    <row r="32" spans="1:9">
      <c r="A32" s="1430" t="s">
        <v>915</v>
      </c>
      <c r="B32" s="1431">
        <f>'Tableau 1A'!J48</f>
        <v>0</v>
      </c>
      <c r="C32" s="1431">
        <f>'Tableau 1A'!S48</f>
        <v>0</v>
      </c>
      <c r="D32" s="1431">
        <f>'Tableau 1B'!J48</f>
        <v>0</v>
      </c>
      <c r="E32" s="1431">
        <f>'Tableau 1B'!S48</f>
        <v>0</v>
      </c>
      <c r="F32" s="1428">
        <f>D32-C32</f>
        <v>0</v>
      </c>
      <c r="G32" s="1429" t="e">
        <f>F32/C32</f>
        <v>#DIV/0!</v>
      </c>
      <c r="H32" s="1428">
        <f>E32-D32</f>
        <v>0</v>
      </c>
      <c r="I32" s="1429" t="e">
        <f>H32/D32</f>
        <v>#DIV/0!</v>
      </c>
    </row>
    <row r="33" spans="1:9">
      <c r="A33" s="1430" t="s">
        <v>916</v>
      </c>
      <c r="B33" s="1432">
        <f>'Tableau 1A'!J50</f>
        <v>0</v>
      </c>
      <c r="C33" s="1432">
        <f>'Tableau 1A'!S50</f>
        <v>0</v>
      </c>
      <c r="D33" s="1432">
        <f>'Tableau 1B'!J50</f>
        <v>0</v>
      </c>
      <c r="E33" s="1432">
        <f>'Tableau 1B'!S50</f>
        <v>0</v>
      </c>
      <c r="F33" s="1428">
        <f t="shared" ref="F33:F40" si="4">D33-C33</f>
        <v>0</v>
      </c>
      <c r="G33" s="1429" t="e">
        <f t="shared" ref="G33:G40" si="5">F33/C33</f>
        <v>#DIV/0!</v>
      </c>
      <c r="H33" s="1428">
        <f t="shared" ref="H33:H40" si="6">E33-D33</f>
        <v>0</v>
      </c>
      <c r="I33" s="1429" t="e">
        <f t="shared" ref="I33:I40" si="7">H33/D33</f>
        <v>#DIV/0!</v>
      </c>
    </row>
    <row r="34" spans="1:9">
      <c r="A34" s="1430" t="s">
        <v>961</v>
      </c>
      <c r="B34" s="1434">
        <f>'Tableau 1A'!J52</f>
        <v>0</v>
      </c>
      <c r="C34" s="1434">
        <f>'Tableau 1A'!S52</f>
        <v>0</v>
      </c>
      <c r="D34" s="1434">
        <f>'Tableau 1B'!J52</f>
        <v>0</v>
      </c>
      <c r="E34" s="1434">
        <f>'Tableau 1B'!S52</f>
        <v>0</v>
      </c>
      <c r="F34" s="1428">
        <f t="shared" si="4"/>
        <v>0</v>
      </c>
      <c r="G34" s="1429" t="e">
        <f t="shared" si="5"/>
        <v>#DIV/0!</v>
      </c>
      <c r="H34" s="1428">
        <f t="shared" si="6"/>
        <v>0</v>
      </c>
      <c r="I34" s="1429" t="e">
        <f t="shared" si="7"/>
        <v>#DIV/0!</v>
      </c>
    </row>
    <row r="35" spans="1:9">
      <c r="A35" s="1430" t="s">
        <v>962</v>
      </c>
      <c r="B35" s="1432">
        <f>'Tableau 1A'!J54</f>
        <v>0</v>
      </c>
      <c r="C35" s="1432">
        <f>'Tableau 1A'!S54</f>
        <v>0</v>
      </c>
      <c r="D35" s="1432">
        <f>'Tableau 1B'!J54</f>
        <v>0</v>
      </c>
      <c r="E35" s="1432">
        <f>'Tableau 1B'!S54</f>
        <v>0</v>
      </c>
      <c r="F35" s="1428">
        <f t="shared" si="4"/>
        <v>0</v>
      </c>
      <c r="G35" s="1429" t="e">
        <f t="shared" si="5"/>
        <v>#DIV/0!</v>
      </c>
      <c r="H35" s="1428">
        <f t="shared" si="6"/>
        <v>0</v>
      </c>
      <c r="I35" s="1429" t="e">
        <f t="shared" si="7"/>
        <v>#DIV/0!</v>
      </c>
    </row>
    <row r="36" spans="1:9">
      <c r="A36" s="1435" t="s">
        <v>963</v>
      </c>
      <c r="B36" s="1436"/>
      <c r="C36" s="1436"/>
      <c r="D36" s="1436"/>
      <c r="E36" s="1436"/>
      <c r="F36" s="1428">
        <f t="shared" si="4"/>
        <v>0</v>
      </c>
      <c r="G36" s="1429" t="e">
        <f t="shared" si="5"/>
        <v>#DIV/0!</v>
      </c>
      <c r="H36" s="1428">
        <f t="shared" si="6"/>
        <v>0</v>
      </c>
      <c r="I36" s="1429" t="e">
        <f t="shared" si="7"/>
        <v>#DIV/0!</v>
      </c>
    </row>
    <row r="37" spans="1:9">
      <c r="A37" s="1435" t="s">
        <v>964</v>
      </c>
      <c r="B37" s="1437"/>
      <c r="C37" s="1437"/>
      <c r="D37" s="1437"/>
      <c r="E37" s="1437"/>
      <c r="F37" s="1428">
        <f t="shared" si="4"/>
        <v>0</v>
      </c>
      <c r="G37" s="1429" t="e">
        <f t="shared" si="5"/>
        <v>#DIV/0!</v>
      </c>
      <c r="H37" s="1428">
        <f t="shared" si="6"/>
        <v>0</v>
      </c>
      <c r="I37" s="1429" t="e">
        <f t="shared" si="7"/>
        <v>#DIV/0!</v>
      </c>
    </row>
    <row r="38" spans="1:9">
      <c r="A38" s="1435" t="s">
        <v>965</v>
      </c>
      <c r="B38" s="1438"/>
      <c r="C38" s="1438"/>
      <c r="D38" s="1438"/>
      <c r="E38" s="1438"/>
      <c r="F38" s="1428">
        <f t="shared" si="4"/>
        <v>0</v>
      </c>
      <c r="G38" s="1429" t="e">
        <f t="shared" si="5"/>
        <v>#DIV/0!</v>
      </c>
      <c r="H38" s="1428">
        <f t="shared" si="6"/>
        <v>0</v>
      </c>
      <c r="I38" s="1429" t="e">
        <f t="shared" si="7"/>
        <v>#DIV/0!</v>
      </c>
    </row>
    <row r="39" spans="1:9">
      <c r="A39" s="1430" t="s">
        <v>966</v>
      </c>
      <c r="B39" s="1439">
        <f>'Tableau 1A'!J56</f>
        <v>0</v>
      </c>
      <c r="C39" s="1439">
        <f>'Tableau 1A'!S56</f>
        <v>0</v>
      </c>
      <c r="D39" s="1439">
        <f>'Tableau 1B'!J56</f>
        <v>0</v>
      </c>
      <c r="E39" s="1439">
        <f>'Tableau 1B'!S56</f>
        <v>0</v>
      </c>
      <c r="F39" s="1428">
        <f t="shared" si="4"/>
        <v>0</v>
      </c>
      <c r="G39" s="1429" t="e">
        <f t="shared" si="5"/>
        <v>#DIV/0!</v>
      </c>
      <c r="H39" s="1428">
        <f t="shared" si="6"/>
        <v>0</v>
      </c>
      <c r="I39" s="1429" t="e">
        <f t="shared" si="7"/>
        <v>#DIV/0!</v>
      </c>
    </row>
    <row r="40" spans="1:9">
      <c r="A40" s="1430" t="s">
        <v>917</v>
      </c>
      <c r="B40" s="1439">
        <f>'Tableau 1A'!J58</f>
        <v>0</v>
      </c>
      <c r="C40" s="1439">
        <f>'Tableau 1A'!S58</f>
        <v>0</v>
      </c>
      <c r="D40" s="1439">
        <f>'Tableau 1B'!J58</f>
        <v>0</v>
      </c>
      <c r="E40" s="1439">
        <f>'Tableau 1B'!S58</f>
        <v>0</v>
      </c>
      <c r="F40" s="1428">
        <f t="shared" si="4"/>
        <v>0</v>
      </c>
      <c r="G40" s="1429" t="e">
        <f t="shared" si="5"/>
        <v>#DIV/0!</v>
      </c>
      <c r="H40" s="1428">
        <f t="shared" si="6"/>
        <v>0</v>
      </c>
      <c r="I40" s="1429" t="e">
        <f t="shared" si="7"/>
        <v>#DIV/0!</v>
      </c>
    </row>
    <row r="41" spans="1:9">
      <c r="A41" s="1430"/>
      <c r="B41" s="1428"/>
      <c r="C41" s="1428"/>
      <c r="D41" s="1428"/>
      <c r="E41" s="1428"/>
      <c r="F41" s="1428"/>
      <c r="G41" s="1433"/>
      <c r="H41" s="1428"/>
      <c r="I41" s="1433"/>
    </row>
    <row r="42" spans="1:9" ht="13.5" thickBot="1">
      <c r="A42" s="1426"/>
      <c r="B42" s="1428"/>
      <c r="C42" s="1428"/>
      <c r="D42" s="1428"/>
      <c r="E42" s="1428"/>
      <c r="F42" s="1428"/>
      <c r="G42" s="1433"/>
      <c r="H42" s="1428"/>
      <c r="I42" s="1433"/>
    </row>
    <row r="43" spans="1:9" ht="13.5" thickBot="1">
      <c r="A43" s="1440" t="s">
        <v>967</v>
      </c>
      <c r="B43" s="1441">
        <f>SUM(B32:B35,B39:B40)</f>
        <v>0</v>
      </c>
      <c r="C43" s="1441">
        <f>SUM(C32:C35,C39:C40)</f>
        <v>0</v>
      </c>
      <c r="D43" s="1441">
        <f>SUM(D32:D35,D39:D40)</f>
        <v>0</v>
      </c>
      <c r="E43" s="1441">
        <f>SUM(E32:E35,E39:E40)</f>
        <v>0</v>
      </c>
      <c r="F43" s="1441">
        <f>SUM(F32:F35,F39:F40)</f>
        <v>0</v>
      </c>
      <c r="G43" s="1442" t="e">
        <f>F43/C43</f>
        <v>#DIV/0!</v>
      </c>
      <c r="H43" s="1441">
        <f>SUM(H32:H35,H39:H40)</f>
        <v>0</v>
      </c>
      <c r="I43" s="1442" t="e">
        <f>H43/E43</f>
        <v>#DIV/0!</v>
      </c>
    </row>
    <row r="44" spans="1:9" ht="13.5" thickBot="1">
      <c r="A44" s="1417"/>
      <c r="B44" s="1417"/>
      <c r="C44" s="1417"/>
      <c r="D44" s="1417"/>
      <c r="E44" s="1417"/>
      <c r="F44" s="1417"/>
      <c r="G44" s="1417"/>
      <c r="H44" s="1417"/>
      <c r="I44" s="1417"/>
    </row>
    <row r="45" spans="1:9" ht="13.5" thickBot="1">
      <c r="A45" s="1440" t="s">
        <v>968</v>
      </c>
      <c r="B45" s="1441">
        <f>'Tableau 1A'!J83</f>
        <v>0</v>
      </c>
      <c r="C45" s="1441">
        <f>'Tableau 1A'!S83</f>
        <v>0</v>
      </c>
      <c r="D45" s="1441">
        <f>'Tableau 1B'!J83</f>
        <v>0</v>
      </c>
      <c r="E45" s="1441">
        <f>'Tableau 1B'!S83</f>
        <v>0</v>
      </c>
      <c r="F45" s="1444">
        <f>D45-B45</f>
        <v>0</v>
      </c>
      <c r="G45" s="1442" t="e">
        <f>F45/C45</f>
        <v>#DIV/0!</v>
      </c>
      <c r="H45" s="1444">
        <f>F45-E45</f>
        <v>0</v>
      </c>
      <c r="I45" s="1442" t="e">
        <f>H45/E45</f>
        <v>#DIV/0!</v>
      </c>
    </row>
    <row r="46" spans="1:9">
      <c r="A46" s="1417"/>
      <c r="B46" s="1417"/>
      <c r="C46" s="1417"/>
      <c r="D46" s="1417"/>
      <c r="E46" s="1417"/>
      <c r="F46" s="1417"/>
      <c r="G46" s="1417"/>
      <c r="H46" s="1417"/>
      <c r="I46" s="1417"/>
    </row>
    <row r="47" spans="1:9" ht="13.5" thickBot="1">
      <c r="A47" s="1417"/>
      <c r="B47" s="1417"/>
      <c r="C47" s="1417"/>
      <c r="D47" s="1417"/>
      <c r="E47" s="1417"/>
      <c r="F47" s="1417"/>
      <c r="G47" s="1417"/>
      <c r="H47" s="1417"/>
      <c r="I47" s="1417"/>
    </row>
    <row r="48" spans="1:9" ht="13.5" thickBot="1">
      <c r="A48" s="1592" t="s">
        <v>971</v>
      </c>
      <c r="B48" s="1593"/>
      <c r="C48" s="1593"/>
      <c r="D48" s="1594"/>
      <c r="E48" s="1594"/>
      <c r="F48" s="1595" t="s">
        <v>936</v>
      </c>
      <c r="G48" s="1596"/>
      <c r="H48" s="1595" t="s">
        <v>935</v>
      </c>
      <c r="I48" s="1596"/>
    </row>
    <row r="49" spans="1:9" ht="25.5">
      <c r="A49" s="1418" t="s">
        <v>801</v>
      </c>
      <c r="B49" s="1419" t="s">
        <v>938</v>
      </c>
      <c r="C49" s="1419" t="s">
        <v>937</v>
      </c>
      <c r="D49" s="2449" t="s">
        <v>936</v>
      </c>
      <c r="E49" s="2449" t="s">
        <v>935</v>
      </c>
      <c r="F49" s="1420" t="s">
        <v>955</v>
      </c>
      <c r="G49" s="1421" t="s">
        <v>956</v>
      </c>
      <c r="H49" s="1420" t="s">
        <v>970</v>
      </c>
      <c r="I49" s="1421" t="s">
        <v>956</v>
      </c>
    </row>
    <row r="50" spans="1:9" ht="13.5" thickBot="1">
      <c r="A50" s="1422"/>
      <c r="B50" s="1423"/>
      <c r="C50" s="1423" t="s">
        <v>957</v>
      </c>
      <c r="D50" s="1424" t="s">
        <v>958</v>
      </c>
      <c r="E50" s="1424" t="s">
        <v>959</v>
      </c>
      <c r="F50" s="1425"/>
      <c r="G50" s="1425"/>
      <c r="H50" s="1425"/>
      <c r="I50" s="1425"/>
    </row>
    <row r="51" spans="1:9">
      <c r="A51" s="1426" t="s">
        <v>960</v>
      </c>
      <c r="B51" s="1427"/>
      <c r="C51" s="1427"/>
      <c r="D51" s="1427"/>
      <c r="E51" s="1427"/>
      <c r="F51" s="1428"/>
      <c r="G51" s="1429"/>
      <c r="H51" s="1428"/>
      <c r="I51" s="1429"/>
    </row>
    <row r="52" spans="1:9">
      <c r="A52" s="1426"/>
      <c r="B52" s="1427"/>
      <c r="C52" s="1427"/>
      <c r="D52" s="1427"/>
      <c r="E52" s="1427"/>
      <c r="F52" s="1428"/>
      <c r="G52" s="1429"/>
      <c r="H52" s="1428"/>
      <c r="I52" s="1429"/>
    </row>
    <row r="53" spans="1:9">
      <c r="A53" s="1430" t="s">
        <v>915</v>
      </c>
      <c r="B53" s="1431">
        <f>'Tableau 1A'!I48</f>
        <v>0</v>
      </c>
      <c r="C53" s="1431">
        <f>'Tableau 1A'!R48</f>
        <v>0</v>
      </c>
      <c r="D53" s="1431">
        <f>'Tableau 1B'!I48</f>
        <v>0</v>
      </c>
      <c r="E53" s="1431">
        <f>'Tableau 1B'!R48</f>
        <v>0</v>
      </c>
      <c r="F53" s="1428">
        <f>D53-C53</f>
        <v>0</v>
      </c>
      <c r="G53" s="1429" t="e">
        <f>F53/C53</f>
        <v>#DIV/0!</v>
      </c>
      <c r="H53" s="1428">
        <f>E53-D53</f>
        <v>0</v>
      </c>
      <c r="I53" s="1429" t="e">
        <f>H53/D53</f>
        <v>#DIV/0!</v>
      </c>
    </row>
    <row r="54" spans="1:9">
      <c r="A54" s="1430" t="s">
        <v>916</v>
      </c>
      <c r="B54" s="1432">
        <f>'Tableau 1A'!I50</f>
        <v>0</v>
      </c>
      <c r="C54" s="1432">
        <f>'Tableau 1A'!R50</f>
        <v>0</v>
      </c>
      <c r="D54" s="1432">
        <f>'Tableau 1B'!I50</f>
        <v>0</v>
      </c>
      <c r="E54" s="1432">
        <f>'Tableau 1B'!R50</f>
        <v>0</v>
      </c>
      <c r="F54" s="1428">
        <f t="shared" ref="F54:F61" si="8">D54-C54</f>
        <v>0</v>
      </c>
      <c r="G54" s="1429" t="e">
        <f t="shared" ref="G54:G61" si="9">F54/C54</f>
        <v>#DIV/0!</v>
      </c>
      <c r="H54" s="1428">
        <f t="shared" ref="H54:H61" si="10">E54-D54</f>
        <v>0</v>
      </c>
      <c r="I54" s="1429" t="e">
        <f t="shared" ref="I54:I61" si="11">H54/D54</f>
        <v>#DIV/0!</v>
      </c>
    </row>
    <row r="55" spans="1:9">
      <c r="A55" s="1430" t="s">
        <v>961</v>
      </c>
      <c r="B55" s="1434">
        <f>'Tableau 1A'!I52</f>
        <v>0</v>
      </c>
      <c r="C55" s="1434">
        <f>'Tableau 1A'!R52</f>
        <v>0</v>
      </c>
      <c r="D55" s="1434">
        <f>'Tableau 1B'!I52</f>
        <v>0</v>
      </c>
      <c r="E55" s="1434">
        <f>'Tableau 1B'!R52</f>
        <v>0</v>
      </c>
      <c r="F55" s="1428">
        <f t="shared" si="8"/>
        <v>0</v>
      </c>
      <c r="G55" s="1429" t="e">
        <f t="shared" si="9"/>
        <v>#DIV/0!</v>
      </c>
      <c r="H55" s="1428">
        <f t="shared" si="10"/>
        <v>0</v>
      </c>
      <c r="I55" s="1429" t="e">
        <f t="shared" si="11"/>
        <v>#DIV/0!</v>
      </c>
    </row>
    <row r="56" spans="1:9">
      <c r="A56" s="1430" t="s">
        <v>962</v>
      </c>
      <c r="B56" s="1432">
        <f>'Tableau 1A'!I54</f>
        <v>0</v>
      </c>
      <c r="C56" s="1432">
        <f>'Tableau 1A'!R54</f>
        <v>0</v>
      </c>
      <c r="D56" s="1432">
        <f>'Tableau 1B'!I54</f>
        <v>0</v>
      </c>
      <c r="E56" s="1432">
        <f>'Tableau 1B'!R54</f>
        <v>0</v>
      </c>
      <c r="F56" s="1428">
        <f t="shared" si="8"/>
        <v>0</v>
      </c>
      <c r="G56" s="1429" t="e">
        <f t="shared" si="9"/>
        <v>#DIV/0!</v>
      </c>
      <c r="H56" s="1428">
        <f t="shared" si="10"/>
        <v>0</v>
      </c>
      <c r="I56" s="1429" t="e">
        <f t="shared" si="11"/>
        <v>#DIV/0!</v>
      </c>
    </row>
    <row r="57" spans="1:9">
      <c r="A57" s="1435" t="s">
        <v>963</v>
      </c>
      <c r="B57" s="1436"/>
      <c r="C57" s="1436"/>
      <c r="D57" s="1436"/>
      <c r="E57" s="1436"/>
      <c r="F57" s="1428">
        <f t="shared" si="8"/>
        <v>0</v>
      </c>
      <c r="G57" s="1429" t="e">
        <f t="shared" si="9"/>
        <v>#DIV/0!</v>
      </c>
      <c r="H57" s="1428">
        <f t="shared" si="10"/>
        <v>0</v>
      </c>
      <c r="I57" s="1429" t="e">
        <f t="shared" si="11"/>
        <v>#DIV/0!</v>
      </c>
    </row>
    <row r="58" spans="1:9">
      <c r="A58" s="1435" t="s">
        <v>964</v>
      </c>
      <c r="B58" s="1437"/>
      <c r="C58" s="1437"/>
      <c r="D58" s="1437"/>
      <c r="E58" s="1437"/>
      <c r="F58" s="1428">
        <f t="shared" si="8"/>
        <v>0</v>
      </c>
      <c r="G58" s="1429" t="e">
        <f t="shared" si="9"/>
        <v>#DIV/0!</v>
      </c>
      <c r="H58" s="1428">
        <f t="shared" si="10"/>
        <v>0</v>
      </c>
      <c r="I58" s="1429" t="e">
        <f t="shared" si="11"/>
        <v>#DIV/0!</v>
      </c>
    </row>
    <row r="59" spans="1:9">
      <c r="A59" s="1435" t="s">
        <v>965</v>
      </c>
      <c r="B59" s="1438"/>
      <c r="C59" s="1438"/>
      <c r="D59" s="1438"/>
      <c r="E59" s="1438"/>
      <c r="F59" s="1428">
        <f t="shared" si="8"/>
        <v>0</v>
      </c>
      <c r="G59" s="1429" t="e">
        <f t="shared" si="9"/>
        <v>#DIV/0!</v>
      </c>
      <c r="H59" s="1428">
        <f t="shared" si="10"/>
        <v>0</v>
      </c>
      <c r="I59" s="1429" t="e">
        <f t="shared" si="11"/>
        <v>#DIV/0!</v>
      </c>
    </row>
    <row r="60" spans="1:9">
      <c r="A60" s="1430" t="s">
        <v>966</v>
      </c>
      <c r="B60" s="1439">
        <f>'Tableau 1A'!I56</f>
        <v>0</v>
      </c>
      <c r="C60" s="1439">
        <f>'Tableau 1A'!R56</f>
        <v>0</v>
      </c>
      <c r="D60" s="1439">
        <f>'Tableau 1B'!I56</f>
        <v>0</v>
      </c>
      <c r="E60" s="1439">
        <f>'Tableau 1B'!R56</f>
        <v>0</v>
      </c>
      <c r="F60" s="1428">
        <f t="shared" si="8"/>
        <v>0</v>
      </c>
      <c r="G60" s="1429" t="e">
        <f t="shared" si="9"/>
        <v>#DIV/0!</v>
      </c>
      <c r="H60" s="1428">
        <f t="shared" si="10"/>
        <v>0</v>
      </c>
      <c r="I60" s="1429" t="e">
        <f t="shared" si="11"/>
        <v>#DIV/0!</v>
      </c>
    </row>
    <row r="61" spans="1:9">
      <c r="A61" s="1430" t="s">
        <v>917</v>
      </c>
      <c r="B61" s="1439">
        <f>'Tableau 1A'!I58</f>
        <v>0</v>
      </c>
      <c r="C61" s="1439">
        <f>'Tableau 1A'!R58</f>
        <v>0</v>
      </c>
      <c r="D61" s="1439">
        <f>'Tableau 1B'!I58</f>
        <v>0</v>
      </c>
      <c r="E61" s="1439">
        <f>'Tableau 1B'!R58</f>
        <v>0</v>
      </c>
      <c r="F61" s="1428">
        <f t="shared" si="8"/>
        <v>0</v>
      </c>
      <c r="G61" s="1429" t="e">
        <f t="shared" si="9"/>
        <v>#DIV/0!</v>
      </c>
      <c r="H61" s="1428">
        <f t="shared" si="10"/>
        <v>0</v>
      </c>
      <c r="I61" s="1429" t="e">
        <f t="shared" si="11"/>
        <v>#DIV/0!</v>
      </c>
    </row>
    <row r="62" spans="1:9">
      <c r="A62" s="1430"/>
      <c r="B62" s="1428"/>
      <c r="C62" s="1428"/>
      <c r="D62" s="1428"/>
      <c r="E62" s="1428"/>
      <c r="F62" s="1428"/>
      <c r="G62" s="1433"/>
      <c r="H62" s="1428"/>
      <c r="I62" s="1433"/>
    </row>
    <row r="63" spans="1:9" ht="13.5" thickBot="1">
      <c r="A63" s="1426"/>
      <c r="B63" s="1428"/>
      <c r="C63" s="1428"/>
      <c r="D63" s="1428"/>
      <c r="E63" s="1428"/>
      <c r="F63" s="1428"/>
      <c r="G63" s="1433"/>
      <c r="H63" s="1428"/>
      <c r="I63" s="1433"/>
    </row>
    <row r="64" spans="1:9" ht="13.5" thickBot="1">
      <c r="A64" s="1440" t="s">
        <v>967</v>
      </c>
      <c r="B64" s="1441">
        <f>SUM(B53:B56,B60:B61)</f>
        <v>0</v>
      </c>
      <c r="C64" s="1441">
        <f>SUM(C53:C56,C60:C61)</f>
        <v>0</v>
      </c>
      <c r="D64" s="1441">
        <f>SUM(D53:D56,D60:D61)</f>
        <v>0</v>
      </c>
      <c r="E64" s="1441">
        <f>SUM(E53:E56,E60:E61)</f>
        <v>0</v>
      </c>
      <c r="F64" s="1441">
        <f>SUM(F53:F56,F60:F61)</f>
        <v>0</v>
      </c>
      <c r="G64" s="1442" t="e">
        <f>F64/C64</f>
        <v>#DIV/0!</v>
      </c>
      <c r="H64" s="1441">
        <f>SUM(H53:H56,H60:H61)</f>
        <v>0</v>
      </c>
      <c r="I64" s="1442" t="e">
        <f>H64/E64</f>
        <v>#DIV/0!</v>
      </c>
    </row>
    <row r="65" spans="1:9" ht="13.5" thickBot="1">
      <c r="A65" s="1417"/>
      <c r="B65" s="1417"/>
      <c r="C65" s="1417"/>
      <c r="D65" s="1417"/>
      <c r="E65" s="1417"/>
      <c r="F65" s="1417"/>
      <c r="G65" s="1417"/>
      <c r="H65" s="1417"/>
      <c r="I65" s="1417"/>
    </row>
    <row r="66" spans="1:9" ht="13.5" thickBot="1">
      <c r="A66" s="1440" t="s">
        <v>968</v>
      </c>
      <c r="B66" s="1441">
        <f>'Tableau 1A'!I83</f>
        <v>0</v>
      </c>
      <c r="C66" s="1441">
        <f>'Tableau 1A'!R83</f>
        <v>0</v>
      </c>
      <c r="D66" s="1441">
        <f>'Tableau 1B'!I83</f>
        <v>0</v>
      </c>
      <c r="E66" s="1441">
        <f>'Tableau 1B'!R83</f>
        <v>0</v>
      </c>
      <c r="F66" s="1444">
        <f>D66-B66</f>
        <v>0</v>
      </c>
      <c r="G66" s="1442" t="e">
        <f>F66/C66</f>
        <v>#DIV/0!</v>
      </c>
      <c r="H66" s="1444">
        <f>F66-E66</f>
        <v>0</v>
      </c>
      <c r="I66" s="1442" t="e">
        <f>H66/E66</f>
        <v>#DIV/0!</v>
      </c>
    </row>
    <row r="71" spans="1:9" s="1220" customFormat="1">
      <c r="A71" s="1220" t="s">
        <v>982</v>
      </c>
    </row>
  </sheetData>
  <pageMargins left="0.70866141732283472" right="0.70866141732283472" top="0.74803149606299213" bottom="0.74803149606299213" header="0.31496062992125984" footer="0.31496062992125984"/>
  <pageSetup paperSize="9" scale="51" orientation="landscape" r:id="rId1"/>
</worksheet>
</file>

<file path=xl/worksheets/sheet12.xml><?xml version="1.0" encoding="utf-8"?>
<worksheet xmlns="http://schemas.openxmlformats.org/spreadsheetml/2006/main" xmlns:r="http://schemas.openxmlformats.org/officeDocument/2006/relationships">
  <sheetPr published="0">
    <pageSetUpPr fitToPage="1"/>
  </sheetPr>
  <dimension ref="A1:M35"/>
  <sheetViews>
    <sheetView zoomScaleNormal="100" zoomScaleSheetLayoutView="115" workbookViewId="0">
      <selection activeCell="I38" sqref="I38"/>
    </sheetView>
  </sheetViews>
  <sheetFormatPr baseColWidth="10" defaultColWidth="9.140625" defaultRowHeight="12.75"/>
  <cols>
    <col min="1" max="1" width="37.42578125" style="1417" customWidth="1"/>
    <col min="2" max="2" width="22.7109375" style="1417" customWidth="1"/>
    <col min="3" max="3" width="27.7109375" style="1417" customWidth="1"/>
    <col min="4" max="9" width="22.7109375" style="1417" customWidth="1"/>
    <col min="10" max="16384" width="9.140625" style="1417"/>
  </cols>
  <sheetData>
    <row r="1" spans="1:13" ht="18">
      <c r="A1" s="1412" t="s">
        <v>1499</v>
      </c>
      <c r="B1" s="1413"/>
      <c r="C1" s="1413"/>
      <c r="D1" s="1413"/>
      <c r="E1" s="1413"/>
      <c r="F1" s="1413"/>
      <c r="G1" s="1413"/>
      <c r="H1" s="1413"/>
      <c r="I1" s="1413"/>
    </row>
    <row r="2" spans="1:13">
      <c r="A2" s="357" t="str">
        <f>'PAGE DE GARDE'!C8</f>
        <v>ELECTRICITE</v>
      </c>
      <c r="B2" s="369" t="str">
        <f>'PAGE DE GARDE'!C10</f>
        <v>PT 2015-2016 V0</v>
      </c>
      <c r="C2" s="357"/>
      <c r="D2" s="358"/>
      <c r="E2" s="358"/>
      <c r="F2" s="1413"/>
      <c r="G2" s="1413"/>
      <c r="H2" s="1413"/>
      <c r="I2" s="1413"/>
    </row>
    <row r="3" spans="1:13">
      <c r="A3" s="1320" t="str">
        <f>'PAGE DE GARDE'!C7</f>
        <v>GRD</v>
      </c>
      <c r="B3" s="369"/>
      <c r="C3" s="1413"/>
      <c r="D3" s="1413"/>
      <c r="E3" s="1413"/>
      <c r="F3" s="1413"/>
      <c r="G3" s="1413"/>
      <c r="H3" s="1413"/>
      <c r="I3" s="1413"/>
    </row>
    <row r="4" spans="1:13" ht="24" customHeight="1" thickBot="1">
      <c r="A4" s="1445"/>
    </row>
    <row r="5" spans="1:13" ht="12.75" customHeight="1">
      <c r="A5" s="3938" t="s">
        <v>938</v>
      </c>
      <c r="B5" s="3940" t="s">
        <v>934</v>
      </c>
      <c r="C5" s="3940" t="s">
        <v>933</v>
      </c>
      <c r="D5" s="3942" t="s">
        <v>932</v>
      </c>
      <c r="E5" s="3943"/>
      <c r="F5" s="3943"/>
      <c r="G5" s="3943"/>
      <c r="H5" s="3943"/>
      <c r="I5" s="3944"/>
    </row>
    <row r="6" spans="1:13" ht="28.5" customHeight="1" thickBot="1">
      <c r="A6" s="3939"/>
      <c r="B6" s="3941"/>
      <c r="C6" s="3941"/>
      <c r="D6" s="3945" t="s">
        <v>972</v>
      </c>
      <c r="E6" s="3946"/>
      <c r="F6" s="3947"/>
      <c r="G6" s="3945" t="s">
        <v>973</v>
      </c>
      <c r="H6" s="3946"/>
      <c r="I6" s="3947"/>
    </row>
    <row r="7" spans="1:13" ht="25.5">
      <c r="A7" s="1446" t="s">
        <v>974</v>
      </c>
      <c r="B7" s="1447"/>
      <c r="C7" s="1447"/>
      <c r="D7" s="1448" t="s">
        <v>928</v>
      </c>
      <c r="E7" s="1449" t="s">
        <v>927</v>
      </c>
      <c r="F7" s="1450" t="s">
        <v>929</v>
      </c>
      <c r="G7" s="1451" t="s">
        <v>928</v>
      </c>
      <c r="H7" s="1449" t="s">
        <v>927</v>
      </c>
      <c r="I7" s="1450" t="s">
        <v>926</v>
      </c>
    </row>
    <row r="8" spans="1:13">
      <c r="A8" s="1452" t="s">
        <v>975</v>
      </c>
      <c r="B8" s="1453">
        <f>C8+F8+I8</f>
        <v>0</v>
      </c>
      <c r="C8" s="1454">
        <f>'Tableau 2A'!F33</f>
        <v>0</v>
      </c>
      <c r="D8" s="1455">
        <f>'Tableau 2A'!G33</f>
        <v>0</v>
      </c>
      <c r="E8" s="1456">
        <f>'Tableau 2A'!H33</f>
        <v>0</v>
      </c>
      <c r="F8" s="1457">
        <f>+D8+E8</f>
        <v>0</v>
      </c>
      <c r="G8" s="1455">
        <f>'Tableau 2A'!J33</f>
        <v>0</v>
      </c>
      <c r="H8" s="1458">
        <f>'Tableau 2A'!K33</f>
        <v>0</v>
      </c>
      <c r="I8" s="1459">
        <f>+G8+H8</f>
        <v>0</v>
      </c>
    </row>
    <row r="9" spans="1:13">
      <c r="A9" s="1460" t="s">
        <v>976</v>
      </c>
      <c r="B9" s="1461">
        <f>C9+F9+I9</f>
        <v>0</v>
      </c>
      <c r="C9" s="1462">
        <f>'Tableau 2A'!F71</f>
        <v>0</v>
      </c>
      <c r="D9" s="1463">
        <f>'Tableau 2A'!G71</f>
        <v>0</v>
      </c>
      <c r="E9" s="1464">
        <f>'Tableau 2A'!H71</f>
        <v>0</v>
      </c>
      <c r="F9" s="1457">
        <f>+D9+E9</f>
        <v>0</v>
      </c>
      <c r="G9" s="1463">
        <f>'Tableau 2A'!J71</f>
        <v>0</v>
      </c>
      <c r="H9" s="1465">
        <f>'Tableau 2A'!K71</f>
        <v>0</v>
      </c>
      <c r="I9" s="1459">
        <f>+G9+H9</f>
        <v>0</v>
      </c>
    </row>
    <row r="10" spans="1:13" ht="13.5" thickBot="1">
      <c r="A10" s="1466" t="s">
        <v>977</v>
      </c>
      <c r="B10" s="1467">
        <f t="shared" ref="B10:I10" si="0">B8-B9</f>
        <v>0</v>
      </c>
      <c r="C10" s="1467">
        <f t="shared" si="0"/>
        <v>0</v>
      </c>
      <c r="D10" s="1468">
        <f t="shared" si="0"/>
        <v>0</v>
      </c>
      <c r="E10" s="1469">
        <f>E8-E9</f>
        <v>0</v>
      </c>
      <c r="F10" s="1470">
        <f>F8-F9</f>
        <v>0</v>
      </c>
      <c r="G10" s="1468">
        <f t="shared" si="0"/>
        <v>0</v>
      </c>
      <c r="H10" s="1469">
        <f t="shared" si="0"/>
        <v>0</v>
      </c>
      <c r="I10" s="1470">
        <f t="shared" si="0"/>
        <v>0</v>
      </c>
    </row>
    <row r="11" spans="1:13" ht="32.25" customHeight="1" thickBot="1"/>
    <row r="12" spans="1:13">
      <c r="A12" s="3938" t="s">
        <v>937</v>
      </c>
      <c r="B12" s="3940" t="s">
        <v>934</v>
      </c>
      <c r="C12" s="3940" t="s">
        <v>933</v>
      </c>
      <c r="D12" s="3942" t="s">
        <v>932</v>
      </c>
      <c r="E12" s="3943"/>
      <c r="F12" s="3943"/>
      <c r="G12" s="3943"/>
      <c r="H12" s="3943"/>
      <c r="I12" s="3944"/>
      <c r="J12" s="1443"/>
      <c r="K12" s="1443"/>
      <c r="L12" s="1443"/>
      <c r="M12" s="1443"/>
    </row>
    <row r="13" spans="1:13" ht="13.5" thickBot="1">
      <c r="A13" s="3939"/>
      <c r="B13" s="3941"/>
      <c r="C13" s="3941"/>
      <c r="D13" s="3945" t="s">
        <v>972</v>
      </c>
      <c r="E13" s="3946"/>
      <c r="F13" s="3947"/>
      <c r="G13" s="3945" t="s">
        <v>973</v>
      </c>
      <c r="H13" s="3946"/>
      <c r="I13" s="3947"/>
      <c r="J13" s="1443"/>
      <c r="K13" s="1443"/>
      <c r="L13" s="1443"/>
      <c r="M13" s="1443"/>
    </row>
    <row r="14" spans="1:13" ht="25.5">
      <c r="A14" s="1446" t="s">
        <v>974</v>
      </c>
      <c r="B14" s="1447"/>
      <c r="C14" s="1447"/>
      <c r="D14" s="1448" t="s">
        <v>928</v>
      </c>
      <c r="E14" s="1449" t="s">
        <v>927</v>
      </c>
      <c r="F14" s="1450" t="s">
        <v>929</v>
      </c>
      <c r="G14" s="1451" t="s">
        <v>928</v>
      </c>
      <c r="H14" s="1449" t="s">
        <v>927</v>
      </c>
      <c r="I14" s="1450" t="s">
        <v>926</v>
      </c>
      <c r="J14" s="1443"/>
      <c r="K14" s="1443"/>
      <c r="L14" s="1443"/>
      <c r="M14" s="1443"/>
    </row>
    <row r="15" spans="1:13">
      <c r="A15" s="1452" t="s">
        <v>975</v>
      </c>
      <c r="B15" s="1453">
        <f>C15+F15+I15</f>
        <v>0</v>
      </c>
      <c r="C15" s="1454">
        <f>'Tableau 2A'!O33</f>
        <v>0</v>
      </c>
      <c r="D15" s="1455">
        <f>'Tableau 2A'!P33</f>
        <v>0</v>
      </c>
      <c r="E15" s="1456">
        <f>'Tableau 2A'!Q33</f>
        <v>0</v>
      </c>
      <c r="F15" s="1457">
        <f>+D15+E15</f>
        <v>0</v>
      </c>
      <c r="G15" s="1455">
        <f>'Tableau 2A'!S33</f>
        <v>0</v>
      </c>
      <c r="H15" s="1458">
        <f>'Tableau 2A'!T33</f>
        <v>0</v>
      </c>
      <c r="I15" s="1459">
        <f>+G15+H15</f>
        <v>0</v>
      </c>
      <c r="J15" s="1443"/>
      <c r="K15" s="1443"/>
      <c r="L15" s="1443"/>
      <c r="M15" s="1443"/>
    </row>
    <row r="16" spans="1:13">
      <c r="A16" s="1460" t="s">
        <v>976</v>
      </c>
      <c r="B16" s="1461">
        <f>C16+F16+I16</f>
        <v>0</v>
      </c>
      <c r="C16" s="1462">
        <f>'Tableau 2A'!O71</f>
        <v>0</v>
      </c>
      <c r="D16" s="1463">
        <f>'Tableau 2A'!P71</f>
        <v>0</v>
      </c>
      <c r="E16" s="1464">
        <f>'Tableau 2A'!Q71</f>
        <v>0</v>
      </c>
      <c r="F16" s="1457">
        <f>+D16+E16</f>
        <v>0</v>
      </c>
      <c r="G16" s="1463">
        <f>'Tableau 2A'!S71</f>
        <v>0</v>
      </c>
      <c r="H16" s="1465">
        <f>'Tableau 2A'!T71</f>
        <v>0</v>
      </c>
      <c r="I16" s="1459">
        <f>+G16+H16</f>
        <v>0</v>
      </c>
      <c r="J16" s="1443"/>
      <c r="K16" s="1443"/>
      <c r="L16" s="1443"/>
      <c r="M16" s="1443"/>
    </row>
    <row r="17" spans="1:13" ht="13.5" thickBot="1">
      <c r="A17" s="1466" t="s">
        <v>977</v>
      </c>
      <c r="B17" s="1467">
        <f t="shared" ref="B17:H17" si="1">B15-B16</f>
        <v>0</v>
      </c>
      <c r="C17" s="1467">
        <f t="shared" si="1"/>
        <v>0</v>
      </c>
      <c r="D17" s="1468">
        <f t="shared" si="1"/>
        <v>0</v>
      </c>
      <c r="E17" s="1469">
        <f t="shared" si="1"/>
        <v>0</v>
      </c>
      <c r="F17" s="1470">
        <f>F15-F16</f>
        <v>0</v>
      </c>
      <c r="G17" s="1468">
        <f t="shared" si="1"/>
        <v>0</v>
      </c>
      <c r="H17" s="1469">
        <f t="shared" si="1"/>
        <v>0</v>
      </c>
      <c r="I17" s="1470">
        <f>I15-I16</f>
        <v>0</v>
      </c>
      <c r="J17" s="1443"/>
      <c r="K17" s="1443"/>
      <c r="L17" s="1443"/>
      <c r="M17" s="1443"/>
    </row>
    <row r="18" spans="1:13" ht="32.25" customHeight="1" thickBot="1">
      <c r="A18" s="1471"/>
      <c r="B18" s="1443"/>
      <c r="C18" s="1443"/>
      <c r="D18" s="1443"/>
      <c r="E18" s="1443"/>
      <c r="F18" s="1443"/>
      <c r="G18" s="1443"/>
      <c r="H18" s="1443"/>
      <c r="I18" s="1443"/>
      <c r="J18" s="1443"/>
      <c r="K18" s="1443"/>
      <c r="L18" s="1443"/>
      <c r="M18" s="1443"/>
    </row>
    <row r="19" spans="1:13" ht="12.75" customHeight="1">
      <c r="A19" s="3938" t="s">
        <v>936</v>
      </c>
      <c r="B19" s="3940" t="s">
        <v>934</v>
      </c>
      <c r="C19" s="3940" t="s">
        <v>933</v>
      </c>
      <c r="D19" s="3942" t="s">
        <v>932</v>
      </c>
      <c r="E19" s="3943"/>
      <c r="F19" s="3943"/>
      <c r="G19" s="3943"/>
      <c r="H19" s="3943"/>
      <c r="I19" s="3944"/>
    </row>
    <row r="20" spans="1:13" ht="28.5" customHeight="1" thickBot="1">
      <c r="A20" s="3939"/>
      <c r="B20" s="3941"/>
      <c r="C20" s="3941"/>
      <c r="D20" s="3945" t="s">
        <v>972</v>
      </c>
      <c r="E20" s="3946"/>
      <c r="F20" s="3947"/>
      <c r="G20" s="3945" t="s">
        <v>973</v>
      </c>
      <c r="H20" s="3946"/>
      <c r="I20" s="3947"/>
    </row>
    <row r="21" spans="1:13" ht="25.5">
      <c r="A21" s="1446" t="s">
        <v>974</v>
      </c>
      <c r="B21" s="1447"/>
      <c r="C21" s="1447"/>
      <c r="D21" s="1448" t="s">
        <v>928</v>
      </c>
      <c r="E21" s="1449" t="s">
        <v>927</v>
      </c>
      <c r="F21" s="1450" t="s">
        <v>929</v>
      </c>
      <c r="G21" s="1451" t="s">
        <v>928</v>
      </c>
      <c r="H21" s="1449" t="s">
        <v>927</v>
      </c>
      <c r="I21" s="1450" t="s">
        <v>926</v>
      </c>
    </row>
    <row r="22" spans="1:13">
      <c r="A22" s="1452" t="s">
        <v>975</v>
      </c>
      <c r="B22" s="1453">
        <f>C22+F22+I22</f>
        <v>0</v>
      </c>
      <c r="C22" s="1454">
        <f>'Tableau 2B'!F33</f>
        <v>0</v>
      </c>
      <c r="D22" s="1455">
        <f>'Tableau 2B'!G33</f>
        <v>0</v>
      </c>
      <c r="E22" s="1456">
        <f>'Tableau 2B'!H33</f>
        <v>0</v>
      </c>
      <c r="F22" s="1457">
        <f>'Tableau 2A'!G33-'Tableau 2A'!G30</f>
        <v>0</v>
      </c>
      <c r="G22" s="1455">
        <f>'Tableau 2B'!J33</f>
        <v>0</v>
      </c>
      <c r="H22" s="1458">
        <f>'Tableau 2B'!K33</f>
        <v>0</v>
      </c>
      <c r="I22" s="1459">
        <f>G22+H22</f>
        <v>0</v>
      </c>
    </row>
    <row r="23" spans="1:13">
      <c r="A23" s="1460" t="s">
        <v>976</v>
      </c>
      <c r="B23" s="1461">
        <f>C23+F23+I23</f>
        <v>0</v>
      </c>
      <c r="C23" s="1462">
        <f>'Tableau 2B'!F71</f>
        <v>0</v>
      </c>
      <c r="D23" s="1463">
        <f>'Tableau 2B'!G71</f>
        <v>0</v>
      </c>
      <c r="E23" s="1464">
        <f>'Tableau 2B'!H71</f>
        <v>0</v>
      </c>
      <c r="F23" s="1457">
        <f>'Tableau 2A'!G71-'Tableau 2A'!G68</f>
        <v>0</v>
      </c>
      <c r="G23" s="1463">
        <f>'Tableau 2B'!J71</f>
        <v>0</v>
      </c>
      <c r="H23" s="1465">
        <f>'Tableau 2B'!K71</f>
        <v>0</v>
      </c>
      <c r="I23" s="1459">
        <f>G23+H23</f>
        <v>0</v>
      </c>
    </row>
    <row r="24" spans="1:13" ht="13.5" thickBot="1">
      <c r="A24" s="1466" t="s">
        <v>978</v>
      </c>
      <c r="B24" s="1467">
        <f t="shared" ref="B24:G24" si="2">B22-B23</f>
        <v>0</v>
      </c>
      <c r="C24" s="1467">
        <f t="shared" si="2"/>
        <v>0</v>
      </c>
      <c r="D24" s="1468">
        <f t="shared" si="2"/>
        <v>0</v>
      </c>
      <c r="E24" s="1469">
        <f t="shared" si="2"/>
        <v>0</v>
      </c>
      <c r="F24" s="1470">
        <f>F22-F23</f>
        <v>0</v>
      </c>
      <c r="G24" s="1468">
        <f t="shared" si="2"/>
        <v>0</v>
      </c>
      <c r="H24" s="1469">
        <f>H22-H23</f>
        <v>0</v>
      </c>
      <c r="I24" s="1470">
        <f>I22-I23</f>
        <v>0</v>
      </c>
    </row>
    <row r="25" spans="1:13" ht="13.5" thickBot="1">
      <c r="A25" s="1466" t="s">
        <v>979</v>
      </c>
      <c r="B25" s="1472">
        <f t="shared" ref="B25:H25" si="3">IF(B10=0,0,B24/B10)</f>
        <v>0</v>
      </c>
      <c r="C25" s="1472">
        <f t="shared" si="3"/>
        <v>0</v>
      </c>
      <c r="D25" s="1472">
        <f t="shared" si="3"/>
        <v>0</v>
      </c>
      <c r="E25" s="1472">
        <f t="shared" si="3"/>
        <v>0</v>
      </c>
      <c r="F25" s="1472">
        <f t="shared" si="3"/>
        <v>0</v>
      </c>
      <c r="G25" s="1472">
        <f>IF(G10=0,0,G24/G10)</f>
        <v>0</v>
      </c>
      <c r="H25" s="1472">
        <f t="shared" si="3"/>
        <v>0</v>
      </c>
      <c r="I25" s="1472">
        <f>IF(I10=0,0,I24/I10)</f>
        <v>0</v>
      </c>
    </row>
    <row r="26" spans="1:13" ht="32.25" customHeight="1" thickBot="1">
      <c r="A26" s="1473"/>
    </row>
    <row r="27" spans="1:13" ht="12.75" customHeight="1">
      <c r="A27" s="3938" t="s">
        <v>935</v>
      </c>
      <c r="B27" s="3940" t="s">
        <v>934</v>
      </c>
      <c r="C27" s="3940" t="s">
        <v>933</v>
      </c>
      <c r="D27" s="3942" t="s">
        <v>932</v>
      </c>
      <c r="E27" s="3943"/>
      <c r="F27" s="3943"/>
      <c r="G27" s="3943"/>
      <c r="H27" s="3943"/>
      <c r="I27" s="3944"/>
    </row>
    <row r="28" spans="1:13" ht="35.25" customHeight="1" thickBot="1">
      <c r="A28" s="3939"/>
      <c r="B28" s="3941"/>
      <c r="C28" s="3941"/>
      <c r="D28" s="3945" t="s">
        <v>972</v>
      </c>
      <c r="E28" s="3946"/>
      <c r="F28" s="3947"/>
      <c r="G28" s="3945" t="s">
        <v>973</v>
      </c>
      <c r="H28" s="3946"/>
      <c r="I28" s="3947"/>
    </row>
    <row r="29" spans="1:13" ht="25.5">
      <c r="A29" s="1446" t="s">
        <v>974</v>
      </c>
      <c r="B29" s="1447"/>
      <c r="C29" s="1447"/>
      <c r="D29" s="1448" t="s">
        <v>928</v>
      </c>
      <c r="E29" s="1449" t="s">
        <v>927</v>
      </c>
      <c r="F29" s="1450" t="s">
        <v>929</v>
      </c>
      <c r="G29" s="1451" t="s">
        <v>928</v>
      </c>
      <c r="H29" s="1449" t="s">
        <v>927</v>
      </c>
      <c r="I29" s="1450" t="s">
        <v>926</v>
      </c>
    </row>
    <row r="30" spans="1:13">
      <c r="A30" s="1452" t="s">
        <v>975</v>
      </c>
      <c r="B30" s="1453">
        <f>'Tableau 2B'!N33</f>
        <v>0</v>
      </c>
      <c r="C30" s="1454">
        <f>'Tableau 2B'!O33</f>
        <v>0</v>
      </c>
      <c r="D30" s="1455">
        <f>'Tableau 2B'!P33</f>
        <v>0</v>
      </c>
      <c r="E30" s="1456">
        <f>'Tableau 2B'!Q33</f>
        <v>0</v>
      </c>
      <c r="F30" s="1457">
        <f>SUM(D30:E30)</f>
        <v>0</v>
      </c>
      <c r="G30" s="1455">
        <f>'Tableau 2B'!S33</f>
        <v>0</v>
      </c>
      <c r="H30" s="1458">
        <f>'Tableau 2B'!T33</f>
        <v>0</v>
      </c>
      <c r="I30" s="1459">
        <f>G30+H30</f>
        <v>0</v>
      </c>
    </row>
    <row r="31" spans="1:13">
      <c r="A31" s="1460" t="s">
        <v>976</v>
      </c>
      <c r="B31" s="1461">
        <f>'Tableau 2B'!N71</f>
        <v>0</v>
      </c>
      <c r="C31" s="1462">
        <f>'Tableau 2B'!O71</f>
        <v>0</v>
      </c>
      <c r="D31" s="1463">
        <f>'Tableau 2B'!P71</f>
        <v>0</v>
      </c>
      <c r="E31" s="1464">
        <f>'Tableau 2B'!Q71</f>
        <v>0</v>
      </c>
      <c r="F31" s="1457">
        <f>SUM(D31:E31)</f>
        <v>0</v>
      </c>
      <c r="G31" s="1463">
        <f>'Tableau 2B'!S71</f>
        <v>0</v>
      </c>
      <c r="H31" s="1465">
        <f>'Tableau 2B'!T71</f>
        <v>0</v>
      </c>
      <c r="I31" s="1459">
        <f>G31+H31</f>
        <v>0</v>
      </c>
    </row>
    <row r="32" spans="1:13" ht="13.5" thickBot="1">
      <c r="A32" s="1466" t="s">
        <v>978</v>
      </c>
      <c r="B32" s="1467">
        <f t="shared" ref="B32:I32" si="4">B30-B31</f>
        <v>0</v>
      </c>
      <c r="C32" s="1467">
        <f t="shared" si="4"/>
        <v>0</v>
      </c>
      <c r="D32" s="1468">
        <f t="shared" si="4"/>
        <v>0</v>
      </c>
      <c r="E32" s="1469">
        <f t="shared" si="4"/>
        <v>0</v>
      </c>
      <c r="F32" s="1470">
        <f t="shared" si="4"/>
        <v>0</v>
      </c>
      <c r="G32" s="1468">
        <f t="shared" si="4"/>
        <v>0</v>
      </c>
      <c r="H32" s="1469">
        <f t="shared" si="4"/>
        <v>0</v>
      </c>
      <c r="I32" s="1470">
        <f t="shared" si="4"/>
        <v>0</v>
      </c>
    </row>
    <row r="33" spans="1:9" ht="13.5" thickBot="1">
      <c r="A33" s="1466" t="s">
        <v>980</v>
      </c>
      <c r="B33" s="1472">
        <f t="shared" ref="B33:I33" si="5">IF(B10=0,0,B32/B10)</f>
        <v>0</v>
      </c>
      <c r="C33" s="1472">
        <f t="shared" si="5"/>
        <v>0</v>
      </c>
      <c r="D33" s="1472">
        <f t="shared" si="5"/>
        <v>0</v>
      </c>
      <c r="E33" s="1472">
        <f t="shared" si="5"/>
        <v>0</v>
      </c>
      <c r="F33" s="1472">
        <f t="shared" si="5"/>
        <v>0</v>
      </c>
      <c r="G33" s="1472">
        <f t="shared" si="5"/>
        <v>0</v>
      </c>
      <c r="H33" s="1472">
        <f t="shared" si="5"/>
        <v>0</v>
      </c>
      <c r="I33" s="1472">
        <f t="shared" si="5"/>
        <v>0</v>
      </c>
    </row>
    <row r="34" spans="1:9">
      <c r="A34" s="1473"/>
    </row>
    <row r="35" spans="1:9">
      <c r="A35" s="1471"/>
      <c r="B35" s="1443"/>
      <c r="C35" s="1443"/>
      <c r="D35" s="1443"/>
      <c r="E35" s="1443"/>
      <c r="F35" s="1443"/>
      <c r="G35" s="1443"/>
      <c r="H35" s="1443"/>
      <c r="I35" s="1443"/>
    </row>
  </sheetData>
  <mergeCells count="24">
    <mergeCell ref="A5:A6"/>
    <mergeCell ref="B5:B6"/>
    <mergeCell ref="C5:C6"/>
    <mergeCell ref="D5:I5"/>
    <mergeCell ref="D6:F6"/>
    <mergeCell ref="G6:I6"/>
    <mergeCell ref="A12:A13"/>
    <mergeCell ref="B12:B13"/>
    <mergeCell ref="C12:C13"/>
    <mergeCell ref="D12:I12"/>
    <mergeCell ref="D13:F13"/>
    <mergeCell ref="G13:I13"/>
    <mergeCell ref="A19:A20"/>
    <mergeCell ref="B19:B20"/>
    <mergeCell ref="C19:C20"/>
    <mergeCell ref="D19:I19"/>
    <mergeCell ref="D20:F20"/>
    <mergeCell ref="G20:I20"/>
    <mergeCell ref="A27:A28"/>
    <mergeCell ref="B27:B28"/>
    <mergeCell ref="C27:C28"/>
    <mergeCell ref="D27:I27"/>
    <mergeCell ref="D28:F28"/>
    <mergeCell ref="G28:I28"/>
  </mergeCells>
  <pageMargins left="0.70866141732283472" right="0.70866141732283472" top="0.74803149606299213" bottom="0.74803149606299213" header="0.31496062992125984" footer="0.31496062992125984"/>
  <pageSetup paperSize="9" scale="57" orientation="landscape" r:id="rId1"/>
</worksheet>
</file>

<file path=xl/worksheets/sheet13.xml><?xml version="1.0" encoding="utf-8"?>
<worksheet xmlns="http://schemas.openxmlformats.org/spreadsheetml/2006/main" xmlns:r="http://schemas.openxmlformats.org/officeDocument/2006/relationships">
  <sheetPr published="0">
    <pageSetUpPr fitToPage="1"/>
  </sheetPr>
  <dimension ref="A1:V120"/>
  <sheetViews>
    <sheetView showGridLines="0" zoomScaleNormal="100" zoomScaleSheetLayoutView="100" workbookViewId="0">
      <selection activeCell="A3" sqref="A2:D3"/>
    </sheetView>
  </sheetViews>
  <sheetFormatPr baseColWidth="10" defaultColWidth="8.85546875" defaultRowHeight="12.75"/>
  <cols>
    <col min="1" max="1" width="4.140625" style="244" customWidth="1"/>
    <col min="2" max="2" width="22.42578125" style="244" customWidth="1"/>
    <col min="3" max="3" width="26.42578125" style="244" customWidth="1"/>
    <col min="4" max="4" width="18.42578125" style="259" customWidth="1"/>
    <col min="5" max="5" width="17.5703125" style="259" customWidth="1"/>
    <col min="6" max="6" width="17.28515625" style="259" customWidth="1"/>
    <col min="7" max="7" width="15.7109375" style="244" customWidth="1"/>
    <col min="8" max="8" width="14.28515625" style="244" customWidth="1"/>
    <col min="9" max="9" width="15" style="244" customWidth="1"/>
    <col min="10" max="10" width="16.5703125" style="244" customWidth="1"/>
    <col min="11" max="11" width="16" style="244" customWidth="1"/>
    <col min="12" max="12" width="14.42578125" style="244" customWidth="1"/>
    <col min="13" max="13" width="8" style="244" customWidth="1"/>
    <col min="14" max="14" width="15.85546875" style="258" customWidth="1"/>
    <col min="15" max="15" width="16.140625" style="258" customWidth="1"/>
    <col min="16" max="16" width="15.28515625" style="244" customWidth="1"/>
    <col min="17" max="17" width="15" style="244" customWidth="1"/>
    <col min="18" max="18" width="14.5703125" style="244" customWidth="1"/>
    <col min="19" max="19" width="15.85546875" style="244" customWidth="1"/>
    <col min="20" max="20" width="15.28515625" style="244" customWidth="1"/>
    <col min="21" max="21" width="14.7109375" style="244" customWidth="1"/>
    <col min="22" max="16384" width="8.85546875" style="244"/>
  </cols>
  <sheetData>
    <row r="1" spans="1:21" s="376" customFormat="1" ht="18">
      <c r="A1" s="374" t="s">
        <v>1500</v>
      </c>
      <c r="B1" s="374"/>
      <c r="C1" s="374"/>
      <c r="D1" s="375"/>
      <c r="E1" s="375"/>
      <c r="F1" s="375"/>
      <c r="G1" s="374"/>
      <c r="H1" s="374"/>
      <c r="I1" s="374"/>
      <c r="J1" s="1474"/>
      <c r="K1" s="374"/>
      <c r="L1" s="374"/>
      <c r="M1" s="375"/>
      <c r="N1" s="1475"/>
      <c r="O1" s="1475"/>
      <c r="P1" s="402"/>
      <c r="Q1" s="402"/>
      <c r="R1" s="402"/>
      <c r="S1" s="402"/>
      <c r="T1" s="402"/>
      <c r="U1" s="402"/>
    </row>
    <row r="2" spans="1:21" s="354" customFormat="1" ht="11.25">
      <c r="A2" s="357" t="str">
        <f>'PAGE DE GARDE'!C8</f>
        <v>ELECTRICITE</v>
      </c>
      <c r="B2" s="403"/>
      <c r="C2" s="357"/>
      <c r="D2" s="369" t="str">
        <f>'PAGE DE GARDE'!C10</f>
        <v>PT 2015-2016 V0</v>
      </c>
      <c r="E2" s="358"/>
      <c r="F2" s="358"/>
      <c r="G2" s="357"/>
      <c r="H2" s="357"/>
      <c r="I2" s="357"/>
      <c r="J2" s="357"/>
      <c r="K2" s="357"/>
      <c r="L2" s="357"/>
      <c r="M2" s="358"/>
      <c r="N2" s="1476"/>
      <c r="O2" s="1476"/>
      <c r="P2" s="403"/>
      <c r="Q2" s="403"/>
      <c r="R2" s="403"/>
      <c r="S2" s="403"/>
      <c r="T2" s="403"/>
      <c r="U2" s="403"/>
    </row>
    <row r="3" spans="1:21" s="354" customFormat="1" ht="11.25">
      <c r="A3" s="1320" t="str">
        <f>'PAGE DE GARDE'!C7</f>
        <v>GRD</v>
      </c>
      <c r="B3" s="369"/>
      <c r="C3" s="357"/>
      <c r="D3" s="358"/>
      <c r="E3" s="358"/>
      <c r="F3" s="358"/>
      <c r="G3" s="357"/>
      <c r="H3" s="357"/>
      <c r="I3" s="357"/>
      <c r="J3" s="357"/>
      <c r="K3" s="357"/>
      <c r="L3" s="357"/>
      <c r="M3" s="358"/>
      <c r="N3" s="1476"/>
      <c r="O3" s="1476"/>
      <c r="P3" s="403"/>
      <c r="Q3" s="403"/>
      <c r="R3" s="403"/>
      <c r="S3" s="403"/>
      <c r="T3" s="403"/>
      <c r="U3" s="403"/>
    </row>
    <row r="4" spans="1:21" s="241" customFormat="1" ht="13.5" thickBot="1">
      <c r="D4" s="242"/>
      <c r="E4" s="242"/>
      <c r="F4" s="242"/>
      <c r="N4" s="258"/>
      <c r="O4" s="258"/>
    </row>
    <row r="5" spans="1:21" s="241" customFormat="1" ht="18.75" thickBot="1">
      <c r="D5" s="242"/>
      <c r="E5" s="3923" t="s">
        <v>938</v>
      </c>
      <c r="F5" s="3924"/>
      <c r="G5" s="3924"/>
      <c r="H5" s="3924"/>
      <c r="I5" s="3924"/>
      <c r="J5" s="3924"/>
      <c r="K5" s="3924"/>
      <c r="L5" s="3925"/>
      <c r="N5" s="3923" t="s">
        <v>937</v>
      </c>
      <c r="O5" s="3924"/>
      <c r="P5" s="3924"/>
      <c r="Q5" s="3924"/>
      <c r="R5" s="3924"/>
      <c r="S5" s="3924"/>
      <c r="T5" s="3924"/>
      <c r="U5" s="3925"/>
    </row>
    <row r="6" spans="1:21" ht="13.5" thickBot="1">
      <c r="A6" s="3911" t="s">
        <v>755</v>
      </c>
      <c r="B6" s="3912"/>
      <c r="C6" s="3913"/>
      <c r="D6" s="3954" t="s">
        <v>824</v>
      </c>
      <c r="E6" s="3940" t="s">
        <v>934</v>
      </c>
      <c r="F6" s="3940" t="s">
        <v>933</v>
      </c>
      <c r="G6" s="3957" t="s">
        <v>932</v>
      </c>
      <c r="H6" s="3958"/>
      <c r="I6" s="3958"/>
      <c r="J6" s="3958"/>
      <c r="K6" s="3958"/>
      <c r="L6" s="3959"/>
      <c r="M6" s="258"/>
      <c r="N6" s="3940" t="s">
        <v>934</v>
      </c>
      <c r="O6" s="3940" t="s">
        <v>933</v>
      </c>
      <c r="P6" s="3957" t="s">
        <v>932</v>
      </c>
      <c r="Q6" s="3958"/>
      <c r="R6" s="3958"/>
      <c r="S6" s="3958"/>
      <c r="T6" s="3958"/>
      <c r="U6" s="3959"/>
    </row>
    <row r="7" spans="1:21" s="245" customFormat="1" ht="13.5" customHeight="1">
      <c r="A7" s="3914"/>
      <c r="B7" s="3915"/>
      <c r="C7" s="3916"/>
      <c r="D7" s="3955"/>
      <c r="E7" s="3951"/>
      <c r="F7" s="3951"/>
      <c r="G7" s="3905" t="s">
        <v>931</v>
      </c>
      <c r="H7" s="3906"/>
      <c r="I7" s="3907"/>
      <c r="J7" s="3905" t="s">
        <v>930</v>
      </c>
      <c r="K7" s="3906"/>
      <c r="L7" s="3907"/>
      <c r="M7" s="260"/>
      <c r="N7" s="3951"/>
      <c r="O7" s="3951"/>
      <c r="P7" s="3905" t="s">
        <v>931</v>
      </c>
      <c r="Q7" s="3906"/>
      <c r="R7" s="3907"/>
      <c r="S7" s="3905" t="s">
        <v>930</v>
      </c>
      <c r="T7" s="3906"/>
      <c r="U7" s="3907"/>
    </row>
    <row r="8" spans="1:21" s="245" customFormat="1" ht="13.5" thickBot="1">
      <c r="A8" s="3914"/>
      <c r="B8" s="3915"/>
      <c r="C8" s="3916"/>
      <c r="D8" s="3955"/>
      <c r="E8" s="3951"/>
      <c r="F8" s="3951"/>
      <c r="G8" s="3908"/>
      <c r="H8" s="3909"/>
      <c r="I8" s="3910"/>
      <c r="J8" s="3908"/>
      <c r="K8" s="3909"/>
      <c r="L8" s="3910"/>
      <c r="M8" s="260"/>
      <c r="N8" s="3951"/>
      <c r="O8" s="3951"/>
      <c r="P8" s="3908"/>
      <c r="Q8" s="3909"/>
      <c r="R8" s="3910"/>
      <c r="S8" s="3908"/>
      <c r="T8" s="3909"/>
      <c r="U8" s="3910"/>
    </row>
    <row r="9" spans="1:21" s="245" customFormat="1" ht="39" thickBot="1">
      <c r="A9" s="3917"/>
      <c r="B9" s="3918"/>
      <c r="C9" s="3919"/>
      <c r="D9" s="3956"/>
      <c r="E9" s="3941"/>
      <c r="F9" s="3941"/>
      <c r="G9" s="1477" t="s">
        <v>928</v>
      </c>
      <c r="H9" s="1477" t="s">
        <v>927</v>
      </c>
      <c r="I9" s="1477" t="s">
        <v>929</v>
      </c>
      <c r="J9" s="1477" t="s">
        <v>928</v>
      </c>
      <c r="K9" s="1477" t="s">
        <v>927</v>
      </c>
      <c r="L9" s="1477" t="s">
        <v>926</v>
      </c>
      <c r="N9" s="3941"/>
      <c r="O9" s="3941"/>
      <c r="P9" s="1478" t="s">
        <v>928</v>
      </c>
      <c r="Q9" s="1478" t="s">
        <v>927</v>
      </c>
      <c r="R9" s="1478" t="s">
        <v>929</v>
      </c>
      <c r="S9" s="1478" t="s">
        <v>928</v>
      </c>
      <c r="T9" s="1478" t="s">
        <v>927</v>
      </c>
      <c r="U9" s="1478" t="s">
        <v>926</v>
      </c>
    </row>
    <row r="10" spans="1:21" s="245" customFormat="1">
      <c r="A10" s="1479"/>
      <c r="B10" s="1480"/>
      <c r="C10" s="1481"/>
      <c r="D10" s="1482"/>
      <c r="E10" s="1482"/>
      <c r="F10" s="1482"/>
      <c r="G10" s="1482"/>
      <c r="H10" s="1482"/>
      <c r="I10" s="1482"/>
      <c r="J10" s="1482"/>
      <c r="K10" s="1483"/>
      <c r="L10" s="1484"/>
      <c r="M10" s="260"/>
      <c r="N10" s="1482"/>
      <c r="O10" s="1482"/>
      <c r="P10" s="1482"/>
      <c r="Q10" s="1482"/>
      <c r="R10" s="1482"/>
      <c r="S10" s="1482"/>
      <c r="T10" s="1483"/>
      <c r="U10" s="1484"/>
    </row>
    <row r="11" spans="1:21" s="245" customFormat="1">
      <c r="A11" s="1485" t="s">
        <v>756</v>
      </c>
      <c r="B11" s="1486"/>
      <c r="C11" s="1487"/>
      <c r="D11" s="1488" t="s">
        <v>733</v>
      </c>
      <c r="E11" s="1489">
        <f t="shared" ref="E11:L11" si="0">SUM(E13:E18)</f>
        <v>0</v>
      </c>
      <c r="F11" s="1489">
        <f t="shared" si="0"/>
        <v>0</v>
      </c>
      <c r="G11" s="1489">
        <f t="shared" si="0"/>
        <v>0</v>
      </c>
      <c r="H11" s="1489">
        <f t="shared" si="0"/>
        <v>0</v>
      </c>
      <c r="I11" s="1489">
        <f t="shared" si="0"/>
        <v>0</v>
      </c>
      <c r="J11" s="1489">
        <f t="shared" si="0"/>
        <v>0</v>
      </c>
      <c r="K11" s="1490">
        <f t="shared" si="0"/>
        <v>0</v>
      </c>
      <c r="L11" s="1489">
        <f t="shared" si="0"/>
        <v>0</v>
      </c>
      <c r="M11" s="261"/>
      <c r="N11" s="1489">
        <f t="shared" ref="N11:U11" si="1">SUM(N13:N18)</f>
        <v>0</v>
      </c>
      <c r="O11" s="1489">
        <f t="shared" si="1"/>
        <v>0</v>
      </c>
      <c r="P11" s="1489">
        <f t="shared" si="1"/>
        <v>0</v>
      </c>
      <c r="Q11" s="1489">
        <f t="shared" si="1"/>
        <v>0</v>
      </c>
      <c r="R11" s="1489">
        <f t="shared" si="1"/>
        <v>0</v>
      </c>
      <c r="S11" s="1489">
        <f t="shared" si="1"/>
        <v>0</v>
      </c>
      <c r="T11" s="1490">
        <f t="shared" si="1"/>
        <v>0</v>
      </c>
      <c r="U11" s="1489">
        <f t="shared" si="1"/>
        <v>0</v>
      </c>
    </row>
    <row r="12" spans="1:21" s="245" customFormat="1">
      <c r="A12" s="1491"/>
      <c r="B12" s="1492"/>
      <c r="C12" s="1493"/>
      <c r="D12" s="1494"/>
      <c r="E12" s="1495"/>
      <c r="F12" s="1495"/>
      <c r="G12" s="1495"/>
      <c r="H12" s="1495"/>
      <c r="I12" s="1495"/>
      <c r="J12" s="1495"/>
      <c r="K12" s="1496"/>
      <c r="L12" s="1497"/>
      <c r="M12" s="261"/>
      <c r="N12" s="1495"/>
      <c r="O12" s="1495"/>
      <c r="P12" s="1495"/>
      <c r="Q12" s="1495"/>
      <c r="R12" s="1495"/>
      <c r="S12" s="1495"/>
      <c r="T12" s="1496"/>
      <c r="U12" s="1497"/>
    </row>
    <row r="13" spans="1:21" s="245" customFormat="1">
      <c r="A13" s="1496"/>
      <c r="B13" s="1492" t="s">
        <v>757</v>
      </c>
      <c r="C13" s="1493"/>
      <c r="D13" s="1494">
        <v>70</v>
      </c>
      <c r="E13" s="1498">
        <f>F13+I13+L13</f>
        <v>0</v>
      </c>
      <c r="F13" s="1499"/>
      <c r="G13" s="1499"/>
      <c r="H13" s="1499"/>
      <c r="I13" s="1498">
        <f>G13+H13</f>
        <v>0</v>
      </c>
      <c r="J13" s="1499"/>
      <c r="K13" s="1500"/>
      <c r="L13" s="1498">
        <f>J13+K13</f>
        <v>0</v>
      </c>
      <c r="M13" s="261"/>
      <c r="N13" s="1498">
        <f>O13+R13+U13</f>
        <v>0</v>
      </c>
      <c r="O13" s="1499"/>
      <c r="P13" s="1499"/>
      <c r="Q13" s="1499"/>
      <c r="R13" s="1498">
        <f>P13+Q13</f>
        <v>0</v>
      </c>
      <c r="S13" s="1499"/>
      <c r="T13" s="1500"/>
      <c r="U13" s="1498">
        <f>S13+T13</f>
        <v>0</v>
      </c>
    </row>
    <row r="14" spans="1:21" s="245" customFormat="1">
      <c r="A14" s="1496"/>
      <c r="B14" s="1501" t="s">
        <v>758</v>
      </c>
      <c r="C14" s="1493"/>
      <c r="D14" s="1494"/>
      <c r="E14" s="1495"/>
      <c r="F14" s="1495"/>
      <c r="G14" s="1495"/>
      <c r="H14" s="1495"/>
      <c r="I14" s="1495"/>
      <c r="J14" s="1495"/>
      <c r="K14" s="1496"/>
      <c r="L14" s="1495"/>
      <c r="M14" s="261"/>
      <c r="N14" s="1495"/>
      <c r="O14" s="1495"/>
      <c r="P14" s="1495"/>
      <c r="Q14" s="1495"/>
      <c r="R14" s="1495"/>
      <c r="S14" s="1495"/>
      <c r="T14" s="1496"/>
      <c r="U14" s="1495"/>
    </row>
    <row r="15" spans="1:21" s="245" customFormat="1">
      <c r="A15" s="1496"/>
      <c r="B15" s="1492" t="s">
        <v>759</v>
      </c>
      <c r="C15" s="1493"/>
      <c r="D15" s="1494"/>
      <c r="E15" s="1495"/>
      <c r="F15" s="1495"/>
      <c r="G15" s="1495"/>
      <c r="H15" s="1495"/>
      <c r="I15" s="1495"/>
      <c r="J15" s="1495"/>
      <c r="K15" s="1496"/>
      <c r="L15" s="1495"/>
      <c r="M15" s="261"/>
      <c r="N15" s="1495"/>
      <c r="O15" s="1495"/>
      <c r="P15" s="1495"/>
      <c r="Q15" s="1495"/>
      <c r="R15" s="1495"/>
      <c r="S15" s="1495"/>
      <c r="T15" s="1496"/>
      <c r="U15" s="1495"/>
    </row>
    <row r="16" spans="1:21" s="245" customFormat="1">
      <c r="A16" s="1496"/>
      <c r="B16" s="1501" t="s">
        <v>760</v>
      </c>
      <c r="C16" s="1493"/>
      <c r="D16" s="1494">
        <v>71</v>
      </c>
      <c r="E16" s="1498">
        <f>F16+I16+L16</f>
        <v>0</v>
      </c>
      <c r="F16" s="1499"/>
      <c r="G16" s="1499"/>
      <c r="H16" s="1499"/>
      <c r="I16" s="1498">
        <f>G16+H16</f>
        <v>0</v>
      </c>
      <c r="J16" s="1499"/>
      <c r="K16" s="1500"/>
      <c r="L16" s="1498">
        <f>J16+K16</f>
        <v>0</v>
      </c>
      <c r="M16" s="261"/>
      <c r="N16" s="1498">
        <f>O16+R16+U16</f>
        <v>0</v>
      </c>
      <c r="O16" s="1499"/>
      <c r="P16" s="1499"/>
      <c r="Q16" s="1499"/>
      <c r="R16" s="1498">
        <f>P16+Q16</f>
        <v>0</v>
      </c>
      <c r="S16" s="1499"/>
      <c r="T16" s="1500"/>
      <c r="U16" s="1498">
        <f>S16+T16</f>
        <v>0</v>
      </c>
    </row>
    <row r="17" spans="1:21" s="245" customFormat="1">
      <c r="A17" s="1496"/>
      <c r="B17" s="1492" t="s">
        <v>761</v>
      </c>
      <c r="C17" s="1493"/>
      <c r="D17" s="1494">
        <v>72</v>
      </c>
      <c r="E17" s="1498">
        <f>F17+I17+L17</f>
        <v>0</v>
      </c>
      <c r="F17" s="1499"/>
      <c r="G17" s="1499"/>
      <c r="H17" s="1499"/>
      <c r="I17" s="1498">
        <f>G17+H17</f>
        <v>0</v>
      </c>
      <c r="J17" s="1499"/>
      <c r="K17" s="1500"/>
      <c r="L17" s="1498">
        <f>J17+K17</f>
        <v>0</v>
      </c>
      <c r="M17" s="261"/>
      <c r="N17" s="1498">
        <f>O17+R17+U17</f>
        <v>0</v>
      </c>
      <c r="O17" s="1499"/>
      <c r="P17" s="1499"/>
      <c r="Q17" s="1499"/>
      <c r="R17" s="1498">
        <f>P17+Q17</f>
        <v>0</v>
      </c>
      <c r="S17" s="1499"/>
      <c r="T17" s="1500"/>
      <c r="U17" s="1498">
        <f>S17+T17</f>
        <v>0</v>
      </c>
    </row>
    <row r="18" spans="1:21" s="245" customFormat="1">
      <c r="A18" s="1496"/>
      <c r="B18" s="1492" t="s">
        <v>762</v>
      </c>
      <c r="C18" s="1493"/>
      <c r="D18" s="1494">
        <v>74</v>
      </c>
      <c r="E18" s="1498">
        <f>F18+I18+L18</f>
        <v>0</v>
      </c>
      <c r="F18" s="1499"/>
      <c r="G18" s="1499"/>
      <c r="H18" s="1499"/>
      <c r="I18" s="1498">
        <f>G18+H18</f>
        <v>0</v>
      </c>
      <c r="J18" s="1499"/>
      <c r="K18" s="1500"/>
      <c r="L18" s="1498">
        <f>J18+K18</f>
        <v>0</v>
      </c>
      <c r="M18" s="261"/>
      <c r="N18" s="1498">
        <f>O18+R18+U18</f>
        <v>0</v>
      </c>
      <c r="O18" s="1499"/>
      <c r="P18" s="1499"/>
      <c r="Q18" s="1499"/>
      <c r="R18" s="1498">
        <f>P18+Q18</f>
        <v>0</v>
      </c>
      <c r="S18" s="1499"/>
      <c r="T18" s="1500"/>
      <c r="U18" s="1498">
        <f>S18+T18</f>
        <v>0</v>
      </c>
    </row>
    <row r="19" spans="1:21" s="245" customFormat="1">
      <c r="A19" s="1496"/>
      <c r="B19" s="1501"/>
      <c r="C19" s="1493"/>
      <c r="D19" s="1494"/>
      <c r="E19" s="1495"/>
      <c r="F19" s="1495"/>
      <c r="G19" s="1495"/>
      <c r="H19" s="1495"/>
      <c r="I19" s="1495"/>
      <c r="J19" s="1495"/>
      <c r="K19" s="1496"/>
      <c r="L19" s="1495"/>
      <c r="M19" s="261"/>
      <c r="N19" s="1495"/>
      <c r="O19" s="1495"/>
      <c r="P19" s="1495"/>
      <c r="Q19" s="1495"/>
      <c r="R19" s="1495"/>
      <c r="S19" s="1495"/>
      <c r="T19" s="1496"/>
      <c r="U19" s="1495"/>
    </row>
    <row r="20" spans="1:21" s="245" customFormat="1">
      <c r="A20" s="1490" t="s">
        <v>763</v>
      </c>
      <c r="B20" s="1502"/>
      <c r="C20" s="1487"/>
      <c r="D20" s="1488">
        <v>75</v>
      </c>
      <c r="E20" s="1503">
        <f>F20+I20+L20</f>
        <v>0</v>
      </c>
      <c r="F20" s="1504"/>
      <c r="G20" s="1504"/>
      <c r="H20" s="1504"/>
      <c r="I20" s="1503">
        <f>G20+H20</f>
        <v>0</v>
      </c>
      <c r="J20" s="1504"/>
      <c r="K20" s="1505"/>
      <c r="L20" s="1503">
        <f>J20+K20</f>
        <v>0</v>
      </c>
      <c r="M20" s="261"/>
      <c r="N20" s="1503">
        <f>O20+R20+U20</f>
        <v>0</v>
      </c>
      <c r="O20" s="1504"/>
      <c r="P20" s="1504"/>
      <c r="Q20" s="1504"/>
      <c r="R20" s="1503">
        <f>P20+Q20</f>
        <v>0</v>
      </c>
      <c r="S20" s="1504"/>
      <c r="T20" s="1505"/>
      <c r="U20" s="1503">
        <f>S20+T20</f>
        <v>0</v>
      </c>
    </row>
    <row r="21" spans="1:21" s="245" customFormat="1">
      <c r="A21" s="1506"/>
      <c r="B21" s="1507"/>
      <c r="C21" s="1508"/>
      <c r="D21" s="1509"/>
      <c r="E21" s="1510"/>
      <c r="F21" s="1510"/>
      <c r="G21" s="1510"/>
      <c r="H21" s="1510"/>
      <c r="I21" s="1510"/>
      <c r="J21" s="1510"/>
      <c r="K21" s="1506"/>
      <c r="L21" s="1510"/>
      <c r="M21" s="261"/>
      <c r="N21" s="1510"/>
      <c r="O21" s="1510"/>
      <c r="P21" s="1510"/>
      <c r="Q21" s="1510"/>
      <c r="R21" s="1510"/>
      <c r="S21" s="1510"/>
      <c r="T21" s="1506"/>
      <c r="U21" s="1510"/>
    </row>
    <row r="22" spans="1:21" s="245" customFormat="1">
      <c r="A22" s="1490" t="s">
        <v>764</v>
      </c>
      <c r="B22" s="1502"/>
      <c r="C22" s="1487"/>
      <c r="D22" s="1488">
        <v>76</v>
      </c>
      <c r="E22" s="1503">
        <f>F22+I22+L22</f>
        <v>0</v>
      </c>
      <c r="F22" s="1504"/>
      <c r="G22" s="1504"/>
      <c r="H22" s="1504"/>
      <c r="I22" s="1503">
        <f>G22+H22</f>
        <v>0</v>
      </c>
      <c r="J22" s="1504"/>
      <c r="K22" s="1505"/>
      <c r="L22" s="1503">
        <f>J22+K22</f>
        <v>0</v>
      </c>
      <c r="M22" s="261"/>
      <c r="N22" s="1503">
        <f>O22+R22+U22</f>
        <v>0</v>
      </c>
      <c r="O22" s="1504"/>
      <c r="P22" s="1504"/>
      <c r="Q22" s="1504"/>
      <c r="R22" s="1503">
        <f>P22+Q22</f>
        <v>0</v>
      </c>
      <c r="S22" s="1504"/>
      <c r="T22" s="1505"/>
      <c r="U22" s="1503">
        <f>S22+T22</f>
        <v>0</v>
      </c>
    </row>
    <row r="23" spans="1:21" s="245" customFormat="1">
      <c r="A23" s="1496"/>
      <c r="B23" s="1492"/>
      <c r="C23" s="1493"/>
      <c r="D23" s="1494"/>
      <c r="E23" s="1495"/>
      <c r="F23" s="1495"/>
      <c r="G23" s="1495"/>
      <c r="H23" s="1495"/>
      <c r="I23" s="1495"/>
      <c r="J23" s="1495"/>
      <c r="K23" s="1496"/>
      <c r="L23" s="1495"/>
      <c r="M23" s="261"/>
      <c r="N23" s="1495"/>
      <c r="O23" s="1495"/>
      <c r="P23" s="1495"/>
      <c r="Q23" s="1495"/>
      <c r="R23" s="1495"/>
      <c r="S23" s="1495"/>
      <c r="T23" s="1496"/>
      <c r="U23" s="1495"/>
    </row>
    <row r="24" spans="1:21" s="245" customFormat="1">
      <c r="A24" s="1490" t="s">
        <v>765</v>
      </c>
      <c r="B24" s="1486"/>
      <c r="C24" s="1487"/>
      <c r="D24" s="1488"/>
      <c r="E24" s="1489"/>
      <c r="F24" s="1489"/>
      <c r="G24" s="1489"/>
      <c r="H24" s="1489"/>
      <c r="I24" s="1489"/>
      <c r="J24" s="1489"/>
      <c r="K24" s="1490"/>
      <c r="L24" s="1489"/>
      <c r="M24" s="261"/>
      <c r="N24" s="1489"/>
      <c r="O24" s="1489"/>
      <c r="P24" s="1489"/>
      <c r="Q24" s="1489"/>
      <c r="R24" s="1489"/>
      <c r="S24" s="1489"/>
      <c r="T24" s="1490"/>
      <c r="U24" s="1489"/>
    </row>
    <row r="25" spans="1:21" s="245" customFormat="1">
      <c r="A25" s="1490" t="s">
        <v>766</v>
      </c>
      <c r="B25" s="1486"/>
      <c r="C25" s="1487"/>
      <c r="D25" s="1488">
        <v>780</v>
      </c>
      <c r="E25" s="1503">
        <f>F25+I25+L25</f>
        <v>0</v>
      </c>
      <c r="F25" s="1504"/>
      <c r="G25" s="1504"/>
      <c r="H25" s="1504"/>
      <c r="I25" s="1503">
        <f>G25+H25</f>
        <v>0</v>
      </c>
      <c r="J25" s="1504"/>
      <c r="K25" s="1505"/>
      <c r="L25" s="1503">
        <f>J25+K25</f>
        <v>0</v>
      </c>
      <c r="M25" s="261"/>
      <c r="N25" s="1503">
        <f>O25+R25+U25</f>
        <v>0</v>
      </c>
      <c r="O25" s="1504"/>
      <c r="P25" s="1504"/>
      <c r="Q25" s="1504"/>
      <c r="R25" s="1503">
        <f>P25+Q25</f>
        <v>0</v>
      </c>
      <c r="S25" s="1504"/>
      <c r="T25" s="1505"/>
      <c r="U25" s="1503">
        <f>S25+T25</f>
        <v>0</v>
      </c>
    </row>
    <row r="26" spans="1:21" s="245" customFormat="1">
      <c r="A26" s="1506"/>
      <c r="B26" s="1511"/>
      <c r="C26" s="1508"/>
      <c r="D26" s="1509"/>
      <c r="E26" s="1510"/>
      <c r="F26" s="1510"/>
      <c r="G26" s="1510"/>
      <c r="H26" s="1510"/>
      <c r="I26" s="1510"/>
      <c r="J26" s="1510"/>
      <c r="K26" s="1506"/>
      <c r="L26" s="1510"/>
      <c r="M26" s="261"/>
      <c r="N26" s="1510"/>
      <c r="O26" s="1510"/>
      <c r="P26" s="1510"/>
      <c r="Q26" s="1510"/>
      <c r="R26" s="1510"/>
      <c r="S26" s="1510"/>
      <c r="T26" s="1506"/>
      <c r="U26" s="1510"/>
    </row>
    <row r="27" spans="1:21" s="245" customFormat="1">
      <c r="A27" s="1490" t="s">
        <v>767</v>
      </c>
      <c r="B27" s="1486"/>
      <c r="C27" s="1487"/>
      <c r="D27" s="1488"/>
      <c r="E27" s="1489"/>
      <c r="F27" s="1489"/>
      <c r="G27" s="1489"/>
      <c r="H27" s="1489"/>
      <c r="I27" s="1489"/>
      <c r="J27" s="1489"/>
      <c r="K27" s="1490"/>
      <c r="L27" s="1489"/>
      <c r="M27" s="260"/>
      <c r="N27" s="1489"/>
      <c r="O27" s="1489"/>
      <c r="P27" s="1489"/>
      <c r="Q27" s="1489"/>
      <c r="R27" s="1489"/>
      <c r="S27" s="1489"/>
      <c r="T27" s="1490"/>
      <c r="U27" s="1489"/>
    </row>
    <row r="28" spans="1:21" s="245" customFormat="1">
      <c r="A28" s="1490"/>
      <c r="B28" s="1486"/>
      <c r="C28" s="1487"/>
      <c r="D28" s="1488">
        <v>77</v>
      </c>
      <c r="E28" s="1503">
        <f>F28+I28+L28</f>
        <v>0</v>
      </c>
      <c r="F28" s="1504"/>
      <c r="G28" s="1504"/>
      <c r="H28" s="1504"/>
      <c r="I28" s="1503">
        <f>G28+H28</f>
        <v>0</v>
      </c>
      <c r="J28" s="1504"/>
      <c r="K28" s="1505"/>
      <c r="L28" s="1503">
        <f>J28+K28</f>
        <v>0</v>
      </c>
      <c r="M28" s="261"/>
      <c r="N28" s="1503">
        <f>O28+R28+U28</f>
        <v>0</v>
      </c>
      <c r="O28" s="1504"/>
      <c r="P28" s="1504"/>
      <c r="Q28" s="1504"/>
      <c r="R28" s="1503">
        <f>P28+Q28</f>
        <v>0</v>
      </c>
      <c r="S28" s="1504"/>
      <c r="T28" s="1505"/>
      <c r="U28" s="1503">
        <f>S28+T28</f>
        <v>0</v>
      </c>
    </row>
    <row r="29" spans="1:21" s="245" customFormat="1">
      <c r="A29" s="1506"/>
      <c r="B29" s="1511"/>
      <c r="C29" s="1508"/>
      <c r="D29" s="1509"/>
      <c r="E29" s="1510"/>
      <c r="F29" s="1510"/>
      <c r="G29" s="1510"/>
      <c r="H29" s="1510"/>
      <c r="I29" s="1510"/>
      <c r="J29" s="1510"/>
      <c r="K29" s="1506"/>
      <c r="L29" s="1510"/>
      <c r="M29" s="260"/>
      <c r="N29" s="1510"/>
      <c r="O29" s="1510"/>
      <c r="P29" s="1510"/>
      <c r="Q29" s="1510"/>
      <c r="R29" s="1510"/>
      <c r="S29" s="1510"/>
      <c r="T29" s="1506"/>
      <c r="U29" s="1510"/>
    </row>
    <row r="30" spans="1:21" s="245" customFormat="1">
      <c r="A30" s="1490" t="s">
        <v>768</v>
      </c>
      <c r="B30" s="1486"/>
      <c r="C30" s="1487"/>
      <c r="D30" s="1488" t="s">
        <v>734</v>
      </c>
      <c r="E30" s="1503">
        <f>F30+I30+L30</f>
        <v>0</v>
      </c>
      <c r="F30" s="1504"/>
      <c r="G30" s="1504"/>
      <c r="H30" s="1504"/>
      <c r="I30" s="1503">
        <f>G30+H30</f>
        <v>0</v>
      </c>
      <c r="J30" s="1504"/>
      <c r="K30" s="1505"/>
      <c r="L30" s="1503">
        <f>J30+K30</f>
        <v>0</v>
      </c>
      <c r="M30" s="261"/>
      <c r="N30" s="1503">
        <f>O30+R30+U30</f>
        <v>0</v>
      </c>
      <c r="O30" s="1504"/>
      <c r="P30" s="1504"/>
      <c r="Q30" s="1504"/>
      <c r="R30" s="1503">
        <f>P30+Q30</f>
        <v>0</v>
      </c>
      <c r="S30" s="1504"/>
      <c r="T30" s="1505"/>
      <c r="U30" s="1503">
        <f>S30+T30</f>
        <v>0</v>
      </c>
    </row>
    <row r="31" spans="1:21" s="245" customFormat="1">
      <c r="A31" s="1496"/>
      <c r="B31" s="1492"/>
      <c r="C31" s="1493"/>
      <c r="D31" s="1494"/>
      <c r="E31" s="1512"/>
      <c r="F31" s="1512"/>
      <c r="G31" s="1512"/>
      <c r="H31" s="1512"/>
      <c r="I31" s="1512"/>
      <c r="J31" s="1512"/>
      <c r="K31" s="1513"/>
      <c r="L31" s="1512"/>
      <c r="M31" s="261"/>
      <c r="N31" s="1512"/>
      <c r="O31" s="1512"/>
      <c r="P31" s="1512"/>
      <c r="Q31" s="1512"/>
      <c r="R31" s="1512"/>
      <c r="S31" s="1512"/>
      <c r="T31" s="1513"/>
      <c r="U31" s="1512"/>
    </row>
    <row r="32" spans="1:21" s="245" customFormat="1" ht="15.75">
      <c r="A32" s="1514"/>
      <c r="B32" s="1515"/>
      <c r="C32" s="1516"/>
      <c r="D32" s="1517"/>
      <c r="E32" s="1518"/>
      <c r="F32" s="1518"/>
      <c r="G32" s="1518"/>
      <c r="H32" s="1518"/>
      <c r="I32" s="1518"/>
      <c r="J32" s="1518"/>
      <c r="K32" s="1519"/>
      <c r="L32" s="1518"/>
      <c r="M32" s="261"/>
      <c r="N32" s="1518"/>
      <c r="O32" s="1518"/>
      <c r="P32" s="1518"/>
      <c r="Q32" s="1518"/>
      <c r="R32" s="1518"/>
      <c r="S32" s="1518"/>
      <c r="T32" s="1519"/>
      <c r="U32" s="1518"/>
    </row>
    <row r="33" spans="1:21" s="245" customFormat="1" ht="15">
      <c r="A33" s="1520"/>
      <c r="B33" s="1521"/>
      <c r="C33" s="1522" t="s">
        <v>754</v>
      </c>
      <c r="D33" s="1523" t="s">
        <v>735</v>
      </c>
      <c r="E33" s="1524">
        <f t="shared" ref="E33:L33" si="2">E11+E20+E22+E25+E28+E30</f>
        <v>0</v>
      </c>
      <c r="F33" s="1524">
        <f t="shared" si="2"/>
        <v>0</v>
      </c>
      <c r="G33" s="1524">
        <f t="shared" si="2"/>
        <v>0</v>
      </c>
      <c r="H33" s="1524">
        <f t="shared" si="2"/>
        <v>0</v>
      </c>
      <c r="I33" s="1524">
        <f t="shared" si="2"/>
        <v>0</v>
      </c>
      <c r="J33" s="1524">
        <f t="shared" si="2"/>
        <v>0</v>
      </c>
      <c r="K33" s="1525">
        <f t="shared" si="2"/>
        <v>0</v>
      </c>
      <c r="L33" s="1524">
        <f t="shared" si="2"/>
        <v>0</v>
      </c>
      <c r="M33" s="261"/>
      <c r="N33" s="1524">
        <f t="shared" ref="N33:U33" si="3">N11+N20+N22+N25+N28+N30</f>
        <v>0</v>
      </c>
      <c r="O33" s="1524">
        <f t="shared" si="3"/>
        <v>0</v>
      </c>
      <c r="P33" s="1524">
        <f t="shared" si="3"/>
        <v>0</v>
      </c>
      <c r="Q33" s="1524">
        <f t="shared" si="3"/>
        <v>0</v>
      </c>
      <c r="R33" s="1524">
        <f t="shared" si="3"/>
        <v>0</v>
      </c>
      <c r="S33" s="1524">
        <f t="shared" si="3"/>
        <v>0</v>
      </c>
      <c r="T33" s="1525">
        <f t="shared" si="3"/>
        <v>0</v>
      </c>
      <c r="U33" s="1524">
        <f t="shared" si="3"/>
        <v>0</v>
      </c>
    </row>
    <row r="34" spans="1:21" s="245" customFormat="1" ht="16.5" thickBot="1">
      <c r="A34" s="1526"/>
      <c r="B34" s="1527"/>
      <c r="C34" s="1528"/>
      <c r="D34" s="1529"/>
      <c r="E34" s="1529"/>
      <c r="F34" s="1529"/>
      <c r="G34" s="1529"/>
      <c r="H34" s="1529"/>
      <c r="I34" s="1529"/>
      <c r="J34" s="1529"/>
      <c r="K34" s="1530"/>
      <c r="L34" s="1531"/>
      <c r="M34" s="260"/>
      <c r="N34" s="1529"/>
      <c r="O34" s="1529"/>
      <c r="P34" s="1529"/>
      <c r="Q34" s="1529"/>
      <c r="R34" s="1529"/>
      <c r="S34" s="1529"/>
      <c r="T34" s="1530"/>
      <c r="U34" s="1531"/>
    </row>
    <row r="35" spans="1:21" s="245" customFormat="1">
      <c r="A35" s="262"/>
      <c r="D35" s="263"/>
      <c r="E35" s="263"/>
      <c r="F35" s="263"/>
      <c r="G35" s="243"/>
      <c r="H35" s="243"/>
      <c r="I35" s="243"/>
      <c r="M35" s="260"/>
      <c r="N35" s="260"/>
    </row>
    <row r="36" spans="1:21" s="245" customFormat="1" ht="13.5" customHeight="1" thickBot="1">
      <c r="A36" s="262"/>
      <c r="D36" s="263"/>
      <c r="E36" s="263"/>
      <c r="F36" s="263"/>
      <c r="G36" s="243"/>
      <c r="H36" s="243"/>
      <c r="I36" s="243"/>
      <c r="M36" s="260"/>
      <c r="N36" s="260"/>
    </row>
    <row r="37" spans="1:21" s="245" customFormat="1" ht="13.5" customHeight="1" thickBot="1">
      <c r="A37" s="3911" t="s">
        <v>769</v>
      </c>
      <c r="B37" s="3912"/>
      <c r="C37" s="3913"/>
      <c r="D37" s="3954" t="s">
        <v>824</v>
      </c>
      <c r="E37" s="3948" t="s">
        <v>934</v>
      </c>
      <c r="F37" s="3940" t="s">
        <v>933</v>
      </c>
      <c r="G37" s="3952" t="s">
        <v>932</v>
      </c>
      <c r="H37" s="3952"/>
      <c r="I37" s="3952"/>
      <c r="J37" s="3952"/>
      <c r="K37" s="3952"/>
      <c r="L37" s="3953"/>
      <c r="M37" s="260"/>
      <c r="N37" s="3948" t="s">
        <v>934</v>
      </c>
      <c r="O37" s="3940" t="s">
        <v>933</v>
      </c>
      <c r="P37" s="3952" t="s">
        <v>932</v>
      </c>
      <c r="Q37" s="3952"/>
      <c r="R37" s="3952"/>
      <c r="S37" s="3952"/>
      <c r="T37" s="3952"/>
      <c r="U37" s="3953"/>
    </row>
    <row r="38" spans="1:21" s="245" customFormat="1" ht="12.75" customHeight="1">
      <c r="A38" s="3914"/>
      <c r="B38" s="3915"/>
      <c r="C38" s="3916"/>
      <c r="D38" s="3955"/>
      <c r="E38" s="3949"/>
      <c r="F38" s="3951"/>
      <c r="G38" s="3906" t="s">
        <v>931</v>
      </c>
      <c r="H38" s="3906"/>
      <c r="I38" s="3907"/>
      <c r="J38" s="3905" t="s">
        <v>930</v>
      </c>
      <c r="K38" s="3906"/>
      <c r="L38" s="3907"/>
      <c r="M38" s="260"/>
      <c r="N38" s="3949"/>
      <c r="O38" s="3951"/>
      <c r="P38" s="3906" t="s">
        <v>931</v>
      </c>
      <c r="Q38" s="3906"/>
      <c r="R38" s="3907"/>
      <c r="S38" s="3905" t="s">
        <v>930</v>
      </c>
      <c r="T38" s="3906"/>
      <c r="U38" s="3907"/>
    </row>
    <row r="39" spans="1:21" s="245" customFormat="1" ht="12.75" customHeight="1" thickBot="1">
      <c r="A39" s="3914"/>
      <c r="B39" s="3915"/>
      <c r="C39" s="3916"/>
      <c r="D39" s="3955"/>
      <c r="E39" s="3949"/>
      <c r="F39" s="3951"/>
      <c r="G39" s="3909"/>
      <c r="H39" s="3909"/>
      <c r="I39" s="3910"/>
      <c r="J39" s="3908"/>
      <c r="K39" s="3909"/>
      <c r="L39" s="3910"/>
      <c r="M39" s="260"/>
      <c r="N39" s="3949"/>
      <c r="O39" s="3951"/>
      <c r="P39" s="3909"/>
      <c r="Q39" s="3909"/>
      <c r="R39" s="3910"/>
      <c r="S39" s="3908"/>
      <c r="T39" s="3909"/>
      <c r="U39" s="3910"/>
    </row>
    <row r="40" spans="1:21" s="245" customFormat="1" ht="42.75" customHeight="1" thickBot="1">
      <c r="A40" s="3917"/>
      <c r="B40" s="3918"/>
      <c r="C40" s="3919"/>
      <c r="D40" s="3956"/>
      <c r="E40" s="3950"/>
      <c r="F40" s="3941"/>
      <c r="G40" s="1532" t="s">
        <v>928</v>
      </c>
      <c r="H40" s="1477" t="s">
        <v>927</v>
      </c>
      <c r="I40" s="1477" t="s">
        <v>929</v>
      </c>
      <c r="J40" s="1477" t="s">
        <v>928</v>
      </c>
      <c r="K40" s="1477" t="s">
        <v>927</v>
      </c>
      <c r="L40" s="1477" t="s">
        <v>926</v>
      </c>
      <c r="M40" s="260"/>
      <c r="N40" s="3950"/>
      <c r="O40" s="3941"/>
      <c r="P40" s="1532" t="s">
        <v>928</v>
      </c>
      <c r="Q40" s="1477" t="s">
        <v>927</v>
      </c>
      <c r="R40" s="1477" t="s">
        <v>929</v>
      </c>
      <c r="S40" s="1477" t="s">
        <v>928</v>
      </c>
      <c r="T40" s="1477" t="s">
        <v>927</v>
      </c>
      <c r="U40" s="1477" t="s">
        <v>926</v>
      </c>
    </row>
    <row r="41" spans="1:21" s="245" customFormat="1" ht="12.75" customHeight="1">
      <c r="A41" s="1533"/>
      <c r="B41" s="1534"/>
      <c r="C41" s="1534"/>
      <c r="D41" s="1535"/>
      <c r="E41" s="1536"/>
      <c r="F41" s="1537"/>
      <c r="G41" s="1538"/>
      <c r="H41" s="1539"/>
      <c r="I41" s="1539"/>
      <c r="J41" s="1539"/>
      <c r="K41" s="1539"/>
      <c r="L41" s="1540"/>
      <c r="M41" s="260"/>
      <c r="N41" s="1536"/>
      <c r="O41" s="1537"/>
      <c r="P41" s="1538"/>
      <c r="Q41" s="1539"/>
      <c r="R41" s="1539"/>
      <c r="S41" s="1539"/>
      <c r="T41" s="1539"/>
      <c r="U41" s="1540"/>
    </row>
    <row r="42" spans="1:21" s="265" customFormat="1" ht="14.25" customHeight="1">
      <c r="A42" s="1541" t="s">
        <v>770</v>
      </c>
      <c r="B42" s="1486"/>
      <c r="C42" s="1486"/>
      <c r="D42" s="1542" t="s">
        <v>739</v>
      </c>
      <c r="E42" s="1543">
        <f t="shared" ref="E42:L42" si="4">SUM(E44+E45+E46+E49+E52+E54+E55+E57)</f>
        <v>0</v>
      </c>
      <c r="F42" s="1489">
        <f t="shared" si="4"/>
        <v>0</v>
      </c>
      <c r="G42" s="1544">
        <f t="shared" si="4"/>
        <v>0</v>
      </c>
      <c r="H42" s="1545">
        <f t="shared" si="4"/>
        <v>0</v>
      </c>
      <c r="I42" s="1545">
        <f t="shared" si="4"/>
        <v>0</v>
      </c>
      <c r="J42" s="1545">
        <f t="shared" si="4"/>
        <v>0</v>
      </c>
      <c r="K42" s="1545">
        <f t="shared" si="4"/>
        <v>0</v>
      </c>
      <c r="L42" s="1545">
        <f t="shared" si="4"/>
        <v>0</v>
      </c>
      <c r="M42" s="261"/>
      <c r="N42" s="1543">
        <f t="shared" ref="N42:U42" si="5">SUM(N44+N45+N46+N49+N52+N54+N55+N57)</f>
        <v>0</v>
      </c>
      <c r="O42" s="1489">
        <f t="shared" si="5"/>
        <v>0</v>
      </c>
      <c r="P42" s="1544">
        <f t="shared" si="5"/>
        <v>0</v>
      </c>
      <c r="Q42" s="1545">
        <f t="shared" si="5"/>
        <v>0</v>
      </c>
      <c r="R42" s="1545">
        <f t="shared" si="5"/>
        <v>0</v>
      </c>
      <c r="S42" s="1545">
        <f t="shared" si="5"/>
        <v>0</v>
      </c>
      <c r="T42" s="1545">
        <f t="shared" si="5"/>
        <v>0</v>
      </c>
      <c r="U42" s="1545">
        <f t="shared" si="5"/>
        <v>0</v>
      </c>
    </row>
    <row r="43" spans="1:21" s="252" customFormat="1" ht="12.75" customHeight="1">
      <c r="A43" s="1546"/>
      <c r="B43" s="1492"/>
      <c r="C43" s="1492"/>
      <c r="D43" s="1547"/>
      <c r="E43" s="1548"/>
      <c r="F43" s="1494"/>
      <c r="G43" s="1549"/>
      <c r="H43" s="1550"/>
      <c r="I43" s="1550"/>
      <c r="J43" s="1550"/>
      <c r="K43" s="1550"/>
      <c r="L43" s="1550"/>
      <c r="M43" s="261"/>
      <c r="N43" s="1548"/>
      <c r="O43" s="1494"/>
      <c r="P43" s="1549"/>
      <c r="Q43" s="1550"/>
      <c r="R43" s="1550"/>
      <c r="S43" s="1550"/>
      <c r="T43" s="1550"/>
      <c r="U43" s="1550"/>
    </row>
    <row r="44" spans="1:21" s="252" customFormat="1" ht="14.25" customHeight="1">
      <c r="A44" s="1551"/>
      <c r="B44" s="1492" t="s">
        <v>771</v>
      </c>
      <c r="C44" s="1492"/>
      <c r="D44" s="1547">
        <v>60</v>
      </c>
      <c r="E44" s="1552">
        <f>F44+I44+L44</f>
        <v>0</v>
      </c>
      <c r="F44" s="1499"/>
      <c r="G44" s="1553"/>
      <c r="H44" s="1554"/>
      <c r="I44" s="1555">
        <f>G44+H44</f>
        <v>0</v>
      </c>
      <c r="J44" s="1554"/>
      <c r="K44" s="1554"/>
      <c r="L44" s="1555">
        <f>J44+K44</f>
        <v>0</v>
      </c>
      <c r="M44" s="261"/>
      <c r="N44" s="1552">
        <f>O44+R44+U44</f>
        <v>0</v>
      </c>
      <c r="O44" s="1499"/>
      <c r="P44" s="1553"/>
      <c r="Q44" s="1554"/>
      <c r="R44" s="1555">
        <f>P44+Q44</f>
        <v>0</v>
      </c>
      <c r="S44" s="1554"/>
      <c r="T44" s="1554"/>
      <c r="U44" s="1555">
        <f>S44+T44</f>
        <v>0</v>
      </c>
    </row>
    <row r="45" spans="1:21" s="252" customFormat="1" ht="14.25" customHeight="1">
      <c r="A45" s="1551"/>
      <c r="B45" s="1501" t="s">
        <v>772</v>
      </c>
      <c r="C45" s="1492"/>
      <c r="D45" s="1547">
        <v>61</v>
      </c>
      <c r="E45" s="1552">
        <f>F45+I45+L45</f>
        <v>0</v>
      </c>
      <c r="F45" s="1499"/>
      <c r="G45" s="1553"/>
      <c r="H45" s="1554"/>
      <c r="I45" s="1555">
        <f>G45+H45</f>
        <v>0</v>
      </c>
      <c r="J45" s="1554"/>
      <c r="K45" s="1554"/>
      <c r="L45" s="1555">
        <f>J45+K45</f>
        <v>0</v>
      </c>
      <c r="M45" s="261"/>
      <c r="N45" s="1552">
        <f>O45+R45+U45</f>
        <v>0</v>
      </c>
      <c r="O45" s="1499"/>
      <c r="P45" s="1553"/>
      <c r="Q45" s="1554"/>
      <c r="R45" s="1555">
        <f>P45+Q45</f>
        <v>0</v>
      </c>
      <c r="S45" s="1554"/>
      <c r="T45" s="1554"/>
      <c r="U45" s="1555">
        <f>S45+T45</f>
        <v>0</v>
      </c>
    </row>
    <row r="46" spans="1:21" s="252" customFormat="1" ht="14.25" customHeight="1">
      <c r="A46" s="1551"/>
      <c r="B46" s="1492" t="s">
        <v>773</v>
      </c>
      <c r="C46" s="1492"/>
      <c r="D46" s="1547">
        <v>62</v>
      </c>
      <c r="E46" s="1552">
        <f>F46+I46+L46</f>
        <v>0</v>
      </c>
      <c r="F46" s="1499"/>
      <c r="G46" s="1553"/>
      <c r="H46" s="1554"/>
      <c r="I46" s="1555">
        <f>G46+H46</f>
        <v>0</v>
      </c>
      <c r="J46" s="1554"/>
      <c r="K46" s="1554"/>
      <c r="L46" s="1555">
        <f>J46+K46</f>
        <v>0</v>
      </c>
      <c r="M46" s="261"/>
      <c r="N46" s="1552">
        <f>O46+R46+U46</f>
        <v>0</v>
      </c>
      <c r="O46" s="1499"/>
      <c r="P46" s="1553"/>
      <c r="Q46" s="1554"/>
      <c r="R46" s="1555">
        <f>P46+Q46</f>
        <v>0</v>
      </c>
      <c r="S46" s="1554"/>
      <c r="T46" s="1554"/>
      <c r="U46" s="1555">
        <f>S46+T46</f>
        <v>0</v>
      </c>
    </row>
    <row r="47" spans="1:21" s="252" customFormat="1" ht="14.25" customHeight="1">
      <c r="A47" s="1551"/>
      <c r="B47" s="1501" t="s">
        <v>774</v>
      </c>
      <c r="C47" s="1492"/>
      <c r="D47" s="1547"/>
      <c r="E47" s="1551"/>
      <c r="F47" s="1495"/>
      <c r="G47" s="1549"/>
      <c r="H47" s="1550"/>
      <c r="I47" s="1550"/>
      <c r="J47" s="1550"/>
      <c r="K47" s="1550"/>
      <c r="L47" s="1550"/>
      <c r="M47" s="261"/>
      <c r="N47" s="1551"/>
      <c r="O47" s="1495"/>
      <c r="P47" s="1549"/>
      <c r="Q47" s="1550"/>
      <c r="R47" s="1550"/>
      <c r="S47" s="1550"/>
      <c r="T47" s="1550"/>
      <c r="U47" s="1550"/>
    </row>
    <row r="48" spans="1:21" s="252" customFormat="1" ht="12.75" customHeight="1">
      <c r="A48" s="1551"/>
      <c r="B48" s="1492" t="s">
        <v>775</v>
      </c>
      <c r="C48" s="1492"/>
      <c r="D48" s="1547"/>
      <c r="E48" s="1551"/>
      <c r="F48" s="1495"/>
      <c r="G48" s="1549"/>
      <c r="H48" s="1550"/>
      <c r="I48" s="1550"/>
      <c r="J48" s="1550"/>
      <c r="K48" s="1550"/>
      <c r="L48" s="1550"/>
      <c r="M48" s="261"/>
      <c r="N48" s="1551"/>
      <c r="O48" s="1495"/>
      <c r="P48" s="1549"/>
      <c r="Q48" s="1550"/>
      <c r="R48" s="1550"/>
      <c r="S48" s="1550"/>
      <c r="T48" s="1550"/>
      <c r="U48" s="1550"/>
    </row>
    <row r="49" spans="1:21" s="265" customFormat="1" ht="14.25" customHeight="1">
      <c r="A49" s="1551"/>
      <c r="B49" s="1492" t="s">
        <v>776</v>
      </c>
      <c r="C49" s="1492"/>
      <c r="D49" s="1547">
        <v>630</v>
      </c>
      <c r="E49" s="1552">
        <f>F49+I49+L49</f>
        <v>0</v>
      </c>
      <c r="F49" s="1499"/>
      <c r="G49" s="1553"/>
      <c r="H49" s="1554"/>
      <c r="I49" s="1555">
        <f>G49+H49</f>
        <v>0</v>
      </c>
      <c r="J49" s="1554"/>
      <c r="K49" s="1554"/>
      <c r="L49" s="1555">
        <f>J49+K49</f>
        <v>0</v>
      </c>
      <c r="M49" s="264"/>
      <c r="N49" s="1552">
        <f>O49+R49+U49</f>
        <v>0</v>
      </c>
      <c r="O49" s="1499"/>
      <c r="P49" s="1553"/>
      <c r="Q49" s="1554"/>
      <c r="R49" s="1555">
        <f>P49+Q49</f>
        <v>0</v>
      </c>
      <c r="S49" s="1554"/>
      <c r="T49" s="1554"/>
      <c r="U49" s="1555">
        <f>S49+T49</f>
        <v>0</v>
      </c>
    </row>
    <row r="50" spans="1:21" s="266" customFormat="1" ht="12.75" customHeight="1">
      <c r="A50" s="1551"/>
      <c r="B50" s="1492" t="s">
        <v>667</v>
      </c>
      <c r="C50" s="1492"/>
      <c r="D50" s="1547"/>
      <c r="E50" s="1551"/>
      <c r="F50" s="1495"/>
      <c r="G50" s="1549"/>
      <c r="H50" s="1550"/>
      <c r="I50" s="1550"/>
      <c r="J50" s="1550"/>
      <c r="K50" s="1550"/>
      <c r="L50" s="1550"/>
      <c r="M50" s="261"/>
      <c r="N50" s="1551"/>
      <c r="O50" s="1495"/>
      <c r="P50" s="1549"/>
      <c r="Q50" s="1550"/>
      <c r="R50" s="1550"/>
      <c r="S50" s="1550"/>
      <c r="T50" s="1550"/>
      <c r="U50" s="1550"/>
    </row>
    <row r="51" spans="1:21" s="252" customFormat="1" ht="14.25" customHeight="1">
      <c r="A51" s="1551"/>
      <c r="B51" s="1492" t="s">
        <v>668</v>
      </c>
      <c r="C51" s="1492"/>
      <c r="D51" s="1547"/>
      <c r="E51" s="1551"/>
      <c r="F51" s="1495"/>
      <c r="G51" s="1549"/>
      <c r="H51" s="1550"/>
      <c r="I51" s="1550"/>
      <c r="J51" s="1550"/>
      <c r="K51" s="1550"/>
      <c r="L51" s="1550"/>
      <c r="M51" s="261"/>
      <c r="N51" s="1551"/>
      <c r="O51" s="1495"/>
      <c r="P51" s="1549"/>
      <c r="Q51" s="1550"/>
      <c r="R51" s="1550"/>
      <c r="S51" s="1550"/>
      <c r="T51" s="1550"/>
      <c r="U51" s="1550"/>
    </row>
    <row r="52" spans="1:21" s="252" customFormat="1" ht="14.25" customHeight="1">
      <c r="A52" s="1551"/>
      <c r="B52" s="1492" t="s">
        <v>669</v>
      </c>
      <c r="C52" s="1492"/>
      <c r="D52" s="1547" t="s">
        <v>727</v>
      </c>
      <c r="E52" s="1552">
        <f>F52+I52+L52</f>
        <v>0</v>
      </c>
      <c r="F52" s="1499"/>
      <c r="G52" s="1553"/>
      <c r="H52" s="1554"/>
      <c r="I52" s="1555">
        <f>G52+H52</f>
        <v>0</v>
      </c>
      <c r="J52" s="1554"/>
      <c r="K52" s="1554"/>
      <c r="L52" s="1555">
        <f>J52+K52</f>
        <v>0</v>
      </c>
      <c r="M52" s="261"/>
      <c r="N52" s="1552">
        <f>O52+R52+U52</f>
        <v>0</v>
      </c>
      <c r="O52" s="1499"/>
      <c r="P52" s="1553"/>
      <c r="Q52" s="1554"/>
      <c r="R52" s="1555">
        <f>P52+Q52</f>
        <v>0</v>
      </c>
      <c r="S52" s="1554"/>
      <c r="T52" s="1554"/>
      <c r="U52" s="1555">
        <f>S52+T52</f>
        <v>0</v>
      </c>
    </row>
    <row r="53" spans="1:21" s="252" customFormat="1" ht="14.25" customHeight="1">
      <c r="A53" s="1551"/>
      <c r="B53" s="1492" t="s">
        <v>670</v>
      </c>
      <c r="C53" s="1492"/>
      <c r="D53" s="1547"/>
      <c r="E53" s="1551"/>
      <c r="F53" s="1495"/>
      <c r="G53" s="1549"/>
      <c r="H53" s="1550"/>
      <c r="I53" s="1550"/>
      <c r="J53" s="1550"/>
      <c r="K53" s="1550"/>
      <c r="L53" s="1550"/>
      <c r="M53" s="261"/>
      <c r="N53" s="1551"/>
      <c r="O53" s="1495"/>
      <c r="P53" s="1549"/>
      <c r="Q53" s="1550"/>
      <c r="R53" s="1550"/>
      <c r="S53" s="1550"/>
      <c r="T53" s="1550"/>
      <c r="U53" s="1550"/>
    </row>
    <row r="54" spans="1:21" s="266" customFormat="1" ht="12.75" customHeight="1">
      <c r="A54" s="1551"/>
      <c r="B54" s="1492" t="s">
        <v>671</v>
      </c>
      <c r="C54" s="1492"/>
      <c r="D54" s="1547" t="s">
        <v>728</v>
      </c>
      <c r="E54" s="1552">
        <f>F54+I54+L54</f>
        <v>0</v>
      </c>
      <c r="F54" s="1499"/>
      <c r="G54" s="1553"/>
      <c r="H54" s="1554"/>
      <c r="I54" s="1555">
        <f>G54+H54</f>
        <v>0</v>
      </c>
      <c r="J54" s="1554"/>
      <c r="K54" s="1554"/>
      <c r="L54" s="1555">
        <f>J54+K54</f>
        <v>0</v>
      </c>
      <c r="M54" s="261"/>
      <c r="N54" s="1552">
        <f>O54+R54+U54</f>
        <v>0</v>
      </c>
      <c r="O54" s="1499"/>
      <c r="P54" s="1553"/>
      <c r="Q54" s="1554"/>
      <c r="R54" s="1555">
        <f>P54+Q54</f>
        <v>0</v>
      </c>
      <c r="S54" s="1554"/>
      <c r="T54" s="1554"/>
      <c r="U54" s="1555">
        <f>S54+T54</f>
        <v>0</v>
      </c>
    </row>
    <row r="55" spans="1:21" s="265" customFormat="1" ht="14.25" customHeight="1">
      <c r="A55" s="1551"/>
      <c r="B55" s="1492" t="s">
        <v>672</v>
      </c>
      <c r="C55" s="1492"/>
      <c r="D55" s="1547" t="s">
        <v>729</v>
      </c>
      <c r="E55" s="1552">
        <f>F55+I55+L55</f>
        <v>0</v>
      </c>
      <c r="F55" s="1499"/>
      <c r="G55" s="1553"/>
      <c r="H55" s="1554"/>
      <c r="I55" s="1555">
        <f>G55+H55</f>
        <v>0</v>
      </c>
      <c r="J55" s="1554"/>
      <c r="K55" s="1554"/>
      <c r="L55" s="1555">
        <f>J55+K55</f>
        <v>0</v>
      </c>
      <c r="M55" s="264"/>
      <c r="N55" s="1552">
        <f>O55+R55+U55</f>
        <v>0</v>
      </c>
      <c r="O55" s="1499"/>
      <c r="P55" s="1553"/>
      <c r="Q55" s="1554"/>
      <c r="R55" s="1555">
        <f>P55+Q55</f>
        <v>0</v>
      </c>
      <c r="S55" s="1554"/>
      <c r="T55" s="1554"/>
      <c r="U55" s="1555">
        <f>S55+T55</f>
        <v>0</v>
      </c>
    </row>
    <row r="56" spans="1:21" s="252" customFormat="1" ht="12.75" customHeight="1">
      <c r="A56" s="1551"/>
      <c r="B56" s="1501" t="s">
        <v>673</v>
      </c>
      <c r="C56" s="1492"/>
      <c r="D56" s="1547"/>
      <c r="E56" s="1551"/>
      <c r="F56" s="1495"/>
      <c r="G56" s="1549"/>
      <c r="H56" s="1550"/>
      <c r="I56" s="1550"/>
      <c r="J56" s="1550"/>
      <c r="K56" s="1550"/>
      <c r="L56" s="1550"/>
      <c r="M56" s="261"/>
      <c r="N56" s="1551"/>
      <c r="O56" s="1495"/>
      <c r="P56" s="1549"/>
      <c r="Q56" s="1550"/>
      <c r="R56" s="1550"/>
      <c r="S56" s="1550"/>
      <c r="T56" s="1550"/>
      <c r="U56" s="1550"/>
    </row>
    <row r="57" spans="1:21" s="252" customFormat="1" ht="14.25" customHeight="1">
      <c r="A57" s="1551"/>
      <c r="B57" s="1501" t="s">
        <v>674</v>
      </c>
      <c r="C57" s="1492"/>
      <c r="D57" s="1547">
        <v>649</v>
      </c>
      <c r="E57" s="1552">
        <f>F57+I57+L57</f>
        <v>0</v>
      </c>
      <c r="F57" s="1499"/>
      <c r="G57" s="1553"/>
      <c r="H57" s="1554"/>
      <c r="I57" s="1555">
        <f>G57+H57</f>
        <v>0</v>
      </c>
      <c r="J57" s="1554"/>
      <c r="K57" s="1554"/>
      <c r="L57" s="1555">
        <f>J57+K57</f>
        <v>0</v>
      </c>
      <c r="M57" s="261"/>
      <c r="N57" s="1552">
        <f>O57+R57+U57</f>
        <v>0</v>
      </c>
      <c r="O57" s="1499"/>
      <c r="P57" s="1553"/>
      <c r="Q57" s="1554"/>
      <c r="R57" s="1555">
        <f>P57+Q57</f>
        <v>0</v>
      </c>
      <c r="S57" s="1554"/>
      <c r="T57" s="1554"/>
      <c r="U57" s="1555">
        <f>S57+T57</f>
        <v>0</v>
      </c>
    </row>
    <row r="58" spans="1:21" s="252" customFormat="1" ht="14.25" customHeight="1">
      <c r="A58" s="1551"/>
      <c r="B58" s="1501"/>
      <c r="C58" s="1492"/>
      <c r="D58" s="1547"/>
      <c r="E58" s="1551"/>
      <c r="F58" s="1495"/>
      <c r="G58" s="1549"/>
      <c r="H58" s="1550"/>
      <c r="I58" s="1550"/>
      <c r="J58" s="1550"/>
      <c r="K58" s="1550"/>
      <c r="L58" s="1550"/>
      <c r="M58" s="261"/>
      <c r="N58" s="1551"/>
      <c r="O58" s="1495"/>
      <c r="P58" s="1549"/>
      <c r="Q58" s="1550"/>
      <c r="R58" s="1550"/>
      <c r="S58" s="1550"/>
      <c r="T58" s="1550"/>
      <c r="U58" s="1550"/>
    </row>
    <row r="59" spans="1:21" s="252" customFormat="1" ht="14.25" customHeight="1">
      <c r="A59" s="1543" t="s">
        <v>675</v>
      </c>
      <c r="B59" s="1502"/>
      <c r="C59" s="1486"/>
      <c r="D59" s="1542">
        <v>65</v>
      </c>
      <c r="E59" s="1552">
        <f>F59+I59+L59</f>
        <v>0</v>
      </c>
      <c r="F59" s="1504"/>
      <c r="G59" s="1556"/>
      <c r="H59" s="1557"/>
      <c r="I59" s="1555">
        <f>G59+H59</f>
        <v>0</v>
      </c>
      <c r="J59" s="1557"/>
      <c r="K59" s="1557"/>
      <c r="L59" s="1555">
        <f>J59+K59</f>
        <v>0</v>
      </c>
      <c r="M59" s="261"/>
      <c r="N59" s="1552">
        <f>O59+R59+U59</f>
        <v>0</v>
      </c>
      <c r="O59" s="1504"/>
      <c r="P59" s="1556"/>
      <c r="Q59" s="1557"/>
      <c r="R59" s="1555">
        <f>P59+Q59</f>
        <v>0</v>
      </c>
      <c r="S59" s="1557"/>
      <c r="T59" s="1557"/>
      <c r="U59" s="1555">
        <f>S59+T59</f>
        <v>0</v>
      </c>
    </row>
    <row r="60" spans="1:21" s="252" customFormat="1" ht="14.25" customHeight="1">
      <c r="A60" s="1558"/>
      <c r="B60" s="1507"/>
      <c r="C60" s="1511"/>
      <c r="D60" s="1559"/>
      <c r="E60" s="1558"/>
      <c r="F60" s="1510"/>
      <c r="G60" s="1560"/>
      <c r="H60" s="1561"/>
      <c r="I60" s="1561"/>
      <c r="J60" s="1561"/>
      <c r="K60" s="1561"/>
      <c r="L60" s="1561"/>
      <c r="M60" s="261"/>
      <c r="N60" s="1558"/>
      <c r="O60" s="1510"/>
      <c r="P60" s="1560"/>
      <c r="Q60" s="1561"/>
      <c r="R60" s="1561"/>
      <c r="S60" s="1561"/>
      <c r="T60" s="1561"/>
      <c r="U60" s="1561"/>
    </row>
    <row r="61" spans="1:21" s="265" customFormat="1" ht="14.25" customHeight="1">
      <c r="A61" s="1543" t="s">
        <v>676</v>
      </c>
      <c r="B61" s="1502"/>
      <c r="C61" s="1486"/>
      <c r="D61" s="1542">
        <v>66</v>
      </c>
      <c r="E61" s="1552">
        <f>F61+I61+L61</f>
        <v>0</v>
      </c>
      <c r="F61" s="1504"/>
      <c r="G61" s="1556"/>
      <c r="H61" s="1557"/>
      <c r="I61" s="1555">
        <f>G61+H61</f>
        <v>0</v>
      </c>
      <c r="J61" s="1557"/>
      <c r="K61" s="1557"/>
      <c r="L61" s="1555">
        <f>J61+K61</f>
        <v>0</v>
      </c>
      <c r="M61" s="261"/>
      <c r="N61" s="1552">
        <f>O61+R61+U61</f>
        <v>0</v>
      </c>
      <c r="O61" s="1504"/>
      <c r="P61" s="1556"/>
      <c r="Q61" s="1557"/>
      <c r="R61" s="1555">
        <f>P61+Q61</f>
        <v>0</v>
      </c>
      <c r="S61" s="1557"/>
      <c r="T61" s="1557"/>
      <c r="U61" s="1555">
        <f>S61+T61</f>
        <v>0</v>
      </c>
    </row>
    <row r="62" spans="1:21" s="265" customFormat="1" ht="14.25" customHeight="1">
      <c r="A62" s="1551"/>
      <c r="B62" s="1492"/>
      <c r="C62" s="1492"/>
      <c r="D62" s="1547"/>
      <c r="E62" s="1551"/>
      <c r="F62" s="1495"/>
      <c r="G62" s="1549"/>
      <c r="H62" s="1550"/>
      <c r="I62" s="1550"/>
      <c r="J62" s="1550"/>
      <c r="K62" s="1550"/>
      <c r="L62" s="1550"/>
      <c r="M62" s="264"/>
      <c r="N62" s="1551"/>
      <c r="O62" s="1495"/>
      <c r="P62" s="1549"/>
      <c r="Q62" s="1550"/>
      <c r="R62" s="1550"/>
      <c r="S62" s="1550"/>
      <c r="T62" s="1550"/>
      <c r="U62" s="1550"/>
    </row>
    <row r="63" spans="1:21" s="267" customFormat="1" ht="12.75" customHeight="1">
      <c r="A63" s="1543" t="s">
        <v>677</v>
      </c>
      <c r="B63" s="1486"/>
      <c r="C63" s="1486"/>
      <c r="D63" s="1542"/>
      <c r="E63" s="1543"/>
      <c r="F63" s="1489"/>
      <c r="G63" s="1544"/>
      <c r="H63" s="1545"/>
      <c r="I63" s="1545"/>
      <c r="J63" s="1545"/>
      <c r="K63" s="1545"/>
      <c r="L63" s="1545"/>
      <c r="M63" s="261"/>
      <c r="N63" s="1543"/>
      <c r="O63" s="1489"/>
      <c r="P63" s="1544"/>
      <c r="Q63" s="1545"/>
      <c r="R63" s="1545"/>
      <c r="S63" s="1545"/>
      <c r="T63" s="1545"/>
      <c r="U63" s="1545"/>
    </row>
    <row r="64" spans="1:21" s="265" customFormat="1" ht="14.25" customHeight="1">
      <c r="A64" s="1543" t="s">
        <v>678</v>
      </c>
      <c r="B64" s="1486"/>
      <c r="C64" s="1486"/>
      <c r="D64" s="1542">
        <v>680</v>
      </c>
      <c r="E64" s="1552">
        <f>F64+I64+L64</f>
        <v>0</v>
      </c>
      <c r="F64" s="1504"/>
      <c r="G64" s="1556"/>
      <c r="H64" s="1557"/>
      <c r="I64" s="1555">
        <f>G64+H64</f>
        <v>0</v>
      </c>
      <c r="J64" s="1557"/>
      <c r="K64" s="1557"/>
      <c r="L64" s="1555">
        <f>J64+K64</f>
        <v>0</v>
      </c>
      <c r="M64" s="261"/>
      <c r="N64" s="1552">
        <f>O64+R64+U64</f>
        <v>0</v>
      </c>
      <c r="O64" s="1504"/>
      <c r="P64" s="1556"/>
      <c r="Q64" s="1557"/>
      <c r="R64" s="1555">
        <f>P64+Q64</f>
        <v>0</v>
      </c>
      <c r="S64" s="1557"/>
      <c r="T64" s="1557"/>
      <c r="U64" s="1555">
        <f>S64+T64</f>
        <v>0</v>
      </c>
    </row>
    <row r="65" spans="1:22" s="252" customFormat="1" ht="12.75" customHeight="1">
      <c r="A65" s="1558"/>
      <c r="B65" s="1511"/>
      <c r="C65" s="1511"/>
      <c r="D65" s="1559"/>
      <c r="E65" s="1558"/>
      <c r="F65" s="1510"/>
      <c r="G65" s="1560"/>
      <c r="H65" s="1561"/>
      <c r="I65" s="1561"/>
      <c r="J65" s="1561"/>
      <c r="K65" s="1561"/>
      <c r="L65" s="1561"/>
      <c r="M65" s="261"/>
      <c r="N65" s="1558"/>
      <c r="O65" s="1510"/>
      <c r="P65" s="1560"/>
      <c r="Q65" s="1561"/>
      <c r="R65" s="1561"/>
      <c r="S65" s="1561"/>
      <c r="T65" s="1561"/>
      <c r="U65" s="1561"/>
    </row>
    <row r="66" spans="1:22" s="252" customFormat="1">
      <c r="A66" s="1543" t="s">
        <v>679</v>
      </c>
      <c r="B66" s="1486"/>
      <c r="C66" s="1486"/>
      <c r="D66" s="1542" t="s">
        <v>730</v>
      </c>
      <c r="E66" s="1552">
        <f>F66+I66+L66</f>
        <v>0</v>
      </c>
      <c r="F66" s="1504"/>
      <c r="G66" s="1556"/>
      <c r="H66" s="1557"/>
      <c r="I66" s="1555">
        <f>G66+H66</f>
        <v>0</v>
      </c>
      <c r="J66" s="1557"/>
      <c r="K66" s="1557"/>
      <c r="L66" s="1555">
        <f>J66+K66</f>
        <v>0</v>
      </c>
      <c r="M66" s="261"/>
      <c r="N66" s="1552">
        <f>O66+R66+U66</f>
        <v>0</v>
      </c>
      <c r="O66" s="1504"/>
      <c r="P66" s="1556"/>
      <c r="Q66" s="1557"/>
      <c r="R66" s="1555">
        <f>P66+Q66</f>
        <v>0</v>
      </c>
      <c r="S66" s="1557"/>
      <c r="T66" s="1557"/>
      <c r="U66" s="1555">
        <f>S66+T66</f>
        <v>0</v>
      </c>
    </row>
    <row r="67" spans="1:22" s="252" customFormat="1">
      <c r="A67" s="1558"/>
      <c r="B67" s="1511"/>
      <c r="C67" s="1511"/>
      <c r="D67" s="1559"/>
      <c r="E67" s="1558"/>
      <c r="F67" s="1510"/>
      <c r="G67" s="1560"/>
      <c r="H67" s="1561"/>
      <c r="I67" s="1561"/>
      <c r="J67" s="1561"/>
      <c r="K67" s="1561"/>
      <c r="L67" s="1561"/>
      <c r="M67" s="261"/>
      <c r="N67" s="1558"/>
      <c r="O67" s="1510"/>
      <c r="P67" s="1560"/>
      <c r="Q67" s="1561"/>
      <c r="R67" s="1561"/>
      <c r="S67" s="1561"/>
      <c r="T67" s="1561"/>
      <c r="U67" s="1561"/>
    </row>
    <row r="68" spans="1:22" s="245" customFormat="1">
      <c r="A68" s="1543" t="s">
        <v>680</v>
      </c>
      <c r="B68" s="1486"/>
      <c r="C68" s="1486"/>
      <c r="D68" s="1542" t="s">
        <v>731</v>
      </c>
      <c r="E68" s="1552">
        <f>F68+I68+L68</f>
        <v>0</v>
      </c>
      <c r="F68" s="1504"/>
      <c r="G68" s="1556"/>
      <c r="H68" s="1557"/>
      <c r="I68" s="1555">
        <f>G68+H68</f>
        <v>0</v>
      </c>
      <c r="J68" s="1557"/>
      <c r="K68" s="1557"/>
      <c r="L68" s="1555">
        <f>J68+K68</f>
        <v>0</v>
      </c>
      <c r="M68" s="261"/>
      <c r="N68" s="1552">
        <f>O68+R68+U68</f>
        <v>0</v>
      </c>
      <c r="O68" s="1504"/>
      <c r="P68" s="1556"/>
      <c r="Q68" s="1557"/>
      <c r="R68" s="1555">
        <f>P68+Q68</f>
        <v>0</v>
      </c>
      <c r="S68" s="1557"/>
      <c r="T68" s="1557"/>
      <c r="U68" s="1555">
        <f>S68+T68</f>
        <v>0</v>
      </c>
    </row>
    <row r="69" spans="1:22" s="269" customFormat="1" ht="12.75" customHeight="1">
      <c r="A69" s="1551"/>
      <c r="B69" s="1492"/>
      <c r="C69" s="1492"/>
      <c r="D69" s="1547"/>
      <c r="E69" s="1548"/>
      <c r="F69" s="1494"/>
      <c r="G69" s="1549"/>
      <c r="H69" s="1550"/>
      <c r="I69" s="1550"/>
      <c r="J69" s="1550"/>
      <c r="K69" s="1550"/>
      <c r="L69" s="1550"/>
      <c r="M69" s="268"/>
      <c r="N69" s="1548"/>
      <c r="O69" s="1494"/>
      <c r="P69" s="1549"/>
      <c r="Q69" s="1550"/>
      <c r="R69" s="1550"/>
      <c r="S69" s="1550"/>
      <c r="T69" s="1550"/>
      <c r="U69" s="1550"/>
    </row>
    <row r="70" spans="1:22" s="252" customFormat="1" ht="6" customHeight="1">
      <c r="A70" s="1562"/>
      <c r="B70" s="1515"/>
      <c r="C70" s="1563"/>
      <c r="D70" s="1564"/>
      <c r="E70" s="1565"/>
      <c r="F70" s="1517"/>
      <c r="G70" s="1566"/>
      <c r="H70" s="1567"/>
      <c r="I70" s="1567"/>
      <c r="J70" s="1567"/>
      <c r="K70" s="1567"/>
      <c r="L70" s="1567"/>
      <c r="M70" s="261"/>
      <c r="N70" s="1565"/>
      <c r="O70" s="1517"/>
      <c r="P70" s="1566"/>
      <c r="Q70" s="1567"/>
      <c r="R70" s="1567"/>
      <c r="S70" s="1567"/>
      <c r="T70" s="1567"/>
      <c r="U70" s="1567"/>
    </row>
    <row r="71" spans="1:22" s="269" customFormat="1" ht="12.75" customHeight="1">
      <c r="A71" s="1568"/>
      <c r="B71" s="1521"/>
      <c r="C71" s="1569" t="s">
        <v>754</v>
      </c>
      <c r="D71" s="1570" t="s">
        <v>732</v>
      </c>
      <c r="E71" s="1571">
        <f t="shared" ref="E71:L71" si="6">E42+E59+E61+E64+E66+E68</f>
        <v>0</v>
      </c>
      <c r="F71" s="1524">
        <f t="shared" si="6"/>
        <v>0</v>
      </c>
      <c r="G71" s="1572">
        <f t="shared" si="6"/>
        <v>0</v>
      </c>
      <c r="H71" s="1573">
        <f t="shared" si="6"/>
        <v>0</v>
      </c>
      <c r="I71" s="1573">
        <f t="shared" si="6"/>
        <v>0</v>
      </c>
      <c r="J71" s="1573">
        <f t="shared" si="6"/>
        <v>0</v>
      </c>
      <c r="K71" s="1573">
        <f t="shared" si="6"/>
        <v>0</v>
      </c>
      <c r="L71" s="1573">
        <f t="shared" si="6"/>
        <v>0</v>
      </c>
      <c r="M71" s="261"/>
      <c r="N71" s="1571">
        <f t="shared" ref="N71:U71" si="7">N42+N59+N61+N64+N66+N68</f>
        <v>0</v>
      </c>
      <c r="O71" s="1524">
        <f t="shared" si="7"/>
        <v>0</v>
      </c>
      <c r="P71" s="1572">
        <f t="shared" si="7"/>
        <v>0</v>
      </c>
      <c r="Q71" s="1573">
        <f t="shared" si="7"/>
        <v>0</v>
      </c>
      <c r="R71" s="1573">
        <f t="shared" si="7"/>
        <v>0</v>
      </c>
      <c r="S71" s="1573">
        <f t="shared" si="7"/>
        <v>0</v>
      </c>
      <c r="T71" s="1573">
        <f t="shared" si="7"/>
        <v>0</v>
      </c>
      <c r="U71" s="1573">
        <f t="shared" si="7"/>
        <v>0</v>
      </c>
    </row>
    <row r="72" spans="1:22" s="252" customFormat="1" ht="16.5" thickBot="1">
      <c r="A72" s="1574"/>
      <c r="B72" s="1575"/>
      <c r="C72" s="1576"/>
      <c r="D72" s="1577"/>
      <c r="E72" s="1578"/>
      <c r="F72" s="1579"/>
      <c r="G72" s="1580"/>
      <c r="H72" s="1581"/>
      <c r="I72" s="1581"/>
      <c r="J72" s="1581"/>
      <c r="K72" s="1581"/>
      <c r="L72" s="1581"/>
      <c r="M72" s="261"/>
      <c r="N72" s="1578"/>
      <c r="O72" s="1579"/>
      <c r="P72" s="1580"/>
      <c r="Q72" s="1581"/>
      <c r="R72" s="1581"/>
      <c r="S72" s="1581"/>
      <c r="T72" s="1581"/>
      <c r="U72" s="1581"/>
    </row>
    <row r="73" spans="1:22" s="252" customFormat="1" ht="13.5" thickTop="1">
      <c r="D73" s="270"/>
      <c r="E73" s="270"/>
      <c r="F73" s="270"/>
      <c r="M73" s="261"/>
      <c r="N73" s="261"/>
    </row>
    <row r="74" spans="1:22" s="252" customFormat="1" ht="15">
      <c r="D74" s="1582" t="s">
        <v>681</v>
      </c>
      <c r="E74" s="1583">
        <f>E33</f>
        <v>0</v>
      </c>
      <c r="F74" s="1583">
        <f t="shared" ref="F74:L74" si="8">F33</f>
        <v>0</v>
      </c>
      <c r="G74" s="1583">
        <f t="shared" si="8"/>
        <v>0</v>
      </c>
      <c r="H74" s="1583">
        <f t="shared" si="8"/>
        <v>0</v>
      </c>
      <c r="I74" s="1583">
        <f t="shared" si="8"/>
        <v>0</v>
      </c>
      <c r="J74" s="1583">
        <f t="shared" si="8"/>
        <v>0</v>
      </c>
      <c r="K74" s="1583">
        <f t="shared" si="8"/>
        <v>0</v>
      </c>
      <c r="L74" s="1583">
        <f t="shared" si="8"/>
        <v>0</v>
      </c>
      <c r="M74" s="261"/>
      <c r="N74" s="1582" t="s">
        <v>681</v>
      </c>
      <c r="O74" s="1583">
        <f>O33</f>
        <v>0</v>
      </c>
      <c r="P74" s="1583">
        <f t="shared" ref="P74:V74" si="9">P33</f>
        <v>0</v>
      </c>
      <c r="Q74" s="1583">
        <f t="shared" si="9"/>
        <v>0</v>
      </c>
      <c r="R74" s="1583">
        <f t="shared" si="9"/>
        <v>0</v>
      </c>
      <c r="S74" s="1583">
        <f t="shared" si="9"/>
        <v>0</v>
      </c>
      <c r="T74" s="1583">
        <f t="shared" si="9"/>
        <v>0</v>
      </c>
      <c r="U74" s="1583">
        <f t="shared" si="9"/>
        <v>0</v>
      </c>
      <c r="V74" s="1583">
        <f t="shared" si="9"/>
        <v>0</v>
      </c>
    </row>
    <row r="75" spans="1:22" s="252" customFormat="1" ht="15">
      <c r="D75" s="1582" t="s">
        <v>682</v>
      </c>
      <c r="E75" s="1583">
        <f>E71</f>
        <v>0</v>
      </c>
      <c r="F75" s="1583">
        <f t="shared" ref="F75:L75" si="10">F71</f>
        <v>0</v>
      </c>
      <c r="G75" s="1583">
        <f t="shared" si="10"/>
        <v>0</v>
      </c>
      <c r="H75" s="1583">
        <f t="shared" si="10"/>
        <v>0</v>
      </c>
      <c r="I75" s="1583">
        <f t="shared" si="10"/>
        <v>0</v>
      </c>
      <c r="J75" s="1583">
        <f t="shared" si="10"/>
        <v>0</v>
      </c>
      <c r="K75" s="1583">
        <f t="shared" si="10"/>
        <v>0</v>
      </c>
      <c r="L75" s="1583">
        <f t="shared" si="10"/>
        <v>0</v>
      </c>
      <c r="M75" s="261"/>
      <c r="N75" s="1582" t="s">
        <v>682</v>
      </c>
      <c r="O75" s="1583">
        <f>O71</f>
        <v>0</v>
      </c>
      <c r="P75" s="1583">
        <f t="shared" ref="P75:V75" si="11">P71</f>
        <v>0</v>
      </c>
      <c r="Q75" s="1583">
        <f t="shared" si="11"/>
        <v>0</v>
      </c>
      <c r="R75" s="1583">
        <f t="shared" si="11"/>
        <v>0</v>
      </c>
      <c r="S75" s="1583">
        <f t="shared" si="11"/>
        <v>0</v>
      </c>
      <c r="T75" s="1583">
        <f t="shared" si="11"/>
        <v>0</v>
      </c>
      <c r="U75" s="1583">
        <f t="shared" si="11"/>
        <v>0</v>
      </c>
      <c r="V75" s="1583">
        <f t="shared" si="11"/>
        <v>0</v>
      </c>
    </row>
    <row r="76" spans="1:22" s="252" customFormat="1" ht="15">
      <c r="D76" s="1582" t="s">
        <v>683</v>
      </c>
      <c r="E76" s="1583">
        <f>E74-E75</f>
        <v>0</v>
      </c>
      <c r="F76" s="1583">
        <f t="shared" ref="F76:L76" si="12">F74-F75</f>
        <v>0</v>
      </c>
      <c r="G76" s="1583">
        <f t="shared" si="12"/>
        <v>0</v>
      </c>
      <c r="H76" s="1583">
        <f t="shared" si="12"/>
        <v>0</v>
      </c>
      <c r="I76" s="1583">
        <f t="shared" si="12"/>
        <v>0</v>
      </c>
      <c r="J76" s="1583">
        <f t="shared" si="12"/>
        <v>0</v>
      </c>
      <c r="K76" s="1583">
        <f t="shared" si="12"/>
        <v>0</v>
      </c>
      <c r="L76" s="1583">
        <f t="shared" si="12"/>
        <v>0</v>
      </c>
      <c r="M76" s="261"/>
      <c r="N76" s="1582" t="s">
        <v>683</v>
      </c>
      <c r="O76" s="1583">
        <f>O74-O75</f>
        <v>0</v>
      </c>
      <c r="P76" s="1583">
        <f t="shared" ref="P76:V76" si="13">P74-P75</f>
        <v>0</v>
      </c>
      <c r="Q76" s="1583">
        <f t="shared" si="13"/>
        <v>0</v>
      </c>
      <c r="R76" s="1583">
        <f t="shared" si="13"/>
        <v>0</v>
      </c>
      <c r="S76" s="1583">
        <f t="shared" si="13"/>
        <v>0</v>
      </c>
      <c r="T76" s="1583">
        <f t="shared" si="13"/>
        <v>0</v>
      </c>
      <c r="U76" s="1583">
        <f t="shared" si="13"/>
        <v>0</v>
      </c>
      <c r="V76" s="1583">
        <f t="shared" si="13"/>
        <v>0</v>
      </c>
    </row>
    <row r="77" spans="1:22" s="252" customFormat="1">
      <c r="D77" s="270"/>
      <c r="E77" s="270"/>
      <c r="F77" s="270"/>
      <c r="N77" s="261"/>
      <c r="O77" s="261"/>
    </row>
    <row r="78" spans="1:22" s="252" customFormat="1">
      <c r="C78" s="1584" t="s">
        <v>981</v>
      </c>
      <c r="D78" s="1585"/>
      <c r="E78" s="270"/>
      <c r="F78" s="270"/>
      <c r="N78" s="261"/>
      <c r="O78" s="261"/>
    </row>
    <row r="79" spans="1:22" s="252" customFormat="1">
      <c r="D79" s="270"/>
      <c r="E79" s="270"/>
      <c r="F79" s="270"/>
      <c r="N79" s="261"/>
      <c r="O79" s="261"/>
    </row>
    <row r="80" spans="1:22" s="252" customFormat="1">
      <c r="D80" s="270"/>
      <c r="E80" s="270"/>
      <c r="F80" s="270"/>
      <c r="N80" s="261"/>
      <c r="O80" s="261"/>
    </row>
    <row r="81" spans="4:15" s="252" customFormat="1">
      <c r="D81" s="270"/>
      <c r="E81" s="270"/>
      <c r="F81" s="270"/>
      <c r="N81" s="261"/>
      <c r="O81" s="261"/>
    </row>
    <row r="82" spans="4:15" s="252" customFormat="1">
      <c r="D82" s="270"/>
      <c r="E82" s="270"/>
      <c r="F82" s="270"/>
      <c r="N82" s="261"/>
      <c r="O82" s="261"/>
    </row>
    <row r="83" spans="4:15" s="252" customFormat="1">
      <c r="D83" s="270"/>
      <c r="E83" s="270"/>
      <c r="F83" s="270"/>
      <c r="N83" s="261"/>
      <c r="O83" s="261"/>
    </row>
    <row r="84" spans="4:15" s="252" customFormat="1">
      <c r="D84" s="270"/>
      <c r="E84" s="270"/>
      <c r="F84" s="270"/>
      <c r="N84" s="261"/>
      <c r="O84" s="261"/>
    </row>
    <row r="85" spans="4:15" s="252" customFormat="1">
      <c r="D85" s="270"/>
      <c r="E85" s="270"/>
      <c r="F85" s="270"/>
      <c r="N85" s="261"/>
      <c r="O85" s="261"/>
    </row>
    <row r="86" spans="4:15" s="252" customFormat="1">
      <c r="D86" s="270"/>
      <c r="E86" s="270"/>
      <c r="F86" s="270"/>
      <c r="N86" s="261"/>
      <c r="O86" s="261"/>
    </row>
    <row r="87" spans="4:15" s="252" customFormat="1">
      <c r="D87" s="270"/>
      <c r="E87" s="270"/>
      <c r="F87" s="270"/>
      <c r="N87" s="261"/>
      <c r="O87" s="261"/>
    </row>
    <row r="88" spans="4:15" s="252" customFormat="1">
      <c r="D88" s="270"/>
      <c r="E88" s="270"/>
      <c r="F88" s="270"/>
      <c r="N88" s="261"/>
      <c r="O88" s="261"/>
    </row>
    <row r="89" spans="4:15" s="252" customFormat="1">
      <c r="D89" s="270"/>
      <c r="E89" s="270"/>
      <c r="F89" s="270"/>
      <c r="N89" s="261"/>
      <c r="O89" s="261"/>
    </row>
    <row r="90" spans="4:15" s="252" customFormat="1">
      <c r="D90" s="270"/>
      <c r="E90" s="270"/>
      <c r="F90" s="270"/>
      <c r="N90" s="261"/>
      <c r="O90" s="261"/>
    </row>
    <row r="91" spans="4:15" s="252" customFormat="1">
      <c r="D91" s="270"/>
      <c r="E91" s="270"/>
      <c r="F91" s="270"/>
      <c r="N91" s="261"/>
      <c r="O91" s="261"/>
    </row>
    <row r="92" spans="4:15" s="252" customFormat="1">
      <c r="D92" s="270"/>
      <c r="E92" s="270"/>
      <c r="F92" s="270"/>
      <c r="N92" s="261"/>
      <c r="O92" s="261"/>
    </row>
    <row r="93" spans="4:15" s="252" customFormat="1">
      <c r="D93" s="270"/>
      <c r="E93" s="270"/>
      <c r="F93" s="270"/>
      <c r="N93" s="261"/>
      <c r="O93" s="261"/>
    </row>
    <row r="94" spans="4:15" s="252" customFormat="1">
      <c r="D94" s="270"/>
      <c r="E94" s="270"/>
      <c r="F94" s="270"/>
      <c r="N94" s="261"/>
      <c r="O94" s="261"/>
    </row>
    <row r="95" spans="4:15" s="252" customFormat="1">
      <c r="D95" s="270"/>
      <c r="E95" s="270"/>
      <c r="F95" s="270"/>
      <c r="N95" s="261"/>
      <c r="O95" s="261"/>
    </row>
    <row r="96" spans="4:15" s="252" customFormat="1">
      <c r="D96" s="270"/>
      <c r="E96" s="270"/>
      <c r="F96" s="270"/>
      <c r="N96" s="261"/>
      <c r="O96" s="261"/>
    </row>
    <row r="97" spans="4:15" s="252" customFormat="1">
      <c r="D97" s="270"/>
      <c r="E97" s="270"/>
      <c r="F97" s="270"/>
      <c r="N97" s="261"/>
      <c r="O97" s="261"/>
    </row>
    <row r="98" spans="4:15" s="252" customFormat="1">
      <c r="D98" s="270"/>
      <c r="E98" s="270"/>
      <c r="F98" s="270"/>
      <c r="N98" s="261"/>
      <c r="O98" s="261"/>
    </row>
    <row r="99" spans="4:15" s="252" customFormat="1">
      <c r="D99" s="270"/>
      <c r="E99" s="270"/>
      <c r="F99" s="270"/>
      <c r="N99" s="261"/>
      <c r="O99" s="261"/>
    </row>
    <row r="100" spans="4:15" s="252" customFormat="1">
      <c r="D100" s="270"/>
      <c r="E100" s="270"/>
      <c r="F100" s="270"/>
      <c r="N100" s="261"/>
      <c r="O100" s="261"/>
    </row>
    <row r="101" spans="4:15" s="252" customFormat="1">
      <c r="D101" s="270"/>
      <c r="E101" s="270"/>
      <c r="F101" s="270"/>
      <c r="N101" s="261"/>
      <c r="O101" s="261"/>
    </row>
    <row r="102" spans="4:15" s="252" customFormat="1">
      <c r="D102" s="270"/>
      <c r="E102" s="270"/>
      <c r="F102" s="270"/>
      <c r="N102" s="261"/>
      <c r="O102" s="261"/>
    </row>
    <row r="103" spans="4:15" s="252" customFormat="1">
      <c r="D103" s="270"/>
      <c r="E103" s="270"/>
      <c r="F103" s="270"/>
      <c r="N103" s="261"/>
      <c r="O103" s="261"/>
    </row>
    <row r="104" spans="4:15" s="252" customFormat="1">
      <c r="D104" s="270"/>
      <c r="E104" s="270"/>
      <c r="F104" s="270"/>
      <c r="N104" s="261"/>
      <c r="O104" s="261"/>
    </row>
    <row r="105" spans="4:15" s="252" customFormat="1">
      <c r="D105" s="270"/>
      <c r="E105" s="270"/>
      <c r="F105" s="270"/>
      <c r="N105" s="261"/>
      <c r="O105" s="261"/>
    </row>
    <row r="106" spans="4:15" s="252" customFormat="1">
      <c r="D106" s="270"/>
      <c r="E106" s="270"/>
      <c r="F106" s="270"/>
      <c r="N106" s="261"/>
      <c r="O106" s="261"/>
    </row>
    <row r="107" spans="4:15" s="252" customFormat="1">
      <c r="D107" s="270"/>
      <c r="E107" s="270"/>
      <c r="F107" s="270"/>
      <c r="N107" s="261"/>
      <c r="O107" s="261"/>
    </row>
    <row r="108" spans="4:15" s="252" customFormat="1">
      <c r="D108" s="270"/>
      <c r="E108" s="270"/>
      <c r="F108" s="270"/>
      <c r="N108" s="261"/>
      <c r="O108" s="261"/>
    </row>
    <row r="109" spans="4:15" s="252" customFormat="1">
      <c r="D109" s="270"/>
      <c r="E109" s="270"/>
      <c r="F109" s="270"/>
      <c r="N109" s="261"/>
      <c r="O109" s="261"/>
    </row>
    <row r="110" spans="4:15" s="252" customFormat="1">
      <c r="D110" s="270"/>
      <c r="E110" s="270"/>
      <c r="F110" s="270"/>
      <c r="N110" s="261"/>
      <c r="O110" s="261"/>
    </row>
    <row r="111" spans="4:15" s="252" customFormat="1">
      <c r="D111" s="270"/>
      <c r="E111" s="270"/>
      <c r="F111" s="270"/>
      <c r="N111" s="261"/>
      <c r="O111" s="261"/>
    </row>
    <row r="112" spans="4:15" s="252" customFormat="1">
      <c r="D112" s="270"/>
      <c r="E112" s="270"/>
      <c r="F112" s="270"/>
      <c r="N112" s="261"/>
      <c r="O112" s="261"/>
    </row>
    <row r="113" spans="4:15" s="252" customFormat="1">
      <c r="D113" s="270"/>
      <c r="E113" s="270"/>
      <c r="F113" s="270"/>
      <c r="N113" s="261"/>
      <c r="O113" s="261"/>
    </row>
    <row r="114" spans="4:15" s="252" customFormat="1">
      <c r="D114" s="270"/>
      <c r="E114" s="270"/>
      <c r="F114" s="270"/>
      <c r="N114" s="261"/>
      <c r="O114" s="261"/>
    </row>
    <row r="115" spans="4:15" s="252" customFormat="1">
      <c r="D115" s="270"/>
      <c r="E115" s="270"/>
      <c r="F115" s="270"/>
      <c r="N115" s="261"/>
      <c r="O115" s="261"/>
    </row>
    <row r="116" spans="4:15" s="252" customFormat="1">
      <c r="D116" s="270"/>
      <c r="E116" s="270"/>
      <c r="F116" s="270"/>
      <c r="N116" s="261"/>
      <c r="O116" s="261"/>
    </row>
    <row r="117" spans="4:15" s="245" customFormat="1">
      <c r="D117" s="271"/>
      <c r="E117" s="271"/>
      <c r="F117" s="271"/>
      <c r="N117" s="260"/>
      <c r="O117" s="260"/>
    </row>
    <row r="118" spans="4:15" s="245" customFormat="1">
      <c r="D118" s="271"/>
      <c r="E118" s="271"/>
      <c r="F118" s="271"/>
      <c r="N118" s="260"/>
      <c r="O118" s="260"/>
    </row>
    <row r="119" spans="4:15" s="245" customFormat="1">
      <c r="D119" s="271"/>
      <c r="E119" s="271"/>
      <c r="F119" s="271"/>
      <c r="N119" s="260"/>
      <c r="O119" s="260"/>
    </row>
    <row r="120" spans="4:15" s="245" customFormat="1">
      <c r="D120" s="271"/>
      <c r="E120" s="271"/>
      <c r="F120" s="271"/>
      <c r="N120" s="260"/>
      <c r="O120" s="260"/>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sheetPr published="0">
    <pageSetUpPr fitToPage="1"/>
  </sheetPr>
  <dimension ref="A1:V121"/>
  <sheetViews>
    <sheetView showGridLines="0" zoomScaleNormal="100" zoomScaleSheetLayoutView="100" workbookViewId="0">
      <selection activeCell="O33" sqref="O33"/>
    </sheetView>
  </sheetViews>
  <sheetFormatPr baseColWidth="10" defaultColWidth="8.85546875" defaultRowHeight="12.75"/>
  <cols>
    <col min="1" max="1" width="5.5703125" style="244" customWidth="1"/>
    <col min="2" max="2" width="22.42578125" style="244" customWidth="1"/>
    <col min="3" max="3" width="26.42578125" style="244" customWidth="1"/>
    <col min="4" max="4" width="18.42578125" style="259" customWidth="1"/>
    <col min="5" max="5" width="17.5703125" style="259" customWidth="1"/>
    <col min="6" max="6" width="17.28515625" style="259" customWidth="1"/>
    <col min="7" max="7" width="15.7109375" style="244" customWidth="1"/>
    <col min="8" max="8" width="14.28515625" style="244" customWidth="1"/>
    <col min="9" max="9" width="15" style="244" customWidth="1"/>
    <col min="10" max="10" width="16.5703125" style="244" customWidth="1"/>
    <col min="11" max="11" width="16" style="244" customWidth="1"/>
    <col min="12" max="12" width="14.42578125" style="244" customWidth="1"/>
    <col min="13" max="13" width="8" style="244" customWidth="1"/>
    <col min="14" max="14" width="15.85546875" style="258" customWidth="1"/>
    <col min="15" max="15" width="16.140625" style="258" customWidth="1"/>
    <col min="16" max="16" width="15.28515625" style="244" customWidth="1"/>
    <col min="17" max="17" width="15" style="244" customWidth="1"/>
    <col min="18" max="18" width="14.5703125" style="244" customWidth="1"/>
    <col min="19" max="19" width="15.85546875" style="244" customWidth="1"/>
    <col min="20" max="20" width="15.28515625" style="244" customWidth="1"/>
    <col min="21" max="21" width="14.7109375" style="244" customWidth="1"/>
    <col min="22" max="16384" width="8.85546875" style="244"/>
  </cols>
  <sheetData>
    <row r="1" spans="1:21" s="376" customFormat="1" ht="18">
      <c r="A1" s="374" t="s">
        <v>1501</v>
      </c>
      <c r="B1" s="374"/>
      <c r="C1" s="374"/>
      <c r="D1" s="375"/>
      <c r="E1" s="375"/>
      <c r="F1" s="375"/>
      <c r="G1" s="374"/>
      <c r="H1" s="374"/>
      <c r="I1" s="374"/>
      <c r="J1" s="1474"/>
      <c r="K1" s="374"/>
      <c r="L1" s="374"/>
      <c r="M1" s="375"/>
      <c r="N1" s="1475"/>
      <c r="O1" s="1475"/>
      <c r="P1" s="402"/>
      <c r="Q1" s="402"/>
      <c r="R1" s="402"/>
      <c r="S1" s="402"/>
      <c r="T1" s="402"/>
      <c r="U1" s="402"/>
    </row>
    <row r="2" spans="1:21" s="354" customFormat="1" ht="11.25">
      <c r="A2" s="357" t="str">
        <f>'PAGE DE GARDE'!C8</f>
        <v>ELECTRICITE</v>
      </c>
      <c r="B2" s="403"/>
      <c r="C2" s="357"/>
      <c r="D2" s="369" t="str">
        <f>'PAGE DE GARDE'!C10</f>
        <v>PT 2015-2016 V0</v>
      </c>
      <c r="E2" s="358"/>
      <c r="F2" s="358"/>
      <c r="G2" s="357"/>
      <c r="H2" s="357"/>
      <c r="I2" s="357"/>
      <c r="J2" s="357"/>
      <c r="K2" s="357"/>
      <c r="L2" s="357"/>
      <c r="M2" s="358"/>
      <c r="N2" s="1476"/>
      <c r="O2" s="1476"/>
      <c r="P2" s="403"/>
      <c r="Q2" s="403"/>
      <c r="R2" s="403"/>
      <c r="S2" s="403"/>
      <c r="T2" s="403"/>
      <c r="U2" s="403"/>
    </row>
    <row r="3" spans="1:21" s="354" customFormat="1" ht="11.25">
      <c r="A3" s="1320" t="str">
        <f>'PAGE DE GARDE'!C7</f>
        <v>GRD</v>
      </c>
      <c r="B3" s="369"/>
      <c r="C3" s="357"/>
      <c r="D3" s="358"/>
      <c r="E3" s="358"/>
      <c r="F3" s="358"/>
      <c r="G3" s="357"/>
      <c r="H3" s="357"/>
      <c r="I3" s="357"/>
      <c r="J3" s="357"/>
      <c r="K3" s="357"/>
      <c r="L3" s="357"/>
      <c r="M3" s="358"/>
      <c r="N3" s="1476"/>
      <c r="O3" s="1476"/>
      <c r="P3" s="403"/>
      <c r="Q3" s="403"/>
      <c r="R3" s="403"/>
      <c r="S3" s="403"/>
      <c r="T3" s="403"/>
      <c r="U3" s="403"/>
    </row>
    <row r="4" spans="1:21" s="241" customFormat="1" ht="13.5" thickBot="1">
      <c r="D4" s="242"/>
      <c r="E4" s="242"/>
      <c r="F4" s="242"/>
      <c r="N4" s="258"/>
      <c r="O4" s="258"/>
    </row>
    <row r="5" spans="1:21" s="241" customFormat="1" ht="18.75" thickBot="1">
      <c r="D5" s="242"/>
      <c r="E5" s="3923" t="s">
        <v>936</v>
      </c>
      <c r="F5" s="3924"/>
      <c r="G5" s="3924"/>
      <c r="H5" s="3924"/>
      <c r="I5" s="3924"/>
      <c r="J5" s="3924"/>
      <c r="K5" s="3924"/>
      <c r="L5" s="3925"/>
      <c r="N5" s="3923" t="s">
        <v>935</v>
      </c>
      <c r="O5" s="3924"/>
      <c r="P5" s="3924"/>
      <c r="Q5" s="3924"/>
      <c r="R5" s="3924"/>
      <c r="S5" s="3924"/>
      <c r="T5" s="3924"/>
      <c r="U5" s="3925"/>
    </row>
    <row r="6" spans="1:21" ht="13.5" customHeight="1" thickBot="1">
      <c r="A6" s="3911" t="s">
        <v>755</v>
      </c>
      <c r="B6" s="3912"/>
      <c r="C6" s="3913"/>
      <c r="D6" s="3954" t="s">
        <v>824</v>
      </c>
      <c r="E6" s="3940" t="s">
        <v>934</v>
      </c>
      <c r="F6" s="3940" t="s">
        <v>933</v>
      </c>
      <c r="G6" s="3957" t="s">
        <v>932</v>
      </c>
      <c r="H6" s="3958"/>
      <c r="I6" s="3958"/>
      <c r="J6" s="3958"/>
      <c r="K6" s="3958"/>
      <c r="L6" s="3959"/>
      <c r="M6" s="258"/>
      <c r="N6" s="3940" t="s">
        <v>934</v>
      </c>
      <c r="O6" s="3940" t="s">
        <v>933</v>
      </c>
      <c r="P6" s="3957" t="s">
        <v>932</v>
      </c>
      <c r="Q6" s="3958"/>
      <c r="R6" s="3958"/>
      <c r="S6" s="3958"/>
      <c r="T6" s="3958"/>
      <c r="U6" s="3959"/>
    </row>
    <row r="7" spans="1:21" s="245" customFormat="1" ht="13.5" customHeight="1">
      <c r="A7" s="3914"/>
      <c r="B7" s="3915"/>
      <c r="C7" s="3916"/>
      <c r="D7" s="3955"/>
      <c r="E7" s="3951"/>
      <c r="F7" s="3951"/>
      <c r="G7" s="3905" t="s">
        <v>931</v>
      </c>
      <c r="H7" s="3906"/>
      <c r="I7" s="3907"/>
      <c r="J7" s="3905" t="s">
        <v>930</v>
      </c>
      <c r="K7" s="3906"/>
      <c r="L7" s="3907"/>
      <c r="M7" s="260"/>
      <c r="N7" s="3951"/>
      <c r="O7" s="3951"/>
      <c r="P7" s="3905" t="s">
        <v>931</v>
      </c>
      <c r="Q7" s="3906"/>
      <c r="R7" s="3907"/>
      <c r="S7" s="3905" t="s">
        <v>930</v>
      </c>
      <c r="T7" s="3906"/>
      <c r="U7" s="3907"/>
    </row>
    <row r="8" spans="1:21" s="245" customFormat="1" ht="13.5" thickBot="1">
      <c r="A8" s="3914"/>
      <c r="B8" s="3915"/>
      <c r="C8" s="3916"/>
      <c r="D8" s="3955"/>
      <c r="E8" s="3951"/>
      <c r="F8" s="3951"/>
      <c r="G8" s="3908"/>
      <c r="H8" s="3909"/>
      <c r="I8" s="3910"/>
      <c r="J8" s="3908"/>
      <c r="K8" s="3909"/>
      <c r="L8" s="3910"/>
      <c r="M8" s="260"/>
      <c r="N8" s="3951"/>
      <c r="O8" s="3951"/>
      <c r="P8" s="3908"/>
      <c r="Q8" s="3909"/>
      <c r="R8" s="3910"/>
      <c r="S8" s="3908"/>
      <c r="T8" s="3909"/>
      <c r="U8" s="3910"/>
    </row>
    <row r="9" spans="1:21" s="245" customFormat="1" ht="39" thickBot="1">
      <c r="A9" s="3917"/>
      <c r="B9" s="3918"/>
      <c r="C9" s="3919"/>
      <c r="D9" s="3956"/>
      <c r="E9" s="3941"/>
      <c r="F9" s="3941"/>
      <c r="G9" s="1477" t="s">
        <v>928</v>
      </c>
      <c r="H9" s="1477" t="s">
        <v>927</v>
      </c>
      <c r="I9" s="1477" t="s">
        <v>929</v>
      </c>
      <c r="J9" s="1477" t="s">
        <v>928</v>
      </c>
      <c r="K9" s="1477" t="s">
        <v>927</v>
      </c>
      <c r="L9" s="1477" t="s">
        <v>926</v>
      </c>
      <c r="N9" s="3941"/>
      <c r="O9" s="3941"/>
      <c r="P9" s="1478" t="s">
        <v>928</v>
      </c>
      <c r="Q9" s="1478" t="s">
        <v>927</v>
      </c>
      <c r="R9" s="1478" t="s">
        <v>929</v>
      </c>
      <c r="S9" s="1478" t="s">
        <v>928</v>
      </c>
      <c r="T9" s="1478" t="s">
        <v>927</v>
      </c>
      <c r="U9" s="1478" t="s">
        <v>926</v>
      </c>
    </row>
    <row r="10" spans="1:21" s="245" customFormat="1">
      <c r="A10" s="1479"/>
      <c r="B10" s="1480"/>
      <c r="C10" s="1481"/>
      <c r="D10" s="1482"/>
      <c r="E10" s="1482"/>
      <c r="F10" s="1482"/>
      <c r="G10" s="1482"/>
      <c r="H10" s="1482"/>
      <c r="I10" s="1482"/>
      <c r="J10" s="1482"/>
      <c r="K10" s="1483"/>
      <c r="L10" s="1484"/>
      <c r="M10" s="260"/>
      <c r="N10" s="1482"/>
      <c r="O10" s="1482"/>
      <c r="P10" s="1482"/>
      <c r="Q10" s="1482"/>
      <c r="R10" s="1482"/>
      <c r="S10" s="1482"/>
      <c r="T10" s="1483"/>
      <c r="U10" s="1484"/>
    </row>
    <row r="11" spans="1:21" s="245" customFormat="1">
      <c r="A11" s="1485" t="s">
        <v>756</v>
      </c>
      <c r="B11" s="1486"/>
      <c r="C11" s="1487"/>
      <c r="D11" s="1488" t="s">
        <v>733</v>
      </c>
      <c r="E11" s="1489">
        <f t="shared" ref="E11:L11" si="0">SUM(E13:E18)</f>
        <v>0</v>
      </c>
      <c r="F11" s="1489">
        <f t="shared" si="0"/>
        <v>0</v>
      </c>
      <c r="G11" s="1489">
        <f t="shared" si="0"/>
        <v>0</v>
      </c>
      <c r="H11" s="1489">
        <f t="shared" si="0"/>
        <v>0</v>
      </c>
      <c r="I11" s="1489">
        <f t="shared" si="0"/>
        <v>0</v>
      </c>
      <c r="J11" s="1489">
        <f t="shared" si="0"/>
        <v>0</v>
      </c>
      <c r="K11" s="1490">
        <f t="shared" si="0"/>
        <v>0</v>
      </c>
      <c r="L11" s="1489">
        <f t="shared" si="0"/>
        <v>0</v>
      </c>
      <c r="M11" s="261"/>
      <c r="N11" s="1489">
        <f t="shared" ref="N11:U11" si="1">SUM(N13:N18)</f>
        <v>0</v>
      </c>
      <c r="O11" s="1489">
        <f t="shared" si="1"/>
        <v>0</v>
      </c>
      <c r="P11" s="1489">
        <f t="shared" si="1"/>
        <v>0</v>
      </c>
      <c r="Q11" s="1489">
        <f t="shared" si="1"/>
        <v>0</v>
      </c>
      <c r="R11" s="1489">
        <f t="shared" si="1"/>
        <v>0</v>
      </c>
      <c r="S11" s="1489">
        <f t="shared" si="1"/>
        <v>0</v>
      </c>
      <c r="T11" s="1490">
        <f t="shared" si="1"/>
        <v>0</v>
      </c>
      <c r="U11" s="1489">
        <f t="shared" si="1"/>
        <v>0</v>
      </c>
    </row>
    <row r="12" spans="1:21" s="245" customFormat="1">
      <c r="A12" s="1491"/>
      <c r="B12" s="1492"/>
      <c r="C12" s="1493"/>
      <c r="D12" s="1494"/>
      <c r="E12" s="1495"/>
      <c r="F12" s="1495"/>
      <c r="G12" s="1495"/>
      <c r="H12" s="1495"/>
      <c r="I12" s="1495"/>
      <c r="J12" s="1495"/>
      <c r="K12" s="1496"/>
      <c r="L12" s="1497"/>
      <c r="M12" s="261"/>
      <c r="N12" s="1495"/>
      <c r="O12" s="1495"/>
      <c r="P12" s="1495"/>
      <c r="Q12" s="1495"/>
      <c r="R12" s="1495"/>
      <c r="S12" s="1495"/>
      <c r="T12" s="1496"/>
      <c r="U12" s="1497"/>
    </row>
    <row r="13" spans="1:21" s="245" customFormat="1">
      <c r="A13" s="1496"/>
      <c r="B13" s="1492" t="s">
        <v>757</v>
      </c>
      <c r="C13" s="1493"/>
      <c r="D13" s="1494">
        <v>70</v>
      </c>
      <c r="E13" s="1498">
        <f>F13+I13+L13</f>
        <v>0</v>
      </c>
      <c r="F13" s="1499"/>
      <c r="G13" s="1499"/>
      <c r="H13" s="1499"/>
      <c r="I13" s="1498">
        <f>G13+H13</f>
        <v>0</v>
      </c>
      <c r="J13" s="1499"/>
      <c r="K13" s="1500"/>
      <c r="L13" s="1498">
        <f>J13+K13</f>
        <v>0</v>
      </c>
      <c r="M13" s="261"/>
      <c r="N13" s="1498">
        <f>O13+R13+U13</f>
        <v>0</v>
      </c>
      <c r="O13" s="1499"/>
      <c r="P13" s="1499"/>
      <c r="Q13" s="1499"/>
      <c r="R13" s="1498">
        <f>P13+Q13</f>
        <v>0</v>
      </c>
      <c r="S13" s="1499"/>
      <c r="T13" s="1500"/>
      <c r="U13" s="1498">
        <f>S13+T13</f>
        <v>0</v>
      </c>
    </row>
    <row r="14" spans="1:21" s="245" customFormat="1">
      <c r="A14" s="1496"/>
      <c r="B14" s="1501" t="s">
        <v>758</v>
      </c>
      <c r="C14" s="1493"/>
      <c r="D14" s="1494"/>
      <c r="E14" s="1495"/>
      <c r="F14" s="1495"/>
      <c r="G14" s="1495"/>
      <c r="H14" s="1495"/>
      <c r="I14" s="1495"/>
      <c r="J14" s="1495"/>
      <c r="K14" s="1496"/>
      <c r="L14" s="1495"/>
      <c r="M14" s="261"/>
      <c r="N14" s="1495"/>
      <c r="O14" s="1495"/>
      <c r="P14" s="1495"/>
      <c r="Q14" s="1495"/>
      <c r="R14" s="1495"/>
      <c r="S14" s="1495"/>
      <c r="T14" s="1496"/>
      <c r="U14" s="1495"/>
    </row>
    <row r="15" spans="1:21" s="245" customFormat="1">
      <c r="A15" s="1496"/>
      <c r="B15" s="1492" t="s">
        <v>759</v>
      </c>
      <c r="C15" s="1493"/>
      <c r="D15" s="1494"/>
      <c r="E15" s="1495"/>
      <c r="F15" s="1495"/>
      <c r="G15" s="1495"/>
      <c r="H15" s="1495"/>
      <c r="I15" s="1495"/>
      <c r="J15" s="1495"/>
      <c r="K15" s="1496"/>
      <c r="L15" s="1495"/>
      <c r="M15" s="261"/>
      <c r="N15" s="1495"/>
      <c r="O15" s="1495"/>
      <c r="P15" s="1495"/>
      <c r="Q15" s="1495"/>
      <c r="R15" s="1495"/>
      <c r="S15" s="1495"/>
      <c r="T15" s="1496"/>
      <c r="U15" s="1495"/>
    </row>
    <row r="16" spans="1:21" s="245" customFormat="1">
      <c r="A16" s="1496"/>
      <c r="B16" s="1501" t="s">
        <v>760</v>
      </c>
      <c r="C16" s="1493"/>
      <c r="D16" s="1494">
        <v>71</v>
      </c>
      <c r="E16" s="1498">
        <f>F16+I16+L16</f>
        <v>0</v>
      </c>
      <c r="F16" s="1499"/>
      <c r="G16" s="1499"/>
      <c r="H16" s="1499"/>
      <c r="I16" s="1498">
        <f>G16+H16</f>
        <v>0</v>
      </c>
      <c r="J16" s="1499"/>
      <c r="K16" s="1500"/>
      <c r="L16" s="1498">
        <f>J16+K16</f>
        <v>0</v>
      </c>
      <c r="M16" s="261"/>
      <c r="N16" s="1498">
        <f>O16+R16+U16</f>
        <v>0</v>
      </c>
      <c r="O16" s="1499"/>
      <c r="P16" s="1499"/>
      <c r="Q16" s="1499"/>
      <c r="R16" s="1498">
        <f>P16+Q16</f>
        <v>0</v>
      </c>
      <c r="S16" s="1499"/>
      <c r="T16" s="1500"/>
      <c r="U16" s="1498">
        <f>S16+T16</f>
        <v>0</v>
      </c>
    </row>
    <row r="17" spans="1:21" s="245" customFormat="1">
      <c r="A17" s="1496"/>
      <c r="B17" s="1492" t="s">
        <v>761</v>
      </c>
      <c r="C17" s="1493"/>
      <c r="D17" s="1494">
        <v>72</v>
      </c>
      <c r="E17" s="1498">
        <f>F17+I17+L17</f>
        <v>0</v>
      </c>
      <c r="F17" s="1499"/>
      <c r="G17" s="1499"/>
      <c r="H17" s="1499"/>
      <c r="I17" s="1498">
        <f>G17+H17</f>
        <v>0</v>
      </c>
      <c r="J17" s="1499"/>
      <c r="K17" s="1500"/>
      <c r="L17" s="1498">
        <f>J17+K17</f>
        <v>0</v>
      </c>
      <c r="M17" s="261"/>
      <c r="N17" s="1498">
        <f>O17+R17+U17</f>
        <v>0</v>
      </c>
      <c r="O17" s="1499"/>
      <c r="P17" s="1499"/>
      <c r="Q17" s="1499"/>
      <c r="R17" s="1498">
        <f>P17+Q17</f>
        <v>0</v>
      </c>
      <c r="S17" s="1499"/>
      <c r="T17" s="1500"/>
      <c r="U17" s="1498">
        <f>S17+T17</f>
        <v>0</v>
      </c>
    </row>
    <row r="18" spans="1:21" s="245" customFormat="1">
      <c r="A18" s="1496"/>
      <c r="B18" s="1492" t="s">
        <v>762</v>
      </c>
      <c r="C18" s="1493"/>
      <c r="D18" s="1494">
        <v>74</v>
      </c>
      <c r="E18" s="1498">
        <f>F18+I18+L18</f>
        <v>0</v>
      </c>
      <c r="F18" s="1499"/>
      <c r="G18" s="1499"/>
      <c r="H18" s="1499"/>
      <c r="I18" s="1498">
        <f>G18+H18</f>
        <v>0</v>
      </c>
      <c r="J18" s="1499"/>
      <c r="K18" s="1500"/>
      <c r="L18" s="1498">
        <f>J18+K18</f>
        <v>0</v>
      </c>
      <c r="M18" s="261"/>
      <c r="N18" s="1498">
        <f>O18+R18+U18</f>
        <v>0</v>
      </c>
      <c r="O18" s="1499"/>
      <c r="P18" s="1499"/>
      <c r="Q18" s="1499"/>
      <c r="R18" s="1498">
        <f>P18+Q18</f>
        <v>0</v>
      </c>
      <c r="S18" s="1499"/>
      <c r="T18" s="1500"/>
      <c r="U18" s="1498">
        <f>S18+T18</f>
        <v>0</v>
      </c>
    </row>
    <row r="19" spans="1:21" s="245" customFormat="1">
      <c r="A19" s="1496"/>
      <c r="B19" s="1501"/>
      <c r="C19" s="1493"/>
      <c r="D19" s="1494"/>
      <c r="E19" s="1495"/>
      <c r="F19" s="1495"/>
      <c r="G19" s="1495"/>
      <c r="H19" s="1495"/>
      <c r="I19" s="1495"/>
      <c r="J19" s="1495"/>
      <c r="K19" s="1496"/>
      <c r="L19" s="1495"/>
      <c r="M19" s="261"/>
      <c r="N19" s="1495"/>
      <c r="O19" s="1495"/>
      <c r="P19" s="1495"/>
      <c r="Q19" s="1495"/>
      <c r="R19" s="1495"/>
      <c r="S19" s="1495"/>
      <c r="T19" s="1496"/>
      <c r="U19" s="1495"/>
    </row>
    <row r="20" spans="1:21" s="245" customFormat="1">
      <c r="A20" s="1490" t="s">
        <v>763</v>
      </c>
      <c r="B20" s="1502"/>
      <c r="C20" s="1487"/>
      <c r="D20" s="1488">
        <v>75</v>
      </c>
      <c r="E20" s="1503">
        <f>F20+I20+L20</f>
        <v>0</v>
      </c>
      <c r="F20" s="1504"/>
      <c r="G20" s="1504"/>
      <c r="H20" s="1504"/>
      <c r="I20" s="1503">
        <f>G20+H20</f>
        <v>0</v>
      </c>
      <c r="J20" s="1504"/>
      <c r="K20" s="1505"/>
      <c r="L20" s="1503">
        <f>J20+K20</f>
        <v>0</v>
      </c>
      <c r="M20" s="261"/>
      <c r="N20" s="1503">
        <f>O20+R20+U20</f>
        <v>0</v>
      </c>
      <c r="O20" s="1504"/>
      <c r="P20" s="1504"/>
      <c r="Q20" s="1504"/>
      <c r="R20" s="1503">
        <f>P20+Q20</f>
        <v>0</v>
      </c>
      <c r="S20" s="1504"/>
      <c r="T20" s="1505"/>
      <c r="U20" s="1503">
        <f>S20+T20</f>
        <v>0</v>
      </c>
    </row>
    <row r="21" spans="1:21" s="245" customFormat="1">
      <c r="A21" s="1506"/>
      <c r="B21" s="1507"/>
      <c r="C21" s="1508"/>
      <c r="D21" s="1509"/>
      <c r="E21" s="1510"/>
      <c r="F21" s="1510"/>
      <c r="G21" s="1510"/>
      <c r="H21" s="1510"/>
      <c r="I21" s="1510"/>
      <c r="J21" s="1510"/>
      <c r="K21" s="1506"/>
      <c r="L21" s="1510"/>
      <c r="M21" s="261"/>
      <c r="N21" s="1510"/>
      <c r="O21" s="1510"/>
      <c r="P21" s="1510"/>
      <c r="Q21" s="1510"/>
      <c r="R21" s="1510"/>
      <c r="S21" s="1510"/>
      <c r="T21" s="1506"/>
      <c r="U21" s="1510"/>
    </row>
    <row r="22" spans="1:21" s="245" customFormat="1">
      <c r="A22" s="1490" t="s">
        <v>764</v>
      </c>
      <c r="B22" s="1502"/>
      <c r="C22" s="1487"/>
      <c r="D22" s="1488">
        <v>76</v>
      </c>
      <c r="E22" s="1503">
        <f>F22+I22+L22</f>
        <v>0</v>
      </c>
      <c r="F22" s="1504"/>
      <c r="G22" s="1504"/>
      <c r="H22" s="1504"/>
      <c r="I22" s="1503">
        <f>G22+H22</f>
        <v>0</v>
      </c>
      <c r="J22" s="1504"/>
      <c r="K22" s="1505"/>
      <c r="L22" s="1503">
        <f>J22+K22</f>
        <v>0</v>
      </c>
      <c r="M22" s="261"/>
      <c r="N22" s="1503">
        <f>O22+R22+U22</f>
        <v>0</v>
      </c>
      <c r="O22" s="1504"/>
      <c r="P22" s="1504"/>
      <c r="Q22" s="1504"/>
      <c r="R22" s="1503">
        <f>P22+Q22</f>
        <v>0</v>
      </c>
      <c r="S22" s="1504"/>
      <c r="T22" s="1505"/>
      <c r="U22" s="1503">
        <f>S22+T22</f>
        <v>0</v>
      </c>
    </row>
    <row r="23" spans="1:21" s="245" customFormat="1">
      <c r="A23" s="1496"/>
      <c r="B23" s="1492"/>
      <c r="C23" s="1493"/>
      <c r="D23" s="1494"/>
      <c r="E23" s="1495"/>
      <c r="F23" s="1495"/>
      <c r="G23" s="1495"/>
      <c r="H23" s="1495"/>
      <c r="I23" s="1495"/>
      <c r="J23" s="1495"/>
      <c r="K23" s="1496"/>
      <c r="L23" s="1495"/>
      <c r="M23" s="261"/>
      <c r="N23" s="1495"/>
      <c r="O23" s="1495"/>
      <c r="P23" s="1495"/>
      <c r="Q23" s="1495"/>
      <c r="R23" s="1495"/>
      <c r="S23" s="1495"/>
      <c r="T23" s="1496"/>
      <c r="U23" s="1495"/>
    </row>
    <row r="24" spans="1:21" s="245" customFormat="1">
      <c r="A24" s="1490" t="s">
        <v>765</v>
      </c>
      <c r="B24" s="1486"/>
      <c r="C24" s="1487"/>
      <c r="D24" s="1488"/>
      <c r="E24" s="1489"/>
      <c r="F24" s="1489"/>
      <c r="G24" s="1489"/>
      <c r="H24" s="1489"/>
      <c r="I24" s="1489"/>
      <c r="J24" s="1489"/>
      <c r="K24" s="1490"/>
      <c r="L24" s="1489"/>
      <c r="M24" s="261"/>
      <c r="N24" s="1489"/>
      <c r="O24" s="1489"/>
      <c r="P24" s="1489"/>
      <c r="Q24" s="1489"/>
      <c r="R24" s="1489"/>
      <c r="S24" s="1489"/>
      <c r="T24" s="1490"/>
      <c r="U24" s="1489"/>
    </row>
    <row r="25" spans="1:21" s="245" customFormat="1">
      <c r="A25" s="1490" t="s">
        <v>766</v>
      </c>
      <c r="B25" s="1486"/>
      <c r="C25" s="1487"/>
      <c r="D25" s="1488">
        <v>780</v>
      </c>
      <c r="E25" s="1503">
        <f>F25+I25+L25</f>
        <v>0</v>
      </c>
      <c r="F25" s="1504"/>
      <c r="G25" s="1504"/>
      <c r="H25" s="1504"/>
      <c r="I25" s="1503">
        <f>G25+H25</f>
        <v>0</v>
      </c>
      <c r="J25" s="1504"/>
      <c r="K25" s="1505"/>
      <c r="L25" s="1503">
        <f>J25+K25</f>
        <v>0</v>
      </c>
      <c r="M25" s="261"/>
      <c r="N25" s="1503">
        <f>O25+R25+U25</f>
        <v>0</v>
      </c>
      <c r="O25" s="1504"/>
      <c r="P25" s="1504"/>
      <c r="Q25" s="1504"/>
      <c r="R25" s="1503">
        <f>P25+Q25</f>
        <v>0</v>
      </c>
      <c r="S25" s="1504"/>
      <c r="T25" s="1505"/>
      <c r="U25" s="1503">
        <f>S25+T25</f>
        <v>0</v>
      </c>
    </row>
    <row r="26" spans="1:21" s="245" customFormat="1">
      <c r="A26" s="1506"/>
      <c r="B26" s="1511"/>
      <c r="C26" s="1508"/>
      <c r="D26" s="1509"/>
      <c r="E26" s="1510"/>
      <c r="F26" s="1510"/>
      <c r="G26" s="1510"/>
      <c r="H26" s="1510"/>
      <c r="I26" s="1510"/>
      <c r="J26" s="1510"/>
      <c r="K26" s="1506"/>
      <c r="L26" s="1510"/>
      <c r="M26" s="261"/>
      <c r="N26" s="1510"/>
      <c r="O26" s="1510"/>
      <c r="P26" s="1510"/>
      <c r="Q26" s="1510"/>
      <c r="R26" s="1510"/>
      <c r="S26" s="1510"/>
      <c r="T26" s="1506"/>
      <c r="U26" s="1510"/>
    </row>
    <row r="27" spans="1:21" s="245" customFormat="1">
      <c r="A27" s="1490" t="s">
        <v>767</v>
      </c>
      <c r="B27" s="1486"/>
      <c r="C27" s="1487"/>
      <c r="D27" s="1488"/>
      <c r="E27" s="1489"/>
      <c r="F27" s="1489"/>
      <c r="G27" s="1489"/>
      <c r="H27" s="1489"/>
      <c r="I27" s="1489"/>
      <c r="J27" s="1489"/>
      <c r="K27" s="1490"/>
      <c r="L27" s="1489"/>
      <c r="M27" s="260"/>
      <c r="N27" s="1489"/>
      <c r="O27" s="1489"/>
      <c r="P27" s="1489"/>
      <c r="Q27" s="1489"/>
      <c r="R27" s="1489"/>
      <c r="S27" s="1489"/>
      <c r="T27" s="1490"/>
      <c r="U27" s="1489"/>
    </row>
    <row r="28" spans="1:21" s="245" customFormat="1">
      <c r="A28" s="1490"/>
      <c r="B28" s="1486"/>
      <c r="C28" s="1487"/>
      <c r="D28" s="1488">
        <v>77</v>
      </c>
      <c r="E28" s="1503">
        <f>F28+I28+L28</f>
        <v>0</v>
      </c>
      <c r="F28" s="1504"/>
      <c r="G28" s="1504"/>
      <c r="H28" s="1504"/>
      <c r="I28" s="1503">
        <f>G28+H28</f>
        <v>0</v>
      </c>
      <c r="J28" s="1504"/>
      <c r="K28" s="1505"/>
      <c r="L28" s="1503">
        <f>J28+K28</f>
        <v>0</v>
      </c>
      <c r="M28" s="261"/>
      <c r="N28" s="1503">
        <f>O28+R28+U28</f>
        <v>0</v>
      </c>
      <c r="O28" s="1504"/>
      <c r="P28" s="1504"/>
      <c r="Q28" s="1504"/>
      <c r="R28" s="1503">
        <f>P28+Q28</f>
        <v>0</v>
      </c>
      <c r="S28" s="1504"/>
      <c r="T28" s="1505"/>
      <c r="U28" s="1503">
        <f>S28+T28</f>
        <v>0</v>
      </c>
    </row>
    <row r="29" spans="1:21" s="245" customFormat="1">
      <c r="A29" s="1506"/>
      <c r="B29" s="1511"/>
      <c r="C29" s="1508"/>
      <c r="D29" s="1509"/>
      <c r="E29" s="1510"/>
      <c r="F29" s="1510"/>
      <c r="G29" s="1510"/>
      <c r="H29" s="1510"/>
      <c r="I29" s="1510"/>
      <c r="J29" s="1510"/>
      <c r="K29" s="1506"/>
      <c r="L29" s="1510"/>
      <c r="M29" s="260"/>
      <c r="N29" s="1510"/>
      <c r="O29" s="1510"/>
      <c r="P29" s="1510"/>
      <c r="Q29" s="1510"/>
      <c r="R29" s="1510"/>
      <c r="S29" s="1510"/>
      <c r="T29" s="1506"/>
      <c r="U29" s="1510"/>
    </row>
    <row r="30" spans="1:21" s="245" customFormat="1">
      <c r="A30" s="1490" t="s">
        <v>768</v>
      </c>
      <c r="B30" s="1486"/>
      <c r="C30" s="1487"/>
      <c r="D30" s="1488" t="s">
        <v>734</v>
      </c>
      <c r="E30" s="1503">
        <f>F30+I30+L30</f>
        <v>0</v>
      </c>
      <c r="F30" s="1504"/>
      <c r="G30" s="1504"/>
      <c r="H30" s="1504"/>
      <c r="I30" s="1503">
        <f>G30+H30</f>
        <v>0</v>
      </c>
      <c r="J30" s="1504"/>
      <c r="K30" s="1505"/>
      <c r="L30" s="1503">
        <f>J30+K30</f>
        <v>0</v>
      </c>
      <c r="M30" s="261"/>
      <c r="N30" s="1503">
        <f>O30+R30+U30</f>
        <v>0</v>
      </c>
      <c r="O30" s="1504"/>
      <c r="P30" s="1504"/>
      <c r="Q30" s="1504"/>
      <c r="R30" s="1503">
        <f>P30+Q30</f>
        <v>0</v>
      </c>
      <c r="S30" s="1504"/>
      <c r="T30" s="1505"/>
      <c r="U30" s="1503">
        <f>S30+T30</f>
        <v>0</v>
      </c>
    </row>
    <row r="31" spans="1:21" s="245" customFormat="1">
      <c r="A31" s="1496"/>
      <c r="B31" s="1492"/>
      <c r="C31" s="1493"/>
      <c r="D31" s="1494"/>
      <c r="E31" s="1512"/>
      <c r="F31" s="1512"/>
      <c r="G31" s="1512"/>
      <c r="H31" s="1512"/>
      <c r="I31" s="1512"/>
      <c r="J31" s="1512"/>
      <c r="K31" s="1513"/>
      <c r="L31" s="1512"/>
      <c r="M31" s="261"/>
      <c r="N31" s="1512"/>
      <c r="O31" s="1512"/>
      <c r="P31" s="1512"/>
      <c r="Q31" s="1512"/>
      <c r="R31" s="1512"/>
      <c r="S31" s="1512"/>
      <c r="T31" s="1513"/>
      <c r="U31" s="1512"/>
    </row>
    <row r="32" spans="1:21" s="245" customFormat="1" ht="15.75">
      <c r="A32" s="1514"/>
      <c r="B32" s="1515"/>
      <c r="C32" s="1516"/>
      <c r="D32" s="1517"/>
      <c r="E32" s="1518"/>
      <c r="F32" s="1518"/>
      <c r="G32" s="1518"/>
      <c r="H32" s="1518"/>
      <c r="I32" s="1518"/>
      <c r="J32" s="1518"/>
      <c r="K32" s="1519"/>
      <c r="L32" s="1518"/>
      <c r="M32" s="261"/>
      <c r="N32" s="1518"/>
      <c r="O32" s="1518"/>
      <c r="P32" s="1518"/>
      <c r="Q32" s="1518"/>
      <c r="R32" s="1518"/>
      <c r="S32" s="1518"/>
      <c r="T32" s="1519"/>
      <c r="U32" s="1518"/>
    </row>
    <row r="33" spans="1:21" s="245" customFormat="1" ht="15">
      <c r="A33" s="1520"/>
      <c r="B33" s="1521"/>
      <c r="C33" s="1522" t="s">
        <v>754</v>
      </c>
      <c r="D33" s="1523" t="s">
        <v>735</v>
      </c>
      <c r="E33" s="1524">
        <f t="shared" ref="E33:L33" si="2">E11+E20+E22+E25+E28+E30</f>
        <v>0</v>
      </c>
      <c r="F33" s="1524">
        <f t="shared" si="2"/>
        <v>0</v>
      </c>
      <c r="G33" s="1524">
        <f t="shared" si="2"/>
        <v>0</v>
      </c>
      <c r="H33" s="1524">
        <f t="shared" si="2"/>
        <v>0</v>
      </c>
      <c r="I33" s="1524">
        <f t="shared" si="2"/>
        <v>0</v>
      </c>
      <c r="J33" s="1524">
        <f t="shared" si="2"/>
        <v>0</v>
      </c>
      <c r="K33" s="1525">
        <f t="shared" si="2"/>
        <v>0</v>
      </c>
      <c r="L33" s="1524">
        <f t="shared" si="2"/>
        <v>0</v>
      </c>
      <c r="M33" s="261"/>
      <c r="N33" s="1524">
        <f t="shared" ref="N33:U33" si="3">N11+N20+N22+N25+N28+N30</f>
        <v>0</v>
      </c>
      <c r="O33" s="1524">
        <f t="shared" si="3"/>
        <v>0</v>
      </c>
      <c r="P33" s="1524">
        <f t="shared" si="3"/>
        <v>0</v>
      </c>
      <c r="Q33" s="1524">
        <f t="shared" si="3"/>
        <v>0</v>
      </c>
      <c r="R33" s="1524">
        <f t="shared" si="3"/>
        <v>0</v>
      </c>
      <c r="S33" s="1524">
        <f t="shared" si="3"/>
        <v>0</v>
      </c>
      <c r="T33" s="1525">
        <f t="shared" si="3"/>
        <v>0</v>
      </c>
      <c r="U33" s="1524">
        <f t="shared" si="3"/>
        <v>0</v>
      </c>
    </row>
    <row r="34" spans="1:21" s="245" customFormat="1" ht="16.5" thickBot="1">
      <c r="A34" s="1526"/>
      <c r="B34" s="1527"/>
      <c r="C34" s="1528"/>
      <c r="D34" s="1529"/>
      <c r="E34" s="1529"/>
      <c r="F34" s="1529"/>
      <c r="G34" s="1529"/>
      <c r="H34" s="1529"/>
      <c r="I34" s="1529"/>
      <c r="J34" s="1529"/>
      <c r="K34" s="1530"/>
      <c r="L34" s="1531"/>
      <c r="M34" s="260"/>
      <c r="N34" s="1529"/>
      <c r="O34" s="1529"/>
      <c r="P34" s="1529"/>
      <c r="Q34" s="1529"/>
      <c r="R34" s="1529"/>
      <c r="S34" s="1529"/>
      <c r="T34" s="1530"/>
      <c r="U34" s="1531"/>
    </row>
    <row r="35" spans="1:21" s="245" customFormat="1">
      <c r="A35" s="262"/>
      <c r="D35" s="263"/>
      <c r="E35" s="263"/>
      <c r="F35" s="263"/>
      <c r="G35" s="243"/>
      <c r="H35" s="243"/>
      <c r="I35" s="243"/>
      <c r="M35" s="260"/>
      <c r="N35" s="260"/>
    </row>
    <row r="36" spans="1:21" s="245" customFormat="1" ht="13.5" customHeight="1" thickBot="1">
      <c r="A36" s="262"/>
      <c r="D36" s="263"/>
      <c r="E36" s="263"/>
      <c r="F36" s="263"/>
      <c r="G36" s="243"/>
      <c r="H36" s="243"/>
      <c r="I36" s="243"/>
      <c r="M36" s="260"/>
      <c r="N36" s="260"/>
    </row>
    <row r="37" spans="1:21" s="245" customFormat="1" ht="13.5" customHeight="1" thickBot="1">
      <c r="A37" s="3911" t="s">
        <v>769</v>
      </c>
      <c r="B37" s="3912"/>
      <c r="C37" s="3913"/>
      <c r="D37" s="3954" t="s">
        <v>824</v>
      </c>
      <c r="E37" s="3940" t="s">
        <v>934</v>
      </c>
      <c r="F37" s="3940" t="s">
        <v>933</v>
      </c>
      <c r="G37" s="3960" t="s">
        <v>932</v>
      </c>
      <c r="H37" s="3952"/>
      <c r="I37" s="3952"/>
      <c r="J37" s="3952"/>
      <c r="K37" s="3952"/>
      <c r="L37" s="3953"/>
      <c r="M37" s="260"/>
      <c r="N37" s="3940" t="s">
        <v>934</v>
      </c>
      <c r="O37" s="3940" t="s">
        <v>933</v>
      </c>
      <c r="P37" s="3960" t="s">
        <v>932</v>
      </c>
      <c r="Q37" s="3952"/>
      <c r="R37" s="3952"/>
      <c r="S37" s="3952"/>
      <c r="T37" s="3952"/>
      <c r="U37" s="3953"/>
    </row>
    <row r="38" spans="1:21" s="245" customFormat="1" ht="12.75" customHeight="1">
      <c r="A38" s="3914"/>
      <c r="B38" s="3915"/>
      <c r="C38" s="3916"/>
      <c r="D38" s="3955"/>
      <c r="E38" s="3951"/>
      <c r="F38" s="3951"/>
      <c r="G38" s="3905" t="s">
        <v>931</v>
      </c>
      <c r="H38" s="3906"/>
      <c r="I38" s="3907"/>
      <c r="J38" s="3905" t="s">
        <v>930</v>
      </c>
      <c r="K38" s="3906"/>
      <c r="L38" s="3907"/>
      <c r="M38" s="260"/>
      <c r="N38" s="3951"/>
      <c r="O38" s="3951"/>
      <c r="P38" s="3905" t="s">
        <v>931</v>
      </c>
      <c r="Q38" s="3906"/>
      <c r="R38" s="3907"/>
      <c r="S38" s="3905" t="s">
        <v>930</v>
      </c>
      <c r="T38" s="3906"/>
      <c r="U38" s="3907"/>
    </row>
    <row r="39" spans="1:21" s="245" customFormat="1" ht="12.75" customHeight="1" thickBot="1">
      <c r="A39" s="3914"/>
      <c r="B39" s="3915"/>
      <c r="C39" s="3916"/>
      <c r="D39" s="3955"/>
      <c r="E39" s="3951"/>
      <c r="F39" s="3951"/>
      <c r="G39" s="3908"/>
      <c r="H39" s="3909"/>
      <c r="I39" s="3910"/>
      <c r="J39" s="3908"/>
      <c r="K39" s="3909"/>
      <c r="L39" s="3910"/>
      <c r="M39" s="260"/>
      <c r="N39" s="3951"/>
      <c r="O39" s="3951"/>
      <c r="P39" s="3908"/>
      <c r="Q39" s="3909"/>
      <c r="R39" s="3910"/>
      <c r="S39" s="3908"/>
      <c r="T39" s="3909"/>
      <c r="U39" s="3910"/>
    </row>
    <row r="40" spans="1:21" s="245" customFormat="1" ht="42.75" customHeight="1" thickBot="1">
      <c r="A40" s="3917"/>
      <c r="B40" s="3918"/>
      <c r="C40" s="3919"/>
      <c r="D40" s="3956"/>
      <c r="E40" s="3941"/>
      <c r="F40" s="3941"/>
      <c r="G40" s="1477" t="s">
        <v>928</v>
      </c>
      <c r="H40" s="1477" t="s">
        <v>927</v>
      </c>
      <c r="I40" s="1477" t="s">
        <v>929</v>
      </c>
      <c r="J40" s="1477" t="s">
        <v>928</v>
      </c>
      <c r="K40" s="1477" t="s">
        <v>927</v>
      </c>
      <c r="L40" s="1477" t="s">
        <v>926</v>
      </c>
      <c r="M40" s="260"/>
      <c r="N40" s="3941"/>
      <c r="O40" s="3941"/>
      <c r="P40" s="1477" t="s">
        <v>928</v>
      </c>
      <c r="Q40" s="1477" t="s">
        <v>927</v>
      </c>
      <c r="R40" s="1477" t="s">
        <v>929</v>
      </c>
      <c r="S40" s="1477" t="s">
        <v>928</v>
      </c>
      <c r="T40" s="1477" t="s">
        <v>927</v>
      </c>
      <c r="U40" s="1477" t="s">
        <v>926</v>
      </c>
    </row>
    <row r="41" spans="1:21" s="245" customFormat="1" ht="12.75" customHeight="1">
      <c r="A41" s="1533"/>
      <c r="B41" s="1534"/>
      <c r="C41" s="1534"/>
      <c r="D41" s="1535"/>
      <c r="E41" s="1535"/>
      <c r="F41" s="1535"/>
      <c r="G41" s="1539"/>
      <c r="H41" s="1539"/>
      <c r="I41" s="1539"/>
      <c r="J41" s="1539"/>
      <c r="K41" s="1539"/>
      <c r="L41" s="1540"/>
      <c r="M41" s="260"/>
      <c r="N41" s="1535"/>
      <c r="O41" s="1535"/>
      <c r="P41" s="1539"/>
      <c r="Q41" s="1539"/>
      <c r="R41" s="1539"/>
      <c r="S41" s="1539"/>
      <c r="T41" s="1539"/>
      <c r="U41" s="1540"/>
    </row>
    <row r="42" spans="1:21" s="265" customFormat="1" ht="14.25" customHeight="1">
      <c r="A42" s="1541" t="s">
        <v>770</v>
      </c>
      <c r="B42" s="1486"/>
      <c r="C42" s="1486"/>
      <c r="D42" s="1542" t="s">
        <v>739</v>
      </c>
      <c r="E42" s="1545">
        <f t="shared" ref="E42:L42" si="4">SUM(E44+E45+E46+E49+E52+E54+E55+E57)</f>
        <v>0</v>
      </c>
      <c r="F42" s="1545">
        <f t="shared" si="4"/>
        <v>0</v>
      </c>
      <c r="G42" s="1545">
        <f t="shared" si="4"/>
        <v>0</v>
      </c>
      <c r="H42" s="1545">
        <f t="shared" si="4"/>
        <v>0</v>
      </c>
      <c r="I42" s="1545">
        <f t="shared" si="4"/>
        <v>0</v>
      </c>
      <c r="J42" s="1545">
        <f t="shared" si="4"/>
        <v>0</v>
      </c>
      <c r="K42" s="1545">
        <f t="shared" si="4"/>
        <v>0</v>
      </c>
      <c r="L42" s="1545">
        <f t="shared" si="4"/>
        <v>0</v>
      </c>
      <c r="M42" s="261"/>
      <c r="N42" s="1545">
        <f t="shared" ref="N42:U42" si="5">SUM(N44+N45+N46+N49+N52+N54+N55+N57)</f>
        <v>0</v>
      </c>
      <c r="O42" s="1545">
        <f t="shared" si="5"/>
        <v>0</v>
      </c>
      <c r="P42" s="1545">
        <f t="shared" si="5"/>
        <v>0</v>
      </c>
      <c r="Q42" s="1545">
        <f t="shared" si="5"/>
        <v>0</v>
      </c>
      <c r="R42" s="1545">
        <f t="shared" si="5"/>
        <v>0</v>
      </c>
      <c r="S42" s="1545">
        <f t="shared" si="5"/>
        <v>0</v>
      </c>
      <c r="T42" s="1545">
        <f t="shared" si="5"/>
        <v>0</v>
      </c>
      <c r="U42" s="1545">
        <f t="shared" si="5"/>
        <v>0</v>
      </c>
    </row>
    <row r="43" spans="1:21" s="252" customFormat="1" ht="12.75" customHeight="1">
      <c r="A43" s="1546"/>
      <c r="B43" s="1492"/>
      <c r="C43" s="1492"/>
      <c r="D43" s="1547"/>
      <c r="E43" s="1547"/>
      <c r="F43" s="1547"/>
      <c r="G43" s="1550"/>
      <c r="H43" s="1550"/>
      <c r="I43" s="1550"/>
      <c r="J43" s="1550"/>
      <c r="K43" s="1550"/>
      <c r="L43" s="1550"/>
      <c r="M43" s="261"/>
      <c r="N43" s="1547"/>
      <c r="O43" s="1547"/>
      <c r="P43" s="1550"/>
      <c r="Q43" s="1550"/>
      <c r="R43" s="1550"/>
      <c r="S43" s="1550"/>
      <c r="T43" s="1550"/>
      <c r="U43" s="1550"/>
    </row>
    <row r="44" spans="1:21" s="252" customFormat="1" ht="14.25" customHeight="1">
      <c r="A44" s="1551"/>
      <c r="B44" s="1492" t="s">
        <v>771</v>
      </c>
      <c r="C44" s="1492"/>
      <c r="D44" s="1547">
        <v>60</v>
      </c>
      <c r="E44" s="1555">
        <f>F44+I44+L44</f>
        <v>0</v>
      </c>
      <c r="F44" s="1554"/>
      <c r="G44" s="1554"/>
      <c r="H44" s="1554"/>
      <c r="I44" s="1555">
        <f>G44+H44</f>
        <v>0</v>
      </c>
      <c r="J44" s="1554"/>
      <c r="K44" s="1554"/>
      <c r="L44" s="1555">
        <f>J44+K44</f>
        <v>0</v>
      </c>
      <c r="M44" s="261"/>
      <c r="N44" s="1555">
        <f>O44+R44+U44</f>
        <v>0</v>
      </c>
      <c r="O44" s="1554"/>
      <c r="P44" s="1554"/>
      <c r="Q44" s="1554"/>
      <c r="R44" s="1555">
        <f>P44+Q44</f>
        <v>0</v>
      </c>
      <c r="S44" s="1554"/>
      <c r="T44" s="1554"/>
      <c r="U44" s="1555">
        <f>S44+T44</f>
        <v>0</v>
      </c>
    </row>
    <row r="45" spans="1:21" s="252" customFormat="1" ht="14.25" customHeight="1">
      <c r="A45" s="1551"/>
      <c r="B45" s="1501" t="s">
        <v>772</v>
      </c>
      <c r="C45" s="1492"/>
      <c r="D45" s="1547">
        <v>61</v>
      </c>
      <c r="E45" s="1555">
        <f>F45+I45+L45</f>
        <v>0</v>
      </c>
      <c r="F45" s="1554"/>
      <c r="G45" s="1554"/>
      <c r="H45" s="1554"/>
      <c r="I45" s="1555">
        <f>G45+H45</f>
        <v>0</v>
      </c>
      <c r="J45" s="1554"/>
      <c r="K45" s="1554"/>
      <c r="L45" s="1555">
        <f>J45+K45</f>
        <v>0</v>
      </c>
      <c r="M45" s="261"/>
      <c r="N45" s="1555">
        <f>O45+R45+U45</f>
        <v>0</v>
      </c>
      <c r="O45" s="1554"/>
      <c r="P45" s="1554"/>
      <c r="Q45" s="1554"/>
      <c r="R45" s="1555">
        <f>P45+Q45</f>
        <v>0</v>
      </c>
      <c r="S45" s="1554"/>
      <c r="T45" s="1554"/>
      <c r="U45" s="1555">
        <f>S45+T45</f>
        <v>0</v>
      </c>
    </row>
    <row r="46" spans="1:21" s="252" customFormat="1" ht="14.25" customHeight="1">
      <c r="A46" s="1551"/>
      <c r="B46" s="1492" t="s">
        <v>773</v>
      </c>
      <c r="C46" s="1492"/>
      <c r="D46" s="1547">
        <v>62</v>
      </c>
      <c r="E46" s="1555">
        <f>F46+I46+L46</f>
        <v>0</v>
      </c>
      <c r="F46" s="1554"/>
      <c r="G46" s="1554"/>
      <c r="H46" s="1554"/>
      <c r="I46" s="1555">
        <f>G46+H46</f>
        <v>0</v>
      </c>
      <c r="J46" s="1554"/>
      <c r="K46" s="1554"/>
      <c r="L46" s="1555">
        <f>J46+K46</f>
        <v>0</v>
      </c>
      <c r="M46" s="261"/>
      <c r="N46" s="1555">
        <f>O46+R46+U46</f>
        <v>0</v>
      </c>
      <c r="O46" s="1554"/>
      <c r="P46" s="1554"/>
      <c r="Q46" s="1554"/>
      <c r="R46" s="1555">
        <f>P46+Q46</f>
        <v>0</v>
      </c>
      <c r="S46" s="1554"/>
      <c r="T46" s="1554"/>
      <c r="U46" s="1555">
        <f>S46+T46</f>
        <v>0</v>
      </c>
    </row>
    <row r="47" spans="1:21" s="252" customFormat="1" ht="14.25" customHeight="1">
      <c r="A47" s="1551"/>
      <c r="B47" s="1501" t="s">
        <v>774</v>
      </c>
      <c r="C47" s="1492"/>
      <c r="D47" s="1547"/>
      <c r="E47" s="1550"/>
      <c r="F47" s="1550"/>
      <c r="G47" s="1550"/>
      <c r="H47" s="1550"/>
      <c r="I47" s="1550"/>
      <c r="J47" s="1550"/>
      <c r="K47" s="1550"/>
      <c r="L47" s="1550"/>
      <c r="M47" s="261"/>
      <c r="N47" s="1550"/>
      <c r="O47" s="1550"/>
      <c r="P47" s="1550"/>
      <c r="Q47" s="1550"/>
      <c r="R47" s="1550"/>
      <c r="S47" s="1550"/>
      <c r="T47" s="1550"/>
      <c r="U47" s="1550"/>
    </row>
    <row r="48" spans="1:21" s="252" customFormat="1" ht="12.75" customHeight="1">
      <c r="A48" s="1551"/>
      <c r="B48" s="1492" t="s">
        <v>775</v>
      </c>
      <c r="C48" s="1492"/>
      <c r="D48" s="1547"/>
      <c r="E48" s="1550"/>
      <c r="F48" s="1550"/>
      <c r="G48" s="1550"/>
      <c r="H48" s="1550"/>
      <c r="I48" s="1550"/>
      <c r="J48" s="1550"/>
      <c r="K48" s="1550"/>
      <c r="L48" s="1550"/>
      <c r="M48" s="261"/>
      <c r="N48" s="1550"/>
      <c r="O48" s="1550"/>
      <c r="P48" s="1550"/>
      <c r="Q48" s="1550"/>
      <c r="R48" s="1550"/>
      <c r="S48" s="1550"/>
      <c r="T48" s="1550"/>
      <c r="U48" s="1550"/>
    </row>
    <row r="49" spans="1:21" s="265" customFormat="1" ht="14.25" customHeight="1">
      <c r="A49" s="1551"/>
      <c r="B49" s="1492" t="s">
        <v>776</v>
      </c>
      <c r="C49" s="1492"/>
      <c r="D49" s="1547">
        <v>630</v>
      </c>
      <c r="E49" s="1555">
        <f>F49+I49+L49</f>
        <v>0</v>
      </c>
      <c r="F49" s="1554"/>
      <c r="G49" s="1554"/>
      <c r="H49" s="1554"/>
      <c r="I49" s="1555">
        <f>G49+H49</f>
        <v>0</v>
      </c>
      <c r="J49" s="1554"/>
      <c r="K49" s="1554"/>
      <c r="L49" s="1555">
        <f>J49+K49</f>
        <v>0</v>
      </c>
      <c r="M49" s="264"/>
      <c r="N49" s="1555">
        <f>O49+R49+U49</f>
        <v>0</v>
      </c>
      <c r="O49" s="1554"/>
      <c r="P49" s="1554"/>
      <c r="Q49" s="1554"/>
      <c r="R49" s="1555">
        <f>P49+Q49</f>
        <v>0</v>
      </c>
      <c r="S49" s="1554"/>
      <c r="T49" s="1554"/>
      <c r="U49" s="1555">
        <f>S49+T49</f>
        <v>0</v>
      </c>
    </row>
    <row r="50" spans="1:21" s="266" customFormat="1" ht="12.75" customHeight="1">
      <c r="A50" s="1551"/>
      <c r="B50" s="1492" t="s">
        <v>667</v>
      </c>
      <c r="C50" s="1492"/>
      <c r="D50" s="1547"/>
      <c r="E50" s="1550"/>
      <c r="F50" s="1550"/>
      <c r="G50" s="1550"/>
      <c r="H50" s="1550"/>
      <c r="I50" s="1550"/>
      <c r="J50" s="1550"/>
      <c r="K50" s="1550"/>
      <c r="L50" s="1550"/>
      <c r="M50" s="261"/>
      <c r="N50" s="1550"/>
      <c r="O50" s="1550"/>
      <c r="P50" s="1550"/>
      <c r="Q50" s="1550"/>
      <c r="R50" s="1550"/>
      <c r="S50" s="1550"/>
      <c r="T50" s="1550"/>
      <c r="U50" s="1550"/>
    </row>
    <row r="51" spans="1:21" s="252" customFormat="1" ht="14.25" customHeight="1">
      <c r="A51" s="1551"/>
      <c r="B51" s="1492" t="s">
        <v>668</v>
      </c>
      <c r="C51" s="1492"/>
      <c r="D51" s="1547"/>
      <c r="E51" s="1550"/>
      <c r="F51" s="1550"/>
      <c r="G51" s="1550"/>
      <c r="H51" s="1550"/>
      <c r="I51" s="1550"/>
      <c r="J51" s="1550"/>
      <c r="K51" s="1550"/>
      <c r="L51" s="1550"/>
      <c r="M51" s="261"/>
      <c r="N51" s="1550"/>
      <c r="O51" s="1550"/>
      <c r="P51" s="1550"/>
      <c r="Q51" s="1550"/>
      <c r="R51" s="1550"/>
      <c r="S51" s="1550"/>
      <c r="T51" s="1550"/>
      <c r="U51" s="1550"/>
    </row>
    <row r="52" spans="1:21" s="252" customFormat="1" ht="14.25" customHeight="1">
      <c r="A52" s="1551"/>
      <c r="B52" s="1492" t="s">
        <v>669</v>
      </c>
      <c r="C52" s="1492"/>
      <c r="D52" s="1547" t="s">
        <v>727</v>
      </c>
      <c r="E52" s="1555">
        <f>F52+I52+L52</f>
        <v>0</v>
      </c>
      <c r="F52" s="1554"/>
      <c r="G52" s="1554"/>
      <c r="H52" s="1554"/>
      <c r="I52" s="1555">
        <f>G52+H52</f>
        <v>0</v>
      </c>
      <c r="J52" s="1554"/>
      <c r="K52" s="1554"/>
      <c r="L52" s="1555">
        <f>J52+K52</f>
        <v>0</v>
      </c>
      <c r="M52" s="261"/>
      <c r="N52" s="1555">
        <f>O52+R52+U52</f>
        <v>0</v>
      </c>
      <c r="O52" s="1554"/>
      <c r="P52" s="1554"/>
      <c r="Q52" s="1554"/>
      <c r="R52" s="1555">
        <f>P52+Q52</f>
        <v>0</v>
      </c>
      <c r="S52" s="1554"/>
      <c r="T52" s="1554"/>
      <c r="U52" s="1555">
        <f>S52+T52</f>
        <v>0</v>
      </c>
    </row>
    <row r="53" spans="1:21" s="252" customFormat="1" ht="14.25" customHeight="1">
      <c r="A53" s="1551"/>
      <c r="B53" s="1492" t="s">
        <v>670</v>
      </c>
      <c r="C53" s="1492"/>
      <c r="D53" s="1547"/>
      <c r="E53" s="1550"/>
      <c r="F53" s="1550"/>
      <c r="G53" s="1550"/>
      <c r="H53" s="1550"/>
      <c r="I53" s="1550"/>
      <c r="J53" s="1550"/>
      <c r="K53" s="1550"/>
      <c r="L53" s="1550"/>
      <c r="M53" s="261"/>
      <c r="N53" s="1550"/>
      <c r="O53" s="1550"/>
      <c r="P53" s="1550"/>
      <c r="Q53" s="1550"/>
      <c r="R53" s="1550"/>
      <c r="S53" s="1550"/>
      <c r="T53" s="1550"/>
      <c r="U53" s="1550"/>
    </row>
    <row r="54" spans="1:21" s="266" customFormat="1" ht="12.75" customHeight="1">
      <c r="A54" s="1551"/>
      <c r="B54" s="1492" t="s">
        <v>671</v>
      </c>
      <c r="C54" s="1492"/>
      <c r="D54" s="1547" t="s">
        <v>728</v>
      </c>
      <c r="E54" s="1555">
        <f>F54+I54+L54</f>
        <v>0</v>
      </c>
      <c r="F54" s="1554"/>
      <c r="G54" s="1554"/>
      <c r="H54" s="1554"/>
      <c r="I54" s="1555">
        <f>G54+H54</f>
        <v>0</v>
      </c>
      <c r="J54" s="1554"/>
      <c r="K54" s="1554"/>
      <c r="L54" s="1555">
        <f>J54+K54</f>
        <v>0</v>
      </c>
      <c r="M54" s="261"/>
      <c r="N54" s="1555">
        <f>O54+R54+U54</f>
        <v>0</v>
      </c>
      <c r="O54" s="1554"/>
      <c r="P54" s="1554"/>
      <c r="Q54" s="1554"/>
      <c r="R54" s="1555">
        <f>P54+Q54</f>
        <v>0</v>
      </c>
      <c r="S54" s="1554"/>
      <c r="T54" s="1554"/>
      <c r="U54" s="1555">
        <f>S54+T54</f>
        <v>0</v>
      </c>
    </row>
    <row r="55" spans="1:21" s="265" customFormat="1" ht="14.25" customHeight="1">
      <c r="A55" s="1551"/>
      <c r="B55" s="1492" t="s">
        <v>672</v>
      </c>
      <c r="C55" s="1492"/>
      <c r="D55" s="1547" t="s">
        <v>729</v>
      </c>
      <c r="E55" s="1555">
        <f>F55+I55+L55</f>
        <v>0</v>
      </c>
      <c r="F55" s="1554"/>
      <c r="G55" s="1554"/>
      <c r="H55" s="1554"/>
      <c r="I55" s="1555">
        <f>G55+H55</f>
        <v>0</v>
      </c>
      <c r="J55" s="1554"/>
      <c r="K55" s="1554"/>
      <c r="L55" s="1555">
        <f>J55+K55</f>
        <v>0</v>
      </c>
      <c r="M55" s="264"/>
      <c r="N55" s="1555">
        <f>O55+R55+U55</f>
        <v>0</v>
      </c>
      <c r="O55" s="1554"/>
      <c r="P55" s="1554"/>
      <c r="Q55" s="1554"/>
      <c r="R55" s="1555">
        <f>P55+Q55</f>
        <v>0</v>
      </c>
      <c r="S55" s="1554"/>
      <c r="T55" s="1554"/>
      <c r="U55" s="1555">
        <f>S55+T55</f>
        <v>0</v>
      </c>
    </row>
    <row r="56" spans="1:21" s="252" customFormat="1" ht="12.75" customHeight="1">
      <c r="A56" s="1551"/>
      <c r="B56" s="1501" t="s">
        <v>673</v>
      </c>
      <c r="C56" s="1492"/>
      <c r="D56" s="1547"/>
      <c r="E56" s="1550"/>
      <c r="F56" s="1550"/>
      <c r="G56" s="1550"/>
      <c r="H56" s="1550"/>
      <c r="I56" s="1550"/>
      <c r="J56" s="1550"/>
      <c r="K56" s="1550"/>
      <c r="L56" s="1550"/>
      <c r="M56" s="261"/>
      <c r="N56" s="1550"/>
      <c r="O56" s="1550"/>
      <c r="P56" s="1550"/>
      <c r="Q56" s="1550"/>
      <c r="R56" s="1550"/>
      <c r="S56" s="1550"/>
      <c r="T56" s="1550"/>
      <c r="U56" s="1550"/>
    </row>
    <row r="57" spans="1:21" s="252" customFormat="1" ht="14.25" customHeight="1">
      <c r="A57" s="1551"/>
      <c r="B57" s="1501" t="s">
        <v>674</v>
      </c>
      <c r="C57" s="1492"/>
      <c r="D57" s="1547">
        <v>649</v>
      </c>
      <c r="E57" s="1555">
        <f>F57+I57+L57</f>
        <v>0</v>
      </c>
      <c r="F57" s="1554"/>
      <c r="G57" s="1554"/>
      <c r="H57" s="1554"/>
      <c r="I57" s="1555">
        <f>G57+H57</f>
        <v>0</v>
      </c>
      <c r="J57" s="1554"/>
      <c r="K57" s="1554"/>
      <c r="L57" s="1555">
        <f>J57+K57</f>
        <v>0</v>
      </c>
      <c r="M57" s="261"/>
      <c r="N57" s="1555">
        <f>O57+R57+U57</f>
        <v>0</v>
      </c>
      <c r="O57" s="1554"/>
      <c r="P57" s="1554"/>
      <c r="Q57" s="1554"/>
      <c r="R57" s="1555">
        <f>P57+Q57</f>
        <v>0</v>
      </c>
      <c r="S57" s="1554"/>
      <c r="T57" s="1554"/>
      <c r="U57" s="1555">
        <f>S57+T57</f>
        <v>0</v>
      </c>
    </row>
    <row r="58" spans="1:21" s="252" customFormat="1" ht="14.25" customHeight="1">
      <c r="A58" s="1551"/>
      <c r="B58" s="1501"/>
      <c r="C58" s="1492"/>
      <c r="D58" s="1547"/>
      <c r="E58" s="1550"/>
      <c r="F58" s="1550"/>
      <c r="G58" s="1550"/>
      <c r="H58" s="1550"/>
      <c r="I58" s="1550"/>
      <c r="J58" s="1550"/>
      <c r="K58" s="1550"/>
      <c r="L58" s="1550"/>
      <c r="M58" s="261"/>
      <c r="N58" s="1550"/>
      <c r="O58" s="1550"/>
      <c r="P58" s="1550"/>
      <c r="Q58" s="1550"/>
      <c r="R58" s="1550"/>
      <c r="S58" s="1550"/>
      <c r="T58" s="1550"/>
      <c r="U58" s="1550"/>
    </row>
    <row r="59" spans="1:21" s="252" customFormat="1" ht="14.25" customHeight="1">
      <c r="A59" s="1543" t="s">
        <v>675</v>
      </c>
      <c r="B59" s="1502"/>
      <c r="C59" s="1486"/>
      <c r="D59" s="1542">
        <v>65</v>
      </c>
      <c r="E59" s="1555">
        <f>F59+I59+L59</f>
        <v>0</v>
      </c>
      <c r="F59" s="1557"/>
      <c r="G59" s="1557"/>
      <c r="H59" s="1557"/>
      <c r="I59" s="1555">
        <f>G59+H59</f>
        <v>0</v>
      </c>
      <c r="J59" s="1557"/>
      <c r="K59" s="1557"/>
      <c r="L59" s="1555">
        <f>J59+K59</f>
        <v>0</v>
      </c>
      <c r="M59" s="261"/>
      <c r="N59" s="1555">
        <f>O59+R59+U59</f>
        <v>0</v>
      </c>
      <c r="O59" s="1557"/>
      <c r="P59" s="1557"/>
      <c r="Q59" s="1557"/>
      <c r="R59" s="1555">
        <f>P59+Q59</f>
        <v>0</v>
      </c>
      <c r="S59" s="1557"/>
      <c r="T59" s="1557"/>
      <c r="U59" s="1555">
        <f>S59+T59</f>
        <v>0</v>
      </c>
    </row>
    <row r="60" spans="1:21" s="252" customFormat="1" ht="14.25" customHeight="1">
      <c r="A60" s="1558"/>
      <c r="B60" s="1507"/>
      <c r="C60" s="1511"/>
      <c r="D60" s="1559"/>
      <c r="E60" s="1561"/>
      <c r="F60" s="1561"/>
      <c r="G60" s="1561"/>
      <c r="H60" s="1561"/>
      <c r="I60" s="1561"/>
      <c r="J60" s="1561"/>
      <c r="K60" s="1561"/>
      <c r="L60" s="1561"/>
      <c r="M60" s="261"/>
      <c r="N60" s="1561"/>
      <c r="O60" s="1561"/>
      <c r="P60" s="1561"/>
      <c r="Q60" s="1561"/>
      <c r="R60" s="1561"/>
      <c r="S60" s="1561"/>
      <c r="T60" s="1561"/>
      <c r="U60" s="1561"/>
    </row>
    <row r="61" spans="1:21" s="265" customFormat="1" ht="14.25" customHeight="1">
      <c r="A61" s="1543" t="s">
        <v>676</v>
      </c>
      <c r="B61" s="1502"/>
      <c r="C61" s="1486"/>
      <c r="D61" s="1542">
        <v>66</v>
      </c>
      <c r="E61" s="1555">
        <f>F61+I61+L61</f>
        <v>0</v>
      </c>
      <c r="F61" s="1557"/>
      <c r="G61" s="1557"/>
      <c r="H61" s="1557"/>
      <c r="I61" s="1555">
        <f>G61+H61</f>
        <v>0</v>
      </c>
      <c r="J61" s="1557"/>
      <c r="K61" s="1557"/>
      <c r="L61" s="1555">
        <f>J61+K61</f>
        <v>0</v>
      </c>
      <c r="M61" s="261"/>
      <c r="N61" s="1555">
        <f>O61+R61+U61</f>
        <v>0</v>
      </c>
      <c r="O61" s="1557"/>
      <c r="P61" s="1557"/>
      <c r="Q61" s="1557"/>
      <c r="R61" s="1555">
        <f>P61+Q61</f>
        <v>0</v>
      </c>
      <c r="S61" s="1557"/>
      <c r="T61" s="1557"/>
      <c r="U61" s="1555">
        <f>S61+T61</f>
        <v>0</v>
      </c>
    </row>
    <row r="62" spans="1:21" s="265" customFormat="1" ht="14.25" customHeight="1">
      <c r="A62" s="1551"/>
      <c r="B62" s="1492"/>
      <c r="C62" s="1492"/>
      <c r="D62" s="1547"/>
      <c r="E62" s="1550"/>
      <c r="F62" s="1550"/>
      <c r="G62" s="1550"/>
      <c r="H62" s="1550"/>
      <c r="I62" s="1550"/>
      <c r="J62" s="1550"/>
      <c r="K62" s="1550"/>
      <c r="L62" s="1550"/>
      <c r="M62" s="264"/>
      <c r="N62" s="1550"/>
      <c r="O62" s="1550"/>
      <c r="P62" s="1550"/>
      <c r="Q62" s="1550"/>
      <c r="R62" s="1550"/>
      <c r="S62" s="1550"/>
      <c r="T62" s="1550"/>
      <c r="U62" s="1550"/>
    </row>
    <row r="63" spans="1:21" s="267" customFormat="1" ht="12.75" customHeight="1">
      <c r="A63" s="1543" t="s">
        <v>677</v>
      </c>
      <c r="B63" s="1486"/>
      <c r="C63" s="1486"/>
      <c r="D63" s="1542"/>
      <c r="E63" s="1545"/>
      <c r="F63" s="1545"/>
      <c r="G63" s="1545"/>
      <c r="H63" s="1545"/>
      <c r="I63" s="1545"/>
      <c r="J63" s="1545"/>
      <c r="K63" s="1545"/>
      <c r="L63" s="1545"/>
      <c r="M63" s="261"/>
      <c r="N63" s="1545"/>
      <c r="O63" s="1545"/>
      <c r="P63" s="1545"/>
      <c r="Q63" s="1545"/>
      <c r="R63" s="1545"/>
      <c r="S63" s="1545"/>
      <c r="T63" s="1545"/>
      <c r="U63" s="1545"/>
    </row>
    <row r="64" spans="1:21" s="265" customFormat="1" ht="14.25" customHeight="1">
      <c r="A64" s="1543" t="s">
        <v>678</v>
      </c>
      <c r="B64" s="1486"/>
      <c r="C64" s="1486"/>
      <c r="D64" s="1542">
        <v>680</v>
      </c>
      <c r="E64" s="1555">
        <f>F64+I64+L64</f>
        <v>0</v>
      </c>
      <c r="F64" s="1557"/>
      <c r="G64" s="1557"/>
      <c r="H64" s="1557"/>
      <c r="I64" s="1555">
        <f>G64+H64</f>
        <v>0</v>
      </c>
      <c r="J64" s="1557"/>
      <c r="K64" s="1557"/>
      <c r="L64" s="1555">
        <f>J64+K64</f>
        <v>0</v>
      </c>
      <c r="M64" s="261"/>
      <c r="N64" s="1555">
        <f>O64+R64+U64</f>
        <v>0</v>
      </c>
      <c r="O64" s="1557"/>
      <c r="P64" s="1557"/>
      <c r="Q64" s="1557"/>
      <c r="R64" s="1555">
        <f>P64+Q64</f>
        <v>0</v>
      </c>
      <c r="S64" s="1557"/>
      <c r="T64" s="1557"/>
      <c r="U64" s="1555">
        <f>S64+T64</f>
        <v>0</v>
      </c>
    </row>
    <row r="65" spans="1:22" s="252" customFormat="1" ht="12.75" customHeight="1">
      <c r="A65" s="1558"/>
      <c r="B65" s="1511"/>
      <c r="C65" s="1511"/>
      <c r="D65" s="1559"/>
      <c r="E65" s="1561"/>
      <c r="F65" s="1561"/>
      <c r="G65" s="1561"/>
      <c r="H65" s="1561"/>
      <c r="I65" s="1561"/>
      <c r="J65" s="1561"/>
      <c r="K65" s="1561"/>
      <c r="L65" s="1561"/>
      <c r="M65" s="261"/>
      <c r="N65" s="1561"/>
      <c r="O65" s="1561"/>
      <c r="P65" s="1561"/>
      <c r="Q65" s="1561"/>
      <c r="R65" s="1561"/>
      <c r="S65" s="1561"/>
      <c r="T65" s="1561"/>
      <c r="U65" s="1561"/>
    </row>
    <row r="66" spans="1:22" s="252" customFormat="1">
      <c r="A66" s="1543" t="s">
        <v>679</v>
      </c>
      <c r="B66" s="1486"/>
      <c r="C66" s="1486"/>
      <c r="D66" s="1542" t="s">
        <v>730</v>
      </c>
      <c r="E66" s="1555">
        <f>F66+I66+L66</f>
        <v>0</v>
      </c>
      <c r="F66" s="1557"/>
      <c r="G66" s="1557"/>
      <c r="H66" s="1557"/>
      <c r="I66" s="1555">
        <f>G66+H66</f>
        <v>0</v>
      </c>
      <c r="J66" s="1557"/>
      <c r="K66" s="1557"/>
      <c r="L66" s="1555">
        <f>J66+K66</f>
        <v>0</v>
      </c>
      <c r="M66" s="261"/>
      <c r="N66" s="1555">
        <f>O66+R66+U66</f>
        <v>0</v>
      </c>
      <c r="O66" s="1557"/>
      <c r="P66" s="1557"/>
      <c r="Q66" s="1557"/>
      <c r="R66" s="1555">
        <f>P66+Q66</f>
        <v>0</v>
      </c>
      <c r="S66" s="1557"/>
      <c r="T66" s="1557"/>
      <c r="U66" s="1555">
        <f>S66+T66</f>
        <v>0</v>
      </c>
    </row>
    <row r="67" spans="1:22" s="252" customFormat="1">
      <c r="A67" s="1558"/>
      <c r="B67" s="1511"/>
      <c r="C67" s="1511"/>
      <c r="D67" s="1559"/>
      <c r="E67" s="1561"/>
      <c r="F67" s="1561"/>
      <c r="G67" s="1561"/>
      <c r="H67" s="1561"/>
      <c r="I67" s="1561"/>
      <c r="J67" s="1561"/>
      <c r="K67" s="1561"/>
      <c r="L67" s="1561"/>
      <c r="M67" s="261"/>
      <c r="N67" s="1561"/>
      <c r="O67" s="1561"/>
      <c r="P67" s="1561"/>
      <c r="Q67" s="1561"/>
      <c r="R67" s="1561"/>
      <c r="S67" s="1561"/>
      <c r="T67" s="1561"/>
      <c r="U67" s="1561"/>
    </row>
    <row r="68" spans="1:22" s="245" customFormat="1">
      <c r="A68" s="1543" t="s">
        <v>680</v>
      </c>
      <c r="B68" s="1486"/>
      <c r="C68" s="1486"/>
      <c r="D68" s="1542" t="s">
        <v>731</v>
      </c>
      <c r="E68" s="1555">
        <f>F68+I68+L68</f>
        <v>0</v>
      </c>
      <c r="F68" s="1557"/>
      <c r="G68" s="1557"/>
      <c r="H68" s="1557"/>
      <c r="I68" s="1555">
        <f>G68+H68</f>
        <v>0</v>
      </c>
      <c r="J68" s="1557"/>
      <c r="K68" s="1557"/>
      <c r="L68" s="1555">
        <f>J68+K68</f>
        <v>0</v>
      </c>
      <c r="M68" s="261"/>
      <c r="N68" s="1555">
        <f>O68+R68+U68</f>
        <v>0</v>
      </c>
      <c r="O68" s="1557"/>
      <c r="P68" s="1557"/>
      <c r="Q68" s="1557"/>
      <c r="R68" s="1555">
        <f>P68+Q68</f>
        <v>0</v>
      </c>
      <c r="S68" s="1557"/>
      <c r="T68" s="1557"/>
      <c r="U68" s="1555">
        <f>S68+T68</f>
        <v>0</v>
      </c>
    </row>
    <row r="69" spans="1:22" s="269" customFormat="1" ht="12.75" customHeight="1">
      <c r="A69" s="1551"/>
      <c r="B69" s="1492"/>
      <c r="C69" s="1492"/>
      <c r="D69" s="1547"/>
      <c r="E69" s="1547"/>
      <c r="F69" s="1547"/>
      <c r="G69" s="1550"/>
      <c r="H69" s="1550"/>
      <c r="I69" s="1550"/>
      <c r="J69" s="1550"/>
      <c r="K69" s="1550"/>
      <c r="L69" s="1550"/>
      <c r="M69" s="268"/>
      <c r="N69" s="1547"/>
      <c r="O69" s="1547"/>
      <c r="P69" s="1550"/>
      <c r="Q69" s="1550"/>
      <c r="R69" s="1550"/>
      <c r="S69" s="1550"/>
      <c r="T69" s="1550"/>
      <c r="U69" s="1550"/>
    </row>
    <row r="70" spans="1:22" s="252" customFormat="1" ht="6" customHeight="1">
      <c r="A70" s="1562"/>
      <c r="B70" s="1515"/>
      <c r="C70" s="1563"/>
      <c r="D70" s="1564"/>
      <c r="E70" s="1564"/>
      <c r="F70" s="1564"/>
      <c r="G70" s="1567"/>
      <c r="H70" s="1567"/>
      <c r="I70" s="1567"/>
      <c r="J70" s="1567"/>
      <c r="K70" s="1567"/>
      <c r="L70" s="1567"/>
      <c r="M70" s="261"/>
      <c r="N70" s="1564"/>
      <c r="O70" s="1564"/>
      <c r="P70" s="1567"/>
      <c r="Q70" s="1567"/>
      <c r="R70" s="1567"/>
      <c r="S70" s="1567"/>
      <c r="T70" s="1567"/>
      <c r="U70" s="1567"/>
    </row>
    <row r="71" spans="1:22" s="269" customFormat="1" ht="12.75" customHeight="1">
      <c r="A71" s="1568"/>
      <c r="B71" s="1521"/>
      <c r="C71" s="1569" t="s">
        <v>754</v>
      </c>
      <c r="D71" s="1570" t="s">
        <v>732</v>
      </c>
      <c r="E71" s="1573">
        <f t="shared" ref="E71:L71" si="6">E42+E59+E61+E64+E66+E68</f>
        <v>0</v>
      </c>
      <c r="F71" s="1573">
        <f t="shared" si="6"/>
        <v>0</v>
      </c>
      <c r="G71" s="1573">
        <f t="shared" si="6"/>
        <v>0</v>
      </c>
      <c r="H71" s="1573">
        <f t="shared" si="6"/>
        <v>0</v>
      </c>
      <c r="I71" s="1573">
        <f t="shared" si="6"/>
        <v>0</v>
      </c>
      <c r="J71" s="1573">
        <f t="shared" si="6"/>
        <v>0</v>
      </c>
      <c r="K71" s="1573">
        <f t="shared" si="6"/>
        <v>0</v>
      </c>
      <c r="L71" s="1573">
        <f t="shared" si="6"/>
        <v>0</v>
      </c>
      <c r="M71" s="261"/>
      <c r="N71" s="1573">
        <f t="shared" ref="N71:U71" si="7">N42+N59+N61+N64+N66+N68</f>
        <v>0</v>
      </c>
      <c r="O71" s="1573">
        <f t="shared" si="7"/>
        <v>0</v>
      </c>
      <c r="P71" s="1573">
        <f t="shared" si="7"/>
        <v>0</v>
      </c>
      <c r="Q71" s="1573">
        <f t="shared" si="7"/>
        <v>0</v>
      </c>
      <c r="R71" s="1573">
        <f t="shared" si="7"/>
        <v>0</v>
      </c>
      <c r="S71" s="1573">
        <f t="shared" si="7"/>
        <v>0</v>
      </c>
      <c r="T71" s="1573">
        <f t="shared" si="7"/>
        <v>0</v>
      </c>
      <c r="U71" s="1573">
        <f t="shared" si="7"/>
        <v>0</v>
      </c>
    </row>
    <row r="72" spans="1:22" s="252" customFormat="1" ht="16.5" thickBot="1">
      <c r="A72" s="1574"/>
      <c r="B72" s="1575"/>
      <c r="C72" s="1576"/>
      <c r="D72" s="1577"/>
      <c r="E72" s="1577"/>
      <c r="F72" s="1577"/>
      <c r="G72" s="1581"/>
      <c r="H72" s="1581"/>
      <c r="I72" s="1581"/>
      <c r="J72" s="1581"/>
      <c r="K72" s="1581"/>
      <c r="L72" s="1581"/>
      <c r="M72" s="261"/>
      <c r="N72" s="1577"/>
      <c r="O72" s="1577"/>
      <c r="P72" s="1581"/>
      <c r="Q72" s="1581"/>
      <c r="R72" s="1581"/>
      <c r="S72" s="1581"/>
      <c r="T72" s="1581"/>
      <c r="U72" s="1581"/>
    </row>
    <row r="73" spans="1:22" s="252" customFormat="1" ht="13.5" thickTop="1">
      <c r="D73" s="270"/>
      <c r="E73" s="270"/>
      <c r="F73" s="270"/>
      <c r="M73" s="261"/>
      <c r="N73" s="261"/>
    </row>
    <row r="74" spans="1:22" s="252" customFormat="1" ht="15">
      <c r="D74" s="1582" t="s">
        <v>681</v>
      </c>
      <c r="E74" s="1583">
        <f>E33</f>
        <v>0</v>
      </c>
      <c r="F74" s="1583">
        <f t="shared" ref="F74:L74" si="8">F33</f>
        <v>0</v>
      </c>
      <c r="G74" s="1583">
        <f t="shared" si="8"/>
        <v>0</v>
      </c>
      <c r="H74" s="1583">
        <f t="shared" si="8"/>
        <v>0</v>
      </c>
      <c r="I74" s="1583">
        <f t="shared" si="8"/>
        <v>0</v>
      </c>
      <c r="J74" s="1583">
        <f t="shared" si="8"/>
        <v>0</v>
      </c>
      <c r="K74" s="1583">
        <f t="shared" si="8"/>
        <v>0</v>
      </c>
      <c r="L74" s="1583">
        <f t="shared" si="8"/>
        <v>0</v>
      </c>
      <c r="M74" s="261"/>
      <c r="N74" s="1582" t="s">
        <v>681</v>
      </c>
      <c r="O74" s="1583">
        <f>O33</f>
        <v>0</v>
      </c>
      <c r="P74" s="1583">
        <f t="shared" ref="P74:V74" si="9">P33</f>
        <v>0</v>
      </c>
      <c r="Q74" s="1583">
        <f t="shared" si="9"/>
        <v>0</v>
      </c>
      <c r="R74" s="1583">
        <f t="shared" si="9"/>
        <v>0</v>
      </c>
      <c r="S74" s="1583">
        <f t="shared" si="9"/>
        <v>0</v>
      </c>
      <c r="T74" s="1583">
        <f t="shared" si="9"/>
        <v>0</v>
      </c>
      <c r="U74" s="1583">
        <f t="shared" si="9"/>
        <v>0</v>
      </c>
      <c r="V74" s="1583">
        <f t="shared" si="9"/>
        <v>0</v>
      </c>
    </row>
    <row r="75" spans="1:22" s="252" customFormat="1" ht="15">
      <c r="D75" s="1582" t="s">
        <v>682</v>
      </c>
      <c r="E75" s="1583">
        <f>E71</f>
        <v>0</v>
      </c>
      <c r="F75" s="1583">
        <f t="shared" ref="F75:L75" si="10">F71</f>
        <v>0</v>
      </c>
      <c r="G75" s="1583">
        <f t="shared" si="10"/>
        <v>0</v>
      </c>
      <c r="H75" s="1583">
        <f t="shared" si="10"/>
        <v>0</v>
      </c>
      <c r="I75" s="1583">
        <f t="shared" si="10"/>
        <v>0</v>
      </c>
      <c r="J75" s="1583">
        <f t="shared" si="10"/>
        <v>0</v>
      </c>
      <c r="K75" s="1583">
        <f t="shared" si="10"/>
        <v>0</v>
      </c>
      <c r="L75" s="1583">
        <f t="shared" si="10"/>
        <v>0</v>
      </c>
      <c r="M75" s="261"/>
      <c r="N75" s="1582" t="s">
        <v>682</v>
      </c>
      <c r="O75" s="1583">
        <f>O71</f>
        <v>0</v>
      </c>
      <c r="P75" s="1583">
        <f t="shared" ref="P75:V75" si="11">P71</f>
        <v>0</v>
      </c>
      <c r="Q75" s="1583">
        <f t="shared" si="11"/>
        <v>0</v>
      </c>
      <c r="R75" s="1583">
        <f t="shared" si="11"/>
        <v>0</v>
      </c>
      <c r="S75" s="1583">
        <f t="shared" si="11"/>
        <v>0</v>
      </c>
      <c r="T75" s="1583">
        <f t="shared" si="11"/>
        <v>0</v>
      </c>
      <c r="U75" s="1583">
        <f t="shared" si="11"/>
        <v>0</v>
      </c>
      <c r="V75" s="1583">
        <f t="shared" si="11"/>
        <v>0</v>
      </c>
    </row>
    <row r="76" spans="1:22" s="252" customFormat="1" ht="15">
      <c r="D76" s="1582" t="s">
        <v>683</v>
      </c>
      <c r="E76" s="1583">
        <f>E74-E75</f>
        <v>0</v>
      </c>
      <c r="F76" s="1583">
        <f t="shared" ref="F76:L76" si="12">F74-F75</f>
        <v>0</v>
      </c>
      <c r="G76" s="1583">
        <f t="shared" si="12"/>
        <v>0</v>
      </c>
      <c r="H76" s="1583">
        <f t="shared" si="12"/>
        <v>0</v>
      </c>
      <c r="I76" s="1583">
        <f t="shared" si="12"/>
        <v>0</v>
      </c>
      <c r="J76" s="1583">
        <f t="shared" si="12"/>
        <v>0</v>
      </c>
      <c r="K76" s="1583">
        <f t="shared" si="12"/>
        <v>0</v>
      </c>
      <c r="L76" s="1583">
        <f t="shared" si="12"/>
        <v>0</v>
      </c>
      <c r="M76" s="261"/>
      <c r="N76" s="1582" t="s">
        <v>683</v>
      </c>
      <c r="O76" s="1583">
        <f>O74-O75</f>
        <v>0</v>
      </c>
      <c r="P76" s="1583">
        <f t="shared" ref="P76:V76" si="13">P74-P75</f>
        <v>0</v>
      </c>
      <c r="Q76" s="1583">
        <f t="shared" si="13"/>
        <v>0</v>
      </c>
      <c r="R76" s="1583">
        <f t="shared" si="13"/>
        <v>0</v>
      </c>
      <c r="S76" s="1583">
        <f t="shared" si="13"/>
        <v>0</v>
      </c>
      <c r="T76" s="1583">
        <f t="shared" si="13"/>
        <v>0</v>
      </c>
      <c r="U76" s="1583">
        <f t="shared" si="13"/>
        <v>0</v>
      </c>
      <c r="V76" s="1583">
        <f t="shared" si="13"/>
        <v>0</v>
      </c>
    </row>
    <row r="77" spans="1:22" s="252" customFormat="1">
      <c r="D77" s="270"/>
      <c r="E77" s="270"/>
      <c r="F77" s="270"/>
      <c r="N77" s="261"/>
      <c r="O77" s="261"/>
    </row>
    <row r="78" spans="1:22" s="252" customFormat="1">
      <c r="C78" s="1584" t="s">
        <v>981</v>
      </c>
      <c r="D78" s="1585"/>
      <c r="E78" s="270"/>
      <c r="F78" s="270"/>
      <c r="N78" s="261"/>
      <c r="O78" s="261"/>
    </row>
    <row r="79" spans="1:22" s="252" customFormat="1">
      <c r="D79" s="270"/>
      <c r="E79" s="270"/>
      <c r="F79" s="270"/>
      <c r="N79" s="261"/>
      <c r="O79" s="261"/>
    </row>
    <row r="80" spans="1:22" s="252" customFormat="1">
      <c r="D80" s="270"/>
      <c r="E80" s="270"/>
      <c r="F80" s="270"/>
      <c r="N80" s="261"/>
      <c r="O80" s="261"/>
    </row>
    <row r="81" spans="1:15" s="252" customFormat="1">
      <c r="D81" s="270"/>
      <c r="E81" s="270"/>
      <c r="F81" s="270"/>
      <c r="N81" s="261"/>
      <c r="O81" s="261"/>
    </row>
    <row r="82" spans="1:15" s="252" customFormat="1" ht="18">
      <c r="A82" s="1586"/>
      <c r="D82" s="270"/>
      <c r="E82" s="270"/>
      <c r="F82" s="270"/>
      <c r="N82" s="261"/>
      <c r="O82" s="261"/>
    </row>
    <row r="83" spans="1:15" s="252" customFormat="1">
      <c r="A83" s="1587"/>
      <c r="B83" s="1588"/>
      <c r="D83" s="270"/>
      <c r="E83" s="270"/>
      <c r="F83" s="270"/>
      <c r="N83" s="261"/>
      <c r="O83" s="261"/>
    </row>
    <row r="84" spans="1:15" s="252" customFormat="1">
      <c r="D84" s="270"/>
      <c r="E84" s="270"/>
      <c r="F84" s="270"/>
      <c r="N84" s="261"/>
      <c r="O84" s="261"/>
    </row>
    <row r="85" spans="1:15" s="252" customFormat="1">
      <c r="D85" s="270"/>
      <c r="E85" s="270"/>
      <c r="F85" s="270"/>
      <c r="N85" s="261"/>
      <c r="O85" s="261"/>
    </row>
    <row r="86" spans="1:15" s="252" customFormat="1">
      <c r="D86" s="270"/>
      <c r="E86" s="270"/>
      <c r="F86" s="270"/>
      <c r="N86" s="261"/>
      <c r="O86" s="261"/>
    </row>
    <row r="87" spans="1:15" s="252" customFormat="1">
      <c r="D87" s="270"/>
      <c r="E87" s="270"/>
      <c r="F87" s="270"/>
      <c r="N87" s="261"/>
      <c r="O87" s="261"/>
    </row>
    <row r="88" spans="1:15" s="252" customFormat="1">
      <c r="D88" s="270"/>
      <c r="E88" s="270"/>
      <c r="F88" s="270"/>
      <c r="N88" s="261"/>
      <c r="O88" s="261"/>
    </row>
    <row r="89" spans="1:15" s="252" customFormat="1">
      <c r="D89" s="270"/>
      <c r="E89" s="270"/>
      <c r="F89" s="270"/>
      <c r="N89" s="261"/>
      <c r="O89" s="261"/>
    </row>
    <row r="90" spans="1:15" s="252" customFormat="1">
      <c r="D90" s="270"/>
      <c r="E90" s="270"/>
      <c r="F90" s="270"/>
      <c r="N90" s="261"/>
      <c r="O90" s="261"/>
    </row>
    <row r="91" spans="1:15" s="252" customFormat="1">
      <c r="D91" s="270"/>
      <c r="E91" s="270"/>
      <c r="F91" s="270"/>
      <c r="N91" s="261"/>
      <c r="O91" s="261"/>
    </row>
    <row r="92" spans="1:15" s="252" customFormat="1">
      <c r="D92" s="270"/>
      <c r="E92" s="270"/>
      <c r="F92" s="270"/>
      <c r="N92" s="261"/>
      <c r="O92" s="261"/>
    </row>
    <row r="93" spans="1:15" s="252" customFormat="1">
      <c r="D93" s="270"/>
      <c r="E93" s="270"/>
      <c r="F93" s="270"/>
      <c r="N93" s="261"/>
      <c r="O93" s="261"/>
    </row>
    <row r="94" spans="1:15" s="252" customFormat="1">
      <c r="D94" s="270"/>
      <c r="E94" s="270"/>
      <c r="F94" s="270"/>
      <c r="N94" s="261"/>
      <c r="O94" s="261"/>
    </row>
    <row r="95" spans="1:15" s="252" customFormat="1">
      <c r="D95" s="270"/>
      <c r="E95" s="270"/>
      <c r="F95" s="270"/>
      <c r="N95" s="261"/>
      <c r="O95" s="261"/>
    </row>
    <row r="96" spans="1:15" s="252" customFormat="1">
      <c r="D96" s="270"/>
      <c r="E96" s="270"/>
      <c r="F96" s="270"/>
      <c r="N96" s="261"/>
      <c r="O96" s="261"/>
    </row>
    <row r="97" spans="4:15" s="252" customFormat="1">
      <c r="D97" s="270"/>
      <c r="E97" s="270"/>
      <c r="F97" s="270"/>
      <c r="N97" s="261"/>
      <c r="O97" s="261"/>
    </row>
    <row r="98" spans="4:15" s="252" customFormat="1">
      <c r="D98" s="270"/>
      <c r="E98" s="270"/>
      <c r="F98" s="270"/>
      <c r="N98" s="261"/>
      <c r="O98" s="261"/>
    </row>
    <row r="99" spans="4:15" s="252" customFormat="1">
      <c r="D99" s="270"/>
      <c r="E99" s="270"/>
      <c r="F99" s="270"/>
      <c r="N99" s="261"/>
      <c r="O99" s="261"/>
    </row>
    <row r="100" spans="4:15" s="252" customFormat="1">
      <c r="D100" s="270"/>
      <c r="E100" s="270"/>
      <c r="F100" s="270"/>
      <c r="N100" s="261"/>
      <c r="O100" s="261"/>
    </row>
    <row r="101" spans="4:15" s="252" customFormat="1">
      <c r="D101" s="270"/>
      <c r="E101" s="270"/>
      <c r="F101" s="270"/>
      <c r="N101" s="261"/>
      <c r="O101" s="261"/>
    </row>
    <row r="102" spans="4:15" s="252" customFormat="1">
      <c r="D102" s="270"/>
      <c r="E102" s="270"/>
      <c r="F102" s="270"/>
      <c r="N102" s="261"/>
      <c r="O102" s="261"/>
    </row>
    <row r="103" spans="4:15" s="252" customFormat="1">
      <c r="D103" s="270"/>
      <c r="E103" s="270"/>
      <c r="F103" s="270"/>
      <c r="N103" s="261"/>
      <c r="O103" s="261"/>
    </row>
    <row r="104" spans="4:15" s="252" customFormat="1">
      <c r="D104" s="270"/>
      <c r="E104" s="270"/>
      <c r="F104" s="270"/>
      <c r="N104" s="261"/>
      <c r="O104" s="261"/>
    </row>
    <row r="105" spans="4:15" s="252" customFormat="1">
      <c r="D105" s="270"/>
      <c r="E105" s="270"/>
      <c r="F105" s="270"/>
      <c r="N105" s="261"/>
      <c r="O105" s="261"/>
    </row>
    <row r="106" spans="4:15" s="252" customFormat="1">
      <c r="D106" s="270"/>
      <c r="E106" s="270"/>
      <c r="F106" s="270"/>
      <c r="N106" s="261"/>
      <c r="O106" s="261"/>
    </row>
    <row r="107" spans="4:15" s="252" customFormat="1">
      <c r="D107" s="270"/>
      <c r="E107" s="270"/>
      <c r="F107" s="270"/>
      <c r="N107" s="261"/>
      <c r="O107" s="261"/>
    </row>
    <row r="108" spans="4:15" s="252" customFormat="1">
      <c r="D108" s="270"/>
      <c r="E108" s="270"/>
      <c r="F108" s="270"/>
      <c r="N108" s="261"/>
      <c r="O108" s="261"/>
    </row>
    <row r="109" spans="4:15" s="252" customFormat="1">
      <c r="D109" s="270"/>
      <c r="E109" s="270"/>
      <c r="F109" s="270"/>
      <c r="N109" s="261"/>
      <c r="O109" s="261"/>
    </row>
    <row r="110" spans="4:15" s="252" customFormat="1">
      <c r="D110" s="270"/>
      <c r="E110" s="270"/>
      <c r="F110" s="270"/>
      <c r="N110" s="261"/>
      <c r="O110" s="261"/>
    </row>
    <row r="111" spans="4:15" s="252" customFormat="1">
      <c r="D111" s="270"/>
      <c r="E111" s="270"/>
      <c r="F111" s="270"/>
      <c r="N111" s="261"/>
      <c r="O111" s="261"/>
    </row>
    <row r="112" spans="4:15" s="252" customFormat="1">
      <c r="D112" s="270"/>
      <c r="E112" s="270"/>
      <c r="F112" s="270"/>
      <c r="N112" s="261"/>
      <c r="O112" s="261"/>
    </row>
    <row r="113" spans="4:15" s="252" customFormat="1">
      <c r="D113" s="270"/>
      <c r="E113" s="270"/>
      <c r="F113" s="270"/>
      <c r="N113" s="261"/>
      <c r="O113" s="261"/>
    </row>
    <row r="114" spans="4:15" s="252" customFormat="1">
      <c r="D114" s="270"/>
      <c r="E114" s="270"/>
      <c r="F114" s="270"/>
      <c r="N114" s="261"/>
      <c r="O114" s="261"/>
    </row>
    <row r="115" spans="4:15" s="252" customFormat="1">
      <c r="D115" s="270"/>
      <c r="E115" s="270"/>
      <c r="F115" s="270"/>
      <c r="N115" s="261"/>
      <c r="O115" s="261"/>
    </row>
    <row r="116" spans="4:15" s="252" customFormat="1">
      <c r="D116" s="270"/>
      <c r="E116" s="270"/>
      <c r="F116" s="270"/>
      <c r="N116" s="261"/>
      <c r="O116" s="261"/>
    </row>
    <row r="117" spans="4:15" s="252" customFormat="1">
      <c r="D117" s="270"/>
      <c r="E117" s="270"/>
      <c r="F117" s="270"/>
      <c r="N117" s="261"/>
      <c r="O117" s="261"/>
    </row>
    <row r="118" spans="4:15" s="245" customFormat="1">
      <c r="D118" s="271"/>
      <c r="E118" s="271"/>
      <c r="F118" s="271"/>
      <c r="N118" s="260"/>
      <c r="O118" s="260"/>
    </row>
    <row r="119" spans="4:15" s="245" customFormat="1">
      <c r="D119" s="271"/>
      <c r="E119" s="271"/>
      <c r="F119" s="271"/>
      <c r="N119" s="260"/>
      <c r="O119" s="260"/>
    </row>
    <row r="120" spans="4:15" s="245" customFormat="1">
      <c r="D120" s="271"/>
      <c r="E120" s="271"/>
      <c r="F120" s="271"/>
      <c r="N120" s="260"/>
      <c r="O120" s="260"/>
    </row>
    <row r="121" spans="4:15" s="245" customFormat="1">
      <c r="D121" s="271"/>
      <c r="E121" s="271"/>
      <c r="F121" s="271"/>
      <c r="N121" s="260"/>
      <c r="O121" s="260"/>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O37:O40"/>
    <mergeCell ref="P37:U37"/>
    <mergeCell ref="G38:I39"/>
    <mergeCell ref="J38:L39"/>
    <mergeCell ref="P38:R39"/>
    <mergeCell ref="S38:U39"/>
    <mergeCell ref="N37:N40"/>
  </mergeCells>
  <pageMargins left="0.55118110236220474" right="0.23622047244094491" top="0.43307086614173229" bottom="0.59055118110236227" header="0.27559055118110237" footer="0.35433070866141736"/>
  <pageSetup paperSize="9" scale="41" orientation="landscape" r:id="rId1"/>
  <headerFooter scaleWithDoc="0" alignWithMargins="0">
    <oddFooter>&amp;C&amp;P/&amp;N</oddFooter>
  </headerFooter>
</worksheet>
</file>

<file path=xl/worksheets/sheet15.xml><?xml version="1.0" encoding="utf-8"?>
<worksheet xmlns="http://schemas.openxmlformats.org/spreadsheetml/2006/main" xmlns:r="http://schemas.openxmlformats.org/officeDocument/2006/relationships">
  <sheetPr published="0">
    <tabColor rgb="FFFF0000"/>
    <pageSetUpPr fitToPage="1"/>
  </sheetPr>
  <dimension ref="A1:R121"/>
  <sheetViews>
    <sheetView workbookViewId="0">
      <selection activeCell="G21" sqref="G21"/>
    </sheetView>
  </sheetViews>
  <sheetFormatPr baseColWidth="10" defaultColWidth="8.85546875" defaultRowHeight="12.75"/>
  <cols>
    <col min="1" max="1" width="5.5703125" style="3238" customWidth="1"/>
    <col min="2" max="2" width="22.42578125" style="3238" customWidth="1"/>
    <col min="3" max="3" width="26.42578125" style="3238" customWidth="1"/>
    <col min="4" max="4" width="18.42578125" style="3247" customWidth="1"/>
    <col min="5" max="5" width="15.7109375" style="3238" customWidth="1"/>
    <col min="6" max="6" width="14.28515625" style="3238" customWidth="1"/>
    <col min="7" max="7" width="15" style="3238" customWidth="1"/>
    <col min="8" max="8" width="16.5703125" style="3238" customWidth="1"/>
    <col min="9" max="9" width="16" style="3238" customWidth="1"/>
    <col min="10" max="10" width="14.42578125" style="3238" customWidth="1"/>
    <col min="11" max="11" width="8" style="3238" customWidth="1"/>
    <col min="12" max="12" width="15.28515625" style="3238" customWidth="1"/>
    <col min="13" max="13" width="15" style="3238" customWidth="1"/>
    <col min="14" max="14" width="14.5703125" style="3238" customWidth="1"/>
    <col min="15" max="15" width="15.85546875" style="3238" customWidth="1"/>
    <col min="16" max="16" width="15.28515625" style="3238" customWidth="1"/>
    <col min="17" max="17" width="14.7109375" style="3238" customWidth="1"/>
    <col min="18" max="16384" width="8.85546875" style="3238"/>
  </cols>
  <sheetData>
    <row r="1" spans="1:17" s="1321" customFormat="1" ht="18">
      <c r="A1" s="374" t="s">
        <v>1857</v>
      </c>
      <c r="B1" s="374"/>
      <c r="C1" s="374"/>
      <c r="D1" s="375"/>
      <c r="E1" s="374"/>
      <c r="F1" s="374"/>
      <c r="G1" s="374"/>
      <c r="H1" s="1474"/>
      <c r="I1" s="374"/>
      <c r="J1" s="374"/>
      <c r="K1" s="375"/>
      <c r="L1" s="402"/>
      <c r="M1" s="402"/>
      <c r="N1" s="402"/>
      <c r="O1" s="402"/>
      <c r="P1" s="402"/>
      <c r="Q1" s="402"/>
    </row>
    <row r="2" spans="1:17" s="1319" customFormat="1" ht="11.25">
      <c r="A2" s="357" t="str">
        <f>'PAGE DE GARDE'!C8</f>
        <v>ELECTRICITE</v>
      </c>
      <c r="B2" s="403"/>
      <c r="C2" s="357"/>
      <c r="D2" s="369" t="str">
        <f>'PAGE DE GARDE'!C10</f>
        <v>PT 2015-2016 V0</v>
      </c>
      <c r="E2" s="357"/>
      <c r="F2" s="357"/>
      <c r="G2" s="357"/>
      <c r="H2" s="357"/>
      <c r="I2" s="357"/>
      <c r="J2" s="357"/>
      <c r="K2" s="358"/>
      <c r="L2" s="403"/>
      <c r="M2" s="403"/>
      <c r="N2" s="403"/>
      <c r="O2" s="403"/>
      <c r="P2" s="403"/>
      <c r="Q2" s="403"/>
    </row>
    <row r="3" spans="1:17" s="1319" customFormat="1" ht="11.25">
      <c r="A3" s="1320" t="str">
        <f>'PAGE DE GARDE'!C7</f>
        <v>GRD</v>
      </c>
      <c r="B3" s="369"/>
      <c r="C3" s="357"/>
      <c r="D3" s="358"/>
      <c r="E3" s="357"/>
      <c r="F3" s="357"/>
      <c r="G3" s="357"/>
      <c r="H3" s="357"/>
      <c r="I3" s="357"/>
      <c r="J3" s="357"/>
      <c r="K3" s="358"/>
      <c r="L3" s="403"/>
      <c r="M3" s="403"/>
      <c r="N3" s="403"/>
      <c r="O3" s="403"/>
      <c r="P3" s="403"/>
      <c r="Q3" s="403"/>
    </row>
    <row r="4" spans="1:17" s="3227" customFormat="1" ht="13.5" thickBot="1">
      <c r="D4" s="3228"/>
    </row>
    <row r="5" spans="1:17" s="3227" customFormat="1" ht="18.75" thickBot="1">
      <c r="D5" s="3228"/>
      <c r="E5" s="3923"/>
      <c r="F5" s="3924"/>
      <c r="G5" s="3924"/>
      <c r="H5" s="3924"/>
      <c r="I5" s="3924"/>
      <c r="J5" s="3925"/>
      <c r="L5" s="3923"/>
      <c r="M5" s="3924"/>
      <c r="N5" s="3924"/>
      <c r="O5" s="3924"/>
      <c r="P5" s="3924"/>
      <c r="Q5" s="3925"/>
    </row>
    <row r="6" spans="1:17" ht="13.5" customHeight="1" thickBot="1">
      <c r="A6" s="3911" t="s">
        <v>755</v>
      </c>
      <c r="B6" s="3912"/>
      <c r="C6" s="3913"/>
      <c r="D6" s="3954" t="s">
        <v>824</v>
      </c>
      <c r="E6" s="3957" t="s">
        <v>932</v>
      </c>
      <c r="F6" s="3958"/>
      <c r="G6" s="3958"/>
      <c r="H6" s="3958"/>
      <c r="I6" s="3958"/>
      <c r="J6" s="3959"/>
      <c r="K6" s="3229"/>
      <c r="L6" s="3957" t="s">
        <v>932</v>
      </c>
      <c r="M6" s="3958"/>
      <c r="N6" s="3958"/>
      <c r="O6" s="3958"/>
      <c r="P6" s="3958"/>
      <c r="Q6" s="3959"/>
    </row>
    <row r="7" spans="1:17" s="3231" customFormat="1">
      <c r="A7" s="3914"/>
      <c r="B7" s="3915"/>
      <c r="C7" s="3916"/>
      <c r="D7" s="3955"/>
      <c r="E7" s="3905" t="s">
        <v>931</v>
      </c>
      <c r="F7" s="3906"/>
      <c r="G7" s="3907"/>
      <c r="H7" s="3905" t="s">
        <v>930</v>
      </c>
      <c r="I7" s="3906"/>
      <c r="J7" s="3907"/>
      <c r="K7" s="3230"/>
      <c r="L7" s="3905" t="s">
        <v>931</v>
      </c>
      <c r="M7" s="3906"/>
      <c r="N7" s="3907"/>
      <c r="O7" s="3905" t="s">
        <v>930</v>
      </c>
      <c r="P7" s="3906"/>
      <c r="Q7" s="3907"/>
    </row>
    <row r="8" spans="1:17" s="3231" customFormat="1" ht="13.5" thickBot="1">
      <c r="A8" s="3914"/>
      <c r="B8" s="3915"/>
      <c r="C8" s="3916"/>
      <c r="D8" s="3955"/>
      <c r="E8" s="3908"/>
      <c r="F8" s="3909"/>
      <c r="G8" s="3910"/>
      <c r="H8" s="3908"/>
      <c r="I8" s="3909"/>
      <c r="J8" s="3910"/>
      <c r="K8" s="3230"/>
      <c r="L8" s="3908"/>
      <c r="M8" s="3909"/>
      <c r="N8" s="3910"/>
      <c r="O8" s="3908"/>
      <c r="P8" s="3909"/>
      <c r="Q8" s="3910"/>
    </row>
    <row r="9" spans="1:17" s="3231" customFormat="1" ht="39" thickBot="1">
      <c r="A9" s="3917"/>
      <c r="B9" s="3918"/>
      <c r="C9" s="3919"/>
      <c r="D9" s="3956"/>
      <c r="E9" s="1477" t="s">
        <v>928</v>
      </c>
      <c r="F9" s="1477" t="s">
        <v>927</v>
      </c>
      <c r="G9" s="1477" t="s">
        <v>929</v>
      </c>
      <c r="H9" s="1477" t="s">
        <v>928</v>
      </c>
      <c r="I9" s="1477" t="s">
        <v>927</v>
      </c>
      <c r="J9" s="1477" t="s">
        <v>926</v>
      </c>
      <c r="L9" s="1478" t="s">
        <v>928</v>
      </c>
      <c r="M9" s="1478" t="s">
        <v>927</v>
      </c>
      <c r="N9" s="1478" t="s">
        <v>929</v>
      </c>
      <c r="O9" s="1478" t="s">
        <v>928</v>
      </c>
      <c r="P9" s="1478" t="s">
        <v>927</v>
      </c>
      <c r="Q9" s="1478" t="s">
        <v>926</v>
      </c>
    </row>
    <row r="10" spans="1:17" s="3231" customFormat="1">
      <c r="A10" s="1479"/>
      <c r="B10" s="1480"/>
      <c r="C10" s="1481"/>
      <c r="D10" s="1482"/>
      <c r="E10" s="1482"/>
      <c r="F10" s="1482"/>
      <c r="G10" s="1482"/>
      <c r="H10" s="1482"/>
      <c r="I10" s="1483"/>
      <c r="J10" s="1484"/>
      <c r="K10" s="3230"/>
      <c r="L10" s="1482"/>
      <c r="M10" s="1482"/>
      <c r="N10" s="1482"/>
      <c r="O10" s="1482"/>
      <c r="P10" s="1483"/>
      <c r="Q10" s="1484"/>
    </row>
    <row r="11" spans="1:17" s="3231" customFormat="1">
      <c r="A11" s="1485" t="s">
        <v>756</v>
      </c>
      <c r="B11" s="1486"/>
      <c r="C11" s="1487"/>
      <c r="D11" s="1488" t="s">
        <v>733</v>
      </c>
      <c r="E11" s="1489">
        <f t="shared" ref="E11:J11" si="0">SUM(E13:E18)</f>
        <v>0</v>
      </c>
      <c r="F11" s="1489">
        <f t="shared" si="0"/>
        <v>0</v>
      </c>
      <c r="G11" s="1489">
        <f t="shared" si="0"/>
        <v>0</v>
      </c>
      <c r="H11" s="1489">
        <f t="shared" si="0"/>
        <v>0</v>
      </c>
      <c r="I11" s="1490">
        <f t="shared" si="0"/>
        <v>0</v>
      </c>
      <c r="J11" s="1489">
        <f t="shared" si="0"/>
        <v>0</v>
      </c>
      <c r="K11" s="3232"/>
      <c r="L11" s="1489">
        <f t="shared" ref="L11:Q11" si="1">SUM(L13:L18)</f>
        <v>0</v>
      </c>
      <c r="M11" s="1489">
        <f t="shared" si="1"/>
        <v>0</v>
      </c>
      <c r="N11" s="1489">
        <f t="shared" si="1"/>
        <v>0</v>
      </c>
      <c r="O11" s="1489">
        <f t="shared" si="1"/>
        <v>0</v>
      </c>
      <c r="P11" s="1490">
        <f t="shared" si="1"/>
        <v>0</v>
      </c>
      <c r="Q11" s="1489">
        <f t="shared" si="1"/>
        <v>0</v>
      </c>
    </row>
    <row r="12" spans="1:17" s="3231" customFormat="1">
      <c r="A12" s="1491"/>
      <c r="B12" s="1492"/>
      <c r="C12" s="1493"/>
      <c r="D12" s="1494"/>
      <c r="E12" s="1495"/>
      <c r="F12" s="1495"/>
      <c r="G12" s="1495"/>
      <c r="H12" s="1495"/>
      <c r="I12" s="1496"/>
      <c r="J12" s="1497"/>
      <c r="K12" s="3232"/>
      <c r="L12" s="1495"/>
      <c r="M12" s="1495"/>
      <c r="N12" s="1495"/>
      <c r="O12" s="1495"/>
      <c r="P12" s="1496"/>
      <c r="Q12" s="1497"/>
    </row>
    <row r="13" spans="1:17" s="3231" customFormat="1">
      <c r="A13" s="1496"/>
      <c r="B13" s="1492" t="s">
        <v>757</v>
      </c>
      <c r="C13" s="1493"/>
      <c r="D13" s="1494">
        <v>70</v>
      </c>
      <c r="E13" s="1499"/>
      <c r="F13" s="1499"/>
      <c r="G13" s="1498">
        <f>E13+F13</f>
        <v>0</v>
      </c>
      <c r="H13" s="1499"/>
      <c r="I13" s="1500"/>
      <c r="J13" s="1498">
        <f>H13+I13</f>
        <v>0</v>
      </c>
      <c r="K13" s="3232"/>
      <c r="L13" s="1499"/>
      <c r="M13" s="1499"/>
      <c r="N13" s="1498">
        <f>L13+M13</f>
        <v>0</v>
      </c>
      <c r="O13" s="1499"/>
      <c r="P13" s="1500"/>
      <c r="Q13" s="1498">
        <f>O13+P13</f>
        <v>0</v>
      </c>
    </row>
    <row r="14" spans="1:17" s="3231" customFormat="1">
      <c r="A14" s="1496"/>
      <c r="B14" s="1501" t="s">
        <v>758</v>
      </c>
      <c r="C14" s="1493"/>
      <c r="D14" s="1494"/>
      <c r="E14" s="1495"/>
      <c r="F14" s="1495"/>
      <c r="G14" s="1495"/>
      <c r="H14" s="1495"/>
      <c r="I14" s="1496"/>
      <c r="J14" s="1495"/>
      <c r="K14" s="3232"/>
      <c r="L14" s="1495"/>
      <c r="M14" s="1495"/>
      <c r="N14" s="1495"/>
      <c r="O14" s="1495"/>
      <c r="P14" s="1496"/>
      <c r="Q14" s="1495"/>
    </row>
    <row r="15" spans="1:17" s="3231" customFormat="1">
      <c r="A15" s="1496"/>
      <c r="B15" s="1492" t="s">
        <v>759</v>
      </c>
      <c r="C15" s="1493"/>
      <c r="D15" s="1494"/>
      <c r="E15" s="1495"/>
      <c r="F15" s="1495"/>
      <c r="G15" s="1495"/>
      <c r="H15" s="1495"/>
      <c r="I15" s="1496"/>
      <c r="J15" s="1495"/>
      <c r="K15" s="3232"/>
      <c r="L15" s="1495"/>
      <c r="M15" s="1495"/>
      <c r="N15" s="1495"/>
      <c r="O15" s="1495"/>
      <c r="P15" s="1496"/>
      <c r="Q15" s="1495"/>
    </row>
    <row r="16" spans="1:17" s="3231" customFormat="1">
      <c r="A16" s="1496"/>
      <c r="B16" s="1501" t="s">
        <v>760</v>
      </c>
      <c r="C16" s="1493"/>
      <c r="D16" s="1494">
        <v>71</v>
      </c>
      <c r="E16" s="1499"/>
      <c r="F16" s="1499"/>
      <c r="G16" s="1498">
        <f>E16+F16</f>
        <v>0</v>
      </c>
      <c r="H16" s="1499"/>
      <c r="I16" s="1500"/>
      <c r="J16" s="1498">
        <f>H16+I16</f>
        <v>0</v>
      </c>
      <c r="K16" s="3232"/>
      <c r="L16" s="1499"/>
      <c r="M16" s="1499"/>
      <c r="N16" s="1498">
        <f>L16+M16</f>
        <v>0</v>
      </c>
      <c r="O16" s="1499"/>
      <c r="P16" s="1500"/>
      <c r="Q16" s="1498">
        <f>O16+P16</f>
        <v>0</v>
      </c>
    </row>
    <row r="17" spans="1:17" s="3231" customFormat="1">
      <c r="A17" s="1496"/>
      <c r="B17" s="1492" t="s">
        <v>761</v>
      </c>
      <c r="C17" s="1493"/>
      <c r="D17" s="1494">
        <v>72</v>
      </c>
      <c r="E17" s="1499"/>
      <c r="F17" s="1499"/>
      <c r="G17" s="1498">
        <f>E17+F17</f>
        <v>0</v>
      </c>
      <c r="H17" s="1499"/>
      <c r="I17" s="1500"/>
      <c r="J17" s="1498">
        <f>H17+I17</f>
        <v>0</v>
      </c>
      <c r="K17" s="3232"/>
      <c r="L17" s="1499"/>
      <c r="M17" s="1499"/>
      <c r="N17" s="1498">
        <f>L17+M17</f>
        <v>0</v>
      </c>
      <c r="O17" s="1499"/>
      <c r="P17" s="1500"/>
      <c r="Q17" s="1498">
        <f>O17+P17</f>
        <v>0</v>
      </c>
    </row>
    <row r="18" spans="1:17" s="3231" customFormat="1">
      <c r="A18" s="1496"/>
      <c r="B18" s="1492" t="s">
        <v>762</v>
      </c>
      <c r="C18" s="1493"/>
      <c r="D18" s="1494">
        <v>74</v>
      </c>
      <c r="E18" s="1499"/>
      <c r="F18" s="1499"/>
      <c r="G18" s="1498">
        <f>E18+F18</f>
        <v>0</v>
      </c>
      <c r="H18" s="1499"/>
      <c r="I18" s="1500"/>
      <c r="J18" s="1498">
        <f>H18+I18</f>
        <v>0</v>
      </c>
      <c r="K18" s="3232"/>
      <c r="L18" s="1499"/>
      <c r="M18" s="1499"/>
      <c r="N18" s="1498">
        <f>L18+M18</f>
        <v>0</v>
      </c>
      <c r="O18" s="1499"/>
      <c r="P18" s="1500"/>
      <c r="Q18" s="1498">
        <f>O18+P18</f>
        <v>0</v>
      </c>
    </row>
    <row r="19" spans="1:17" s="3231" customFormat="1">
      <c r="A19" s="1496"/>
      <c r="B19" s="1501"/>
      <c r="C19" s="1493"/>
      <c r="D19" s="1494"/>
      <c r="E19" s="1495"/>
      <c r="F19" s="1495"/>
      <c r="G19" s="1495"/>
      <c r="H19" s="1495"/>
      <c r="I19" s="1496"/>
      <c r="J19" s="1495"/>
      <c r="K19" s="3232"/>
      <c r="L19" s="1495"/>
      <c r="M19" s="1495"/>
      <c r="N19" s="1495"/>
      <c r="O19" s="1495"/>
      <c r="P19" s="1496"/>
      <c r="Q19" s="1495"/>
    </row>
    <row r="20" spans="1:17" s="3231" customFormat="1">
      <c r="A20" s="1490" t="s">
        <v>763</v>
      </c>
      <c r="B20" s="1502"/>
      <c r="C20" s="1487"/>
      <c r="D20" s="1488">
        <v>75</v>
      </c>
      <c r="E20" s="1504"/>
      <c r="F20" s="1504"/>
      <c r="G20" s="1503">
        <f>E20+F20</f>
        <v>0</v>
      </c>
      <c r="H20" s="1504"/>
      <c r="I20" s="1505"/>
      <c r="J20" s="1503">
        <f>H20+I20</f>
        <v>0</v>
      </c>
      <c r="K20" s="3232"/>
      <c r="L20" s="1504"/>
      <c r="M20" s="1504"/>
      <c r="N20" s="1503">
        <f>L20+M20</f>
        <v>0</v>
      </c>
      <c r="O20" s="1504"/>
      <c r="P20" s="1505"/>
      <c r="Q20" s="1503">
        <f>O20+P20</f>
        <v>0</v>
      </c>
    </row>
    <row r="21" spans="1:17" s="3231" customFormat="1">
      <c r="A21" s="1506"/>
      <c r="B21" s="1507"/>
      <c r="C21" s="1508"/>
      <c r="D21" s="1509"/>
      <c r="E21" s="1510"/>
      <c r="F21" s="1510"/>
      <c r="G21" s="1510"/>
      <c r="H21" s="1510"/>
      <c r="I21" s="1506"/>
      <c r="J21" s="1510"/>
      <c r="K21" s="3232"/>
      <c r="L21" s="1510"/>
      <c r="M21" s="1510"/>
      <c r="N21" s="1510"/>
      <c r="O21" s="1510"/>
      <c r="P21" s="1506"/>
      <c r="Q21" s="1510"/>
    </row>
    <row r="22" spans="1:17" s="3231" customFormat="1">
      <c r="A22" s="1490" t="s">
        <v>764</v>
      </c>
      <c r="B22" s="1502"/>
      <c r="C22" s="1487"/>
      <c r="D22" s="1488">
        <v>76</v>
      </c>
      <c r="E22" s="1504"/>
      <c r="F22" s="1504"/>
      <c r="G22" s="1503">
        <f>E22+F22</f>
        <v>0</v>
      </c>
      <c r="H22" s="1504"/>
      <c r="I22" s="1505"/>
      <c r="J22" s="1503">
        <f>H22+I22</f>
        <v>0</v>
      </c>
      <c r="K22" s="3232"/>
      <c r="L22" s="1504"/>
      <c r="M22" s="1504"/>
      <c r="N22" s="1503">
        <f>L22+M22</f>
        <v>0</v>
      </c>
      <c r="O22" s="1504"/>
      <c r="P22" s="1505"/>
      <c r="Q22" s="1503">
        <f>O22+P22</f>
        <v>0</v>
      </c>
    </row>
    <row r="23" spans="1:17" s="3231" customFormat="1">
      <c r="A23" s="1496"/>
      <c r="B23" s="1492"/>
      <c r="C23" s="1493"/>
      <c r="D23" s="1494"/>
      <c r="E23" s="1495"/>
      <c r="F23" s="1495"/>
      <c r="G23" s="1495"/>
      <c r="H23" s="1495"/>
      <c r="I23" s="1496"/>
      <c r="J23" s="1495"/>
      <c r="K23" s="3232"/>
      <c r="L23" s="1495"/>
      <c r="M23" s="1495"/>
      <c r="N23" s="1495"/>
      <c r="O23" s="1495"/>
      <c r="P23" s="1496"/>
      <c r="Q23" s="1495"/>
    </row>
    <row r="24" spans="1:17" s="3231" customFormat="1">
      <c r="A24" s="1490" t="s">
        <v>765</v>
      </c>
      <c r="B24" s="1486"/>
      <c r="C24" s="1487"/>
      <c r="D24" s="1488"/>
      <c r="E24" s="1489"/>
      <c r="F24" s="1489"/>
      <c r="G24" s="1489"/>
      <c r="H24" s="1489"/>
      <c r="I24" s="1490"/>
      <c r="J24" s="1489"/>
      <c r="K24" s="3232"/>
      <c r="L24" s="1489"/>
      <c r="M24" s="1489"/>
      <c r="N24" s="1489"/>
      <c r="O24" s="1489"/>
      <c r="P24" s="1490"/>
      <c r="Q24" s="1489"/>
    </row>
    <row r="25" spans="1:17" s="3231" customFormat="1">
      <c r="A25" s="1490" t="s">
        <v>766</v>
      </c>
      <c r="B25" s="1486"/>
      <c r="C25" s="1487"/>
      <c r="D25" s="1488">
        <v>780</v>
      </c>
      <c r="E25" s="1504"/>
      <c r="F25" s="1504"/>
      <c r="G25" s="1503">
        <f>E25+F25</f>
        <v>0</v>
      </c>
      <c r="H25" s="1504"/>
      <c r="I25" s="1505"/>
      <c r="J25" s="1503">
        <f>H25+I25</f>
        <v>0</v>
      </c>
      <c r="K25" s="3232"/>
      <c r="L25" s="1504"/>
      <c r="M25" s="1504"/>
      <c r="N25" s="1503">
        <f>L25+M25</f>
        <v>0</v>
      </c>
      <c r="O25" s="1504"/>
      <c r="P25" s="1505"/>
      <c r="Q25" s="1503">
        <f>O25+P25</f>
        <v>0</v>
      </c>
    </row>
    <row r="26" spans="1:17" s="3231" customFormat="1">
      <c r="A26" s="1506"/>
      <c r="B26" s="1511"/>
      <c r="C26" s="1508"/>
      <c r="D26" s="1509"/>
      <c r="E26" s="1510"/>
      <c r="F26" s="1510"/>
      <c r="G26" s="1510"/>
      <c r="H26" s="1510"/>
      <c r="I26" s="1506"/>
      <c r="J26" s="1510"/>
      <c r="K26" s="3232"/>
      <c r="L26" s="1510"/>
      <c r="M26" s="1510"/>
      <c r="N26" s="1510"/>
      <c r="O26" s="1510"/>
      <c r="P26" s="1506"/>
      <c r="Q26" s="1510"/>
    </row>
    <row r="27" spans="1:17" s="3231" customFormat="1">
      <c r="A27" s="1490" t="s">
        <v>767</v>
      </c>
      <c r="B27" s="1486"/>
      <c r="C27" s="1487"/>
      <c r="D27" s="1488"/>
      <c r="E27" s="1489"/>
      <c r="F27" s="1489"/>
      <c r="G27" s="1489"/>
      <c r="H27" s="1489"/>
      <c r="I27" s="1490"/>
      <c r="J27" s="1489"/>
      <c r="K27" s="3230"/>
      <c r="L27" s="1489"/>
      <c r="M27" s="1489"/>
      <c r="N27" s="1489"/>
      <c r="O27" s="1489"/>
      <c r="P27" s="1490"/>
      <c r="Q27" s="1489"/>
    </row>
    <row r="28" spans="1:17" s="3231" customFormat="1">
      <c r="A28" s="1490"/>
      <c r="B28" s="1486"/>
      <c r="C28" s="1487"/>
      <c r="D28" s="1488">
        <v>77</v>
      </c>
      <c r="E28" s="1504"/>
      <c r="F28" s="1504"/>
      <c r="G28" s="1503">
        <f>E28+F28</f>
        <v>0</v>
      </c>
      <c r="H28" s="1504"/>
      <c r="I28" s="1505"/>
      <c r="J28" s="1503">
        <f>H28+I28</f>
        <v>0</v>
      </c>
      <c r="K28" s="3232"/>
      <c r="L28" s="1504"/>
      <c r="M28" s="1504"/>
      <c r="N28" s="1503">
        <f>L28+M28</f>
        <v>0</v>
      </c>
      <c r="O28" s="1504"/>
      <c r="P28" s="1505"/>
      <c r="Q28" s="1503">
        <f>O28+P28</f>
        <v>0</v>
      </c>
    </row>
    <row r="29" spans="1:17" s="3231" customFormat="1">
      <c r="A29" s="1506"/>
      <c r="B29" s="1511"/>
      <c r="C29" s="1508"/>
      <c r="D29" s="1509"/>
      <c r="E29" s="1510"/>
      <c r="F29" s="1510"/>
      <c r="G29" s="1510"/>
      <c r="H29" s="1510"/>
      <c r="I29" s="1506"/>
      <c r="J29" s="1510"/>
      <c r="K29" s="3230"/>
      <c r="L29" s="1510"/>
      <c r="M29" s="1510"/>
      <c r="N29" s="1510"/>
      <c r="O29" s="1510"/>
      <c r="P29" s="1506"/>
      <c r="Q29" s="1510"/>
    </row>
    <row r="30" spans="1:17" s="3231" customFormat="1">
      <c r="A30" s="1490" t="s">
        <v>768</v>
      </c>
      <c r="B30" s="1486"/>
      <c r="C30" s="1487"/>
      <c r="D30" s="1488" t="s">
        <v>734</v>
      </c>
      <c r="E30" s="1504"/>
      <c r="F30" s="1504"/>
      <c r="G30" s="1503">
        <f>E30+F30</f>
        <v>0</v>
      </c>
      <c r="H30" s="1504"/>
      <c r="I30" s="1505"/>
      <c r="J30" s="1503">
        <f>H30+I30</f>
        <v>0</v>
      </c>
      <c r="K30" s="3232"/>
      <c r="L30" s="1504"/>
      <c r="M30" s="1504"/>
      <c r="N30" s="1503">
        <f>L30+M30</f>
        <v>0</v>
      </c>
      <c r="O30" s="1504"/>
      <c r="P30" s="1505"/>
      <c r="Q30" s="1503">
        <f>O30+P30</f>
        <v>0</v>
      </c>
    </row>
    <row r="31" spans="1:17" s="3231" customFormat="1">
      <c r="A31" s="1496"/>
      <c r="B31" s="1492"/>
      <c r="C31" s="1493"/>
      <c r="D31" s="1494"/>
      <c r="E31" s="1512"/>
      <c r="F31" s="1512"/>
      <c r="G31" s="1512"/>
      <c r="H31" s="1512"/>
      <c r="I31" s="1513"/>
      <c r="J31" s="1512"/>
      <c r="K31" s="3232"/>
      <c r="L31" s="1512"/>
      <c r="M31" s="1512"/>
      <c r="N31" s="1512"/>
      <c r="O31" s="1512"/>
      <c r="P31" s="1513"/>
      <c r="Q31" s="1512"/>
    </row>
    <row r="32" spans="1:17" s="3231" customFormat="1" ht="15.75">
      <c r="A32" s="1514"/>
      <c r="B32" s="1515"/>
      <c r="C32" s="1516"/>
      <c r="D32" s="1517"/>
      <c r="E32" s="1518"/>
      <c r="F32" s="1518"/>
      <c r="G32" s="1518"/>
      <c r="H32" s="1518"/>
      <c r="I32" s="1519"/>
      <c r="J32" s="1518"/>
      <c r="K32" s="3232"/>
      <c r="L32" s="1518"/>
      <c r="M32" s="1518"/>
      <c r="N32" s="1518"/>
      <c r="O32" s="1518"/>
      <c r="P32" s="1519"/>
      <c r="Q32" s="1518"/>
    </row>
    <row r="33" spans="1:17" s="3231" customFormat="1" ht="15">
      <c r="A33" s="1520"/>
      <c r="B33" s="1521"/>
      <c r="C33" s="1522" t="s">
        <v>754</v>
      </c>
      <c r="D33" s="1523" t="s">
        <v>735</v>
      </c>
      <c r="E33" s="1524">
        <f t="shared" ref="E33:I33" si="2">E11+E20+E22+E25+E28+E30</f>
        <v>0</v>
      </c>
      <c r="F33" s="1524">
        <f t="shared" si="2"/>
        <v>0</v>
      </c>
      <c r="G33" s="1524">
        <f t="shared" si="2"/>
        <v>0</v>
      </c>
      <c r="H33" s="1524">
        <f t="shared" si="2"/>
        <v>0</v>
      </c>
      <c r="I33" s="1525">
        <f t="shared" si="2"/>
        <v>0</v>
      </c>
      <c r="J33" s="1524">
        <f>J11+J20+J22+J25+J28+J30</f>
        <v>0</v>
      </c>
      <c r="K33" s="3232"/>
      <c r="L33" s="1524">
        <f t="shared" ref="L33:Q33" si="3">L11+L20+L22+L25+L28+L30</f>
        <v>0</v>
      </c>
      <c r="M33" s="1524">
        <f t="shared" si="3"/>
        <v>0</v>
      </c>
      <c r="N33" s="1524">
        <f t="shared" si="3"/>
        <v>0</v>
      </c>
      <c r="O33" s="1524">
        <f t="shared" si="3"/>
        <v>0</v>
      </c>
      <c r="P33" s="1525">
        <f t="shared" si="3"/>
        <v>0</v>
      </c>
      <c r="Q33" s="1524">
        <f t="shared" si="3"/>
        <v>0</v>
      </c>
    </row>
    <row r="34" spans="1:17" s="3231" customFormat="1" ht="16.5" thickBot="1">
      <c r="A34" s="1526"/>
      <c r="B34" s="1527"/>
      <c r="C34" s="3248" t="s">
        <v>1951</v>
      </c>
      <c r="D34" s="1529"/>
      <c r="E34" s="1529" t="str">
        <f>IF(E33=0,"",E33/'Tableau 2B'!G33)</f>
        <v/>
      </c>
      <c r="F34" s="1529" t="str">
        <f>IF(F33=0,"",F33/'Tableau 2B'!H33)</f>
        <v/>
      </c>
      <c r="G34" s="1529" t="str">
        <f>IF(G33=0,"",G33/'Tableau 2B'!I33)</f>
        <v/>
      </c>
      <c r="H34" s="1529" t="str">
        <f>IF(H33=0,"",H33/'Tableau 2B'!J33)</f>
        <v/>
      </c>
      <c r="I34" s="1530" t="str">
        <f>IF(I33=0,"",I33/'Tableau 2B'!K33)</f>
        <v/>
      </c>
      <c r="J34" s="1531" t="str">
        <f>IF(J33=0,"",J33/'Tableau 2B'!L33)</f>
        <v/>
      </c>
      <c r="K34" s="3230"/>
      <c r="L34" s="1529" t="str">
        <f>IF(L33=0,"",L33/'Tableau 2B'!N33)</f>
        <v/>
      </c>
      <c r="M34" s="1529" t="str">
        <f>IF(M33=0,"",M33/'Tableau 2B'!O33)</f>
        <v/>
      </c>
      <c r="N34" s="1529" t="str">
        <f>IF(N33=0,"",N33/'Tableau 2B'!P33)</f>
        <v/>
      </c>
      <c r="O34" s="1529" t="str">
        <f>IF(O33=0,"",O33/'Tableau 2B'!Q33)</f>
        <v/>
      </c>
      <c r="P34" s="1530" t="str">
        <f>IF(P33=0,"",P33/'Tableau 2B'!R33)</f>
        <v/>
      </c>
      <c r="Q34" s="1531" t="str">
        <f>IF(Q33=0,"",Q33/'Tableau 2B'!S33)</f>
        <v/>
      </c>
    </row>
    <row r="35" spans="1:17" s="3231" customFormat="1">
      <c r="A35" s="3235"/>
      <c r="D35" s="3236"/>
      <c r="E35" s="3237"/>
      <c r="F35" s="3237"/>
      <c r="G35" s="3237"/>
      <c r="K35" s="3230"/>
    </row>
    <row r="36" spans="1:17" s="3231" customFormat="1" ht="13.5" thickBot="1">
      <c r="A36" s="3235"/>
      <c r="D36" s="3236"/>
      <c r="E36" s="3237"/>
      <c r="F36" s="3237"/>
      <c r="G36" s="3237"/>
      <c r="K36" s="3230"/>
    </row>
    <row r="37" spans="1:17" s="3231" customFormat="1" ht="13.5" customHeight="1" thickBot="1">
      <c r="A37" s="3911" t="s">
        <v>769</v>
      </c>
      <c r="B37" s="3912"/>
      <c r="C37" s="3913"/>
      <c r="D37" s="3954" t="s">
        <v>824</v>
      </c>
      <c r="E37" s="3960" t="s">
        <v>932</v>
      </c>
      <c r="F37" s="3952"/>
      <c r="G37" s="3952"/>
      <c r="H37" s="3952"/>
      <c r="I37" s="3952"/>
      <c r="J37" s="3953"/>
      <c r="K37" s="3230"/>
      <c r="L37" s="3960" t="s">
        <v>932</v>
      </c>
      <c r="M37" s="3952"/>
      <c r="N37" s="3952"/>
      <c r="O37" s="3952"/>
      <c r="P37" s="3952"/>
      <c r="Q37" s="3953"/>
    </row>
    <row r="38" spans="1:17" s="3231" customFormat="1">
      <c r="A38" s="3914"/>
      <c r="B38" s="3915"/>
      <c r="C38" s="3916"/>
      <c r="D38" s="3955"/>
      <c r="E38" s="3905" t="s">
        <v>931</v>
      </c>
      <c r="F38" s="3906"/>
      <c r="G38" s="3907"/>
      <c r="H38" s="3905" t="s">
        <v>930</v>
      </c>
      <c r="I38" s="3906"/>
      <c r="J38" s="3907"/>
      <c r="K38" s="3230"/>
      <c r="L38" s="3905" t="s">
        <v>931</v>
      </c>
      <c r="M38" s="3906"/>
      <c r="N38" s="3907"/>
      <c r="O38" s="3905" t="s">
        <v>930</v>
      </c>
      <c r="P38" s="3906"/>
      <c r="Q38" s="3907"/>
    </row>
    <row r="39" spans="1:17" s="3231" customFormat="1" ht="13.5" thickBot="1">
      <c r="A39" s="3914"/>
      <c r="B39" s="3915"/>
      <c r="C39" s="3916"/>
      <c r="D39" s="3955"/>
      <c r="E39" s="3908"/>
      <c r="F39" s="3909"/>
      <c r="G39" s="3910"/>
      <c r="H39" s="3908"/>
      <c r="I39" s="3909"/>
      <c r="J39" s="3910"/>
      <c r="K39" s="3230"/>
      <c r="L39" s="3908"/>
      <c r="M39" s="3909"/>
      <c r="N39" s="3910"/>
      <c r="O39" s="3908"/>
      <c r="P39" s="3909"/>
      <c r="Q39" s="3910"/>
    </row>
    <row r="40" spans="1:17" s="3231" customFormat="1" ht="39" thickBot="1">
      <c r="A40" s="3917"/>
      <c r="B40" s="3918"/>
      <c r="C40" s="3919"/>
      <c r="D40" s="3956"/>
      <c r="E40" s="1477" t="s">
        <v>928</v>
      </c>
      <c r="F40" s="1477" t="s">
        <v>927</v>
      </c>
      <c r="G40" s="1477" t="s">
        <v>929</v>
      </c>
      <c r="H40" s="1477" t="s">
        <v>928</v>
      </c>
      <c r="I40" s="1477" t="s">
        <v>927</v>
      </c>
      <c r="J40" s="1477" t="s">
        <v>926</v>
      </c>
      <c r="K40" s="3230"/>
      <c r="L40" s="1477" t="s">
        <v>928</v>
      </c>
      <c r="M40" s="1477" t="s">
        <v>927</v>
      </c>
      <c r="N40" s="1477" t="s">
        <v>929</v>
      </c>
      <c r="O40" s="1477" t="s">
        <v>928</v>
      </c>
      <c r="P40" s="1477" t="s">
        <v>927</v>
      </c>
      <c r="Q40" s="1477" t="s">
        <v>926</v>
      </c>
    </row>
    <row r="41" spans="1:17" s="3231" customFormat="1">
      <c r="A41" s="1533"/>
      <c r="B41" s="1534"/>
      <c r="C41" s="1534"/>
      <c r="D41" s="1535"/>
      <c r="E41" s="1539"/>
      <c r="F41" s="1539"/>
      <c r="G41" s="1539"/>
      <c r="H41" s="1539"/>
      <c r="I41" s="1539"/>
      <c r="J41" s="1540"/>
      <c r="K41" s="3230"/>
      <c r="L41" s="1539"/>
      <c r="M41" s="1539"/>
      <c r="N41" s="1539"/>
      <c r="O41" s="1539"/>
      <c r="P41" s="1539"/>
      <c r="Q41" s="1540"/>
    </row>
    <row r="42" spans="1:17" s="3239" customFormat="1">
      <c r="A42" s="1541" t="s">
        <v>770</v>
      </c>
      <c r="B42" s="1486"/>
      <c r="C42" s="1486"/>
      <c r="D42" s="1542" t="s">
        <v>739</v>
      </c>
      <c r="E42" s="1545">
        <f t="shared" ref="E42:J42" si="4">SUM(E44+E45+E46+E49+E52+E54+E55+E57)</f>
        <v>0</v>
      </c>
      <c r="F42" s="1545">
        <f t="shared" si="4"/>
        <v>0</v>
      </c>
      <c r="G42" s="1545">
        <f t="shared" si="4"/>
        <v>0</v>
      </c>
      <c r="H42" s="1545">
        <f t="shared" si="4"/>
        <v>0</v>
      </c>
      <c r="I42" s="1545">
        <f t="shared" si="4"/>
        <v>0</v>
      </c>
      <c r="J42" s="1545">
        <f t="shared" si="4"/>
        <v>0</v>
      </c>
      <c r="K42" s="3232"/>
      <c r="L42" s="1545">
        <f t="shared" ref="L42:Q42" si="5">SUM(L44+L45+L46+L49+L52+L54+L55+L57)</f>
        <v>0</v>
      </c>
      <c r="M42" s="1545">
        <f t="shared" si="5"/>
        <v>0</v>
      </c>
      <c r="N42" s="1545">
        <f t="shared" si="5"/>
        <v>0</v>
      </c>
      <c r="O42" s="1545">
        <f t="shared" si="5"/>
        <v>0</v>
      </c>
      <c r="P42" s="1545">
        <f t="shared" si="5"/>
        <v>0</v>
      </c>
      <c r="Q42" s="1545">
        <f t="shared" si="5"/>
        <v>0</v>
      </c>
    </row>
    <row r="43" spans="1:17" s="3234" customFormat="1">
      <c r="A43" s="1546"/>
      <c r="B43" s="1492"/>
      <c r="C43" s="1492"/>
      <c r="D43" s="1547"/>
      <c r="E43" s="1550"/>
      <c r="F43" s="1550"/>
      <c r="G43" s="1550"/>
      <c r="H43" s="1550"/>
      <c r="I43" s="1550"/>
      <c r="J43" s="1550"/>
      <c r="K43" s="3232"/>
      <c r="L43" s="1550"/>
      <c r="M43" s="1550"/>
      <c r="N43" s="1550"/>
      <c r="O43" s="1550"/>
      <c r="P43" s="1550"/>
      <c r="Q43" s="1550"/>
    </row>
    <row r="44" spans="1:17" s="3234" customFormat="1">
      <c r="A44" s="1551"/>
      <c r="B44" s="1492" t="s">
        <v>771</v>
      </c>
      <c r="C44" s="1492"/>
      <c r="D44" s="1547">
        <v>60</v>
      </c>
      <c r="E44" s="1554"/>
      <c r="F44" s="1554"/>
      <c r="G44" s="1555">
        <f>E44+F44</f>
        <v>0</v>
      </c>
      <c r="H44" s="1554"/>
      <c r="I44" s="1554"/>
      <c r="J44" s="1555">
        <f>H44+I44</f>
        <v>0</v>
      </c>
      <c r="K44" s="3232"/>
      <c r="L44" s="1554"/>
      <c r="M44" s="1554"/>
      <c r="N44" s="1555">
        <f>L44+M44</f>
        <v>0</v>
      </c>
      <c r="O44" s="1554"/>
      <c r="P44" s="1554"/>
      <c r="Q44" s="1555">
        <f>O44+P44</f>
        <v>0</v>
      </c>
    </row>
    <row r="45" spans="1:17" s="3234" customFormat="1">
      <c r="A45" s="1551"/>
      <c r="B45" s="1501" t="s">
        <v>772</v>
      </c>
      <c r="C45" s="1492"/>
      <c r="D45" s="1547">
        <v>61</v>
      </c>
      <c r="E45" s="1554"/>
      <c r="F45" s="1554"/>
      <c r="G45" s="1555">
        <f>E45+F45</f>
        <v>0</v>
      </c>
      <c r="H45" s="1554"/>
      <c r="I45" s="1554"/>
      <c r="J45" s="1555">
        <f>H45+I45</f>
        <v>0</v>
      </c>
      <c r="K45" s="3232"/>
      <c r="L45" s="1554"/>
      <c r="M45" s="1554"/>
      <c r="N45" s="1555">
        <f>L45+M45</f>
        <v>0</v>
      </c>
      <c r="O45" s="1554"/>
      <c r="P45" s="1554"/>
      <c r="Q45" s="1555">
        <f>O45+P45</f>
        <v>0</v>
      </c>
    </row>
    <row r="46" spans="1:17" s="3234" customFormat="1">
      <c r="A46" s="1551"/>
      <c r="B46" s="1492" t="s">
        <v>773</v>
      </c>
      <c r="C46" s="1492"/>
      <c r="D46" s="1547">
        <v>62</v>
      </c>
      <c r="E46" s="1554"/>
      <c r="F46" s="1554"/>
      <c r="G46" s="1555">
        <f>E46+F46</f>
        <v>0</v>
      </c>
      <c r="H46" s="1554"/>
      <c r="I46" s="1554"/>
      <c r="J46" s="1555">
        <f>H46+I46</f>
        <v>0</v>
      </c>
      <c r="K46" s="3232"/>
      <c r="L46" s="1554"/>
      <c r="M46" s="1554"/>
      <c r="N46" s="1555">
        <f>L46+M46</f>
        <v>0</v>
      </c>
      <c r="O46" s="1554"/>
      <c r="P46" s="1554"/>
      <c r="Q46" s="1555">
        <f>O46+P46</f>
        <v>0</v>
      </c>
    </row>
    <row r="47" spans="1:17" s="3234" customFormat="1">
      <c r="A47" s="1551"/>
      <c r="B47" s="1501" t="s">
        <v>774</v>
      </c>
      <c r="C47" s="1492"/>
      <c r="D47" s="1547"/>
      <c r="E47" s="1550"/>
      <c r="F47" s="1550"/>
      <c r="G47" s="1550"/>
      <c r="H47" s="1550"/>
      <c r="I47" s="1550"/>
      <c r="J47" s="1550"/>
      <c r="K47" s="3232"/>
      <c r="L47" s="1550"/>
      <c r="M47" s="1550"/>
      <c r="N47" s="1550"/>
      <c r="O47" s="1550"/>
      <c r="P47" s="1550"/>
      <c r="Q47" s="1550"/>
    </row>
    <row r="48" spans="1:17" s="3234" customFormat="1">
      <c r="A48" s="1551"/>
      <c r="B48" s="1492" t="s">
        <v>775</v>
      </c>
      <c r="C48" s="1492"/>
      <c r="D48" s="1547"/>
      <c r="E48" s="1550"/>
      <c r="F48" s="1550"/>
      <c r="G48" s="1550"/>
      <c r="H48" s="1550"/>
      <c r="I48" s="1550"/>
      <c r="J48" s="1550"/>
      <c r="K48" s="3232"/>
      <c r="L48" s="1550"/>
      <c r="M48" s="1550"/>
      <c r="N48" s="1550"/>
      <c r="O48" s="1550"/>
      <c r="P48" s="1550"/>
      <c r="Q48" s="1550"/>
    </row>
    <row r="49" spans="1:17" s="3239" customFormat="1">
      <c r="A49" s="1551"/>
      <c r="B49" s="1492" t="s">
        <v>776</v>
      </c>
      <c r="C49" s="1492"/>
      <c r="D49" s="1547">
        <v>630</v>
      </c>
      <c r="E49" s="1554"/>
      <c r="F49" s="1554"/>
      <c r="G49" s="1555">
        <f>E49+F49</f>
        <v>0</v>
      </c>
      <c r="H49" s="1554"/>
      <c r="I49" s="1554"/>
      <c r="J49" s="1555">
        <f>H49+I49</f>
        <v>0</v>
      </c>
      <c r="K49" s="3233"/>
      <c r="L49" s="1554"/>
      <c r="M49" s="1554"/>
      <c r="N49" s="1555">
        <f>L49+M49</f>
        <v>0</v>
      </c>
      <c r="O49" s="1554"/>
      <c r="P49" s="1554"/>
      <c r="Q49" s="1555">
        <f>O49+P49</f>
        <v>0</v>
      </c>
    </row>
    <row r="50" spans="1:17" s="3240" customFormat="1">
      <c r="A50" s="1551"/>
      <c r="B50" s="1492" t="s">
        <v>667</v>
      </c>
      <c r="C50" s="1492"/>
      <c r="D50" s="1547"/>
      <c r="E50" s="1550"/>
      <c r="F50" s="1550"/>
      <c r="G50" s="1550"/>
      <c r="H50" s="1550"/>
      <c r="I50" s="1550"/>
      <c r="J50" s="1550"/>
      <c r="K50" s="3232"/>
      <c r="L50" s="1550"/>
      <c r="M50" s="1550"/>
      <c r="N50" s="1550"/>
      <c r="O50" s="1550"/>
      <c r="P50" s="1550"/>
      <c r="Q50" s="1550"/>
    </row>
    <row r="51" spans="1:17" s="3234" customFormat="1">
      <c r="A51" s="1551"/>
      <c r="B51" s="1492" t="s">
        <v>668</v>
      </c>
      <c r="C51" s="1492"/>
      <c r="D51" s="1547"/>
      <c r="E51" s="1550"/>
      <c r="F51" s="1550"/>
      <c r="G51" s="1550"/>
      <c r="H51" s="1550"/>
      <c r="I51" s="1550"/>
      <c r="J51" s="1550"/>
      <c r="K51" s="3232"/>
      <c r="L51" s="1550"/>
      <c r="M51" s="1550"/>
      <c r="N51" s="1550"/>
      <c r="O51" s="1550"/>
      <c r="P51" s="1550"/>
      <c r="Q51" s="1550"/>
    </row>
    <row r="52" spans="1:17" s="3234" customFormat="1">
      <c r="A52" s="1551"/>
      <c r="B52" s="1492" t="s">
        <v>669</v>
      </c>
      <c r="C52" s="1492"/>
      <c r="D52" s="1547" t="s">
        <v>727</v>
      </c>
      <c r="E52" s="1554"/>
      <c r="F52" s="1554"/>
      <c r="G52" s="1555">
        <f>E52+F52</f>
        <v>0</v>
      </c>
      <c r="H52" s="1554"/>
      <c r="I52" s="1554"/>
      <c r="J52" s="1555">
        <f>H52+I52</f>
        <v>0</v>
      </c>
      <c r="K52" s="3232"/>
      <c r="L52" s="1554"/>
      <c r="M52" s="1554"/>
      <c r="N52" s="1555">
        <f>L52+M52</f>
        <v>0</v>
      </c>
      <c r="O52" s="1554"/>
      <c r="P52" s="1554"/>
      <c r="Q52" s="1555">
        <f>O52+P52</f>
        <v>0</v>
      </c>
    </row>
    <row r="53" spans="1:17" s="3234" customFormat="1">
      <c r="A53" s="1551"/>
      <c r="B53" s="1492" t="s">
        <v>670</v>
      </c>
      <c r="C53" s="1492"/>
      <c r="D53" s="1547"/>
      <c r="E53" s="1550"/>
      <c r="F53" s="1550"/>
      <c r="G53" s="1550"/>
      <c r="H53" s="1550"/>
      <c r="I53" s="1550"/>
      <c r="J53" s="1550"/>
      <c r="K53" s="3232"/>
      <c r="L53" s="1550"/>
      <c r="M53" s="1550"/>
      <c r="N53" s="1550"/>
      <c r="O53" s="1550"/>
      <c r="P53" s="1550"/>
      <c r="Q53" s="1550"/>
    </row>
    <row r="54" spans="1:17" s="3240" customFormat="1">
      <c r="A54" s="1551"/>
      <c r="B54" s="1492" t="s">
        <v>671</v>
      </c>
      <c r="C54" s="1492"/>
      <c r="D54" s="1547" t="s">
        <v>728</v>
      </c>
      <c r="E54" s="1554"/>
      <c r="F54" s="1554"/>
      <c r="G54" s="1555">
        <f>E54+F54</f>
        <v>0</v>
      </c>
      <c r="H54" s="1554"/>
      <c r="I54" s="1554"/>
      <c r="J54" s="1555">
        <f>H54+I54</f>
        <v>0</v>
      </c>
      <c r="K54" s="3232"/>
      <c r="L54" s="1554"/>
      <c r="M54" s="1554"/>
      <c r="N54" s="1555">
        <f>L54+M54</f>
        <v>0</v>
      </c>
      <c r="O54" s="1554"/>
      <c r="P54" s="1554"/>
      <c r="Q54" s="1555">
        <f>O54+P54</f>
        <v>0</v>
      </c>
    </row>
    <row r="55" spans="1:17" s="3239" customFormat="1">
      <c r="A55" s="1551"/>
      <c r="B55" s="1492" t="s">
        <v>672</v>
      </c>
      <c r="C55" s="1492"/>
      <c r="D55" s="1547" t="s">
        <v>729</v>
      </c>
      <c r="E55" s="1554"/>
      <c r="F55" s="1554"/>
      <c r="G55" s="1555">
        <f>E55+F55</f>
        <v>0</v>
      </c>
      <c r="H55" s="1554"/>
      <c r="I55" s="1554"/>
      <c r="J55" s="1555">
        <f>H55+I55</f>
        <v>0</v>
      </c>
      <c r="K55" s="3233"/>
      <c r="L55" s="1554"/>
      <c r="M55" s="1554"/>
      <c r="N55" s="1555">
        <f>L55+M55</f>
        <v>0</v>
      </c>
      <c r="O55" s="1554"/>
      <c r="P55" s="1554"/>
      <c r="Q55" s="1555">
        <f>O55+P55</f>
        <v>0</v>
      </c>
    </row>
    <row r="56" spans="1:17" s="3234" customFormat="1">
      <c r="A56" s="1551"/>
      <c r="B56" s="1501" t="s">
        <v>673</v>
      </c>
      <c r="C56" s="1492"/>
      <c r="D56" s="1547"/>
      <c r="E56" s="1550"/>
      <c r="F56" s="1550"/>
      <c r="G56" s="1550"/>
      <c r="H56" s="1550"/>
      <c r="I56" s="1550"/>
      <c r="J56" s="1550"/>
      <c r="K56" s="3232"/>
      <c r="L56" s="1550"/>
      <c r="M56" s="1550"/>
      <c r="N56" s="1550"/>
      <c r="O56" s="1550"/>
      <c r="P56" s="1550"/>
      <c r="Q56" s="1550"/>
    </row>
    <row r="57" spans="1:17" s="3234" customFormat="1">
      <c r="A57" s="1551"/>
      <c r="B57" s="1501" t="s">
        <v>674</v>
      </c>
      <c r="C57" s="1492"/>
      <c r="D57" s="1547">
        <v>649</v>
      </c>
      <c r="E57" s="1554"/>
      <c r="F57" s="1554"/>
      <c r="G57" s="1555">
        <f>E57+F57</f>
        <v>0</v>
      </c>
      <c r="H57" s="1554"/>
      <c r="I57" s="1554"/>
      <c r="J57" s="1555">
        <f>H57+I57</f>
        <v>0</v>
      </c>
      <c r="K57" s="3232"/>
      <c r="L57" s="1554"/>
      <c r="M57" s="1554"/>
      <c r="N57" s="1555">
        <f>L57+M57</f>
        <v>0</v>
      </c>
      <c r="O57" s="1554"/>
      <c r="P57" s="1554"/>
      <c r="Q57" s="1555">
        <f>O57+P57</f>
        <v>0</v>
      </c>
    </row>
    <row r="58" spans="1:17" s="3234" customFormat="1">
      <c r="A58" s="1551"/>
      <c r="B58" s="1501"/>
      <c r="C58" s="1492"/>
      <c r="D58" s="1547"/>
      <c r="E58" s="1550"/>
      <c r="F58" s="1550"/>
      <c r="G58" s="1550"/>
      <c r="H58" s="1550"/>
      <c r="I58" s="1550"/>
      <c r="J58" s="1550"/>
      <c r="K58" s="3232"/>
      <c r="L58" s="1550"/>
      <c r="M58" s="1550"/>
      <c r="N58" s="1550"/>
      <c r="O58" s="1550"/>
      <c r="P58" s="1550"/>
      <c r="Q58" s="1550"/>
    </row>
    <row r="59" spans="1:17" s="3234" customFormat="1">
      <c r="A59" s="1543" t="s">
        <v>675</v>
      </c>
      <c r="B59" s="1502"/>
      <c r="C59" s="1486"/>
      <c r="D59" s="1542">
        <v>65</v>
      </c>
      <c r="E59" s="1557"/>
      <c r="F59" s="1557"/>
      <c r="G59" s="1555">
        <f>E59+F59</f>
        <v>0</v>
      </c>
      <c r="H59" s="1557"/>
      <c r="I59" s="1557"/>
      <c r="J59" s="1555">
        <f>H59+I59</f>
        <v>0</v>
      </c>
      <c r="K59" s="3232"/>
      <c r="L59" s="1557"/>
      <c r="M59" s="1557"/>
      <c r="N59" s="1555">
        <f>L59+M59</f>
        <v>0</v>
      </c>
      <c r="O59" s="1557"/>
      <c r="P59" s="1557"/>
      <c r="Q59" s="1555">
        <f>O59+P59</f>
        <v>0</v>
      </c>
    </row>
    <row r="60" spans="1:17" s="3234" customFormat="1">
      <c r="A60" s="1558"/>
      <c r="B60" s="1507"/>
      <c r="C60" s="1511"/>
      <c r="D60" s="1559"/>
      <c r="E60" s="1561"/>
      <c r="F60" s="1561"/>
      <c r="G60" s="1561"/>
      <c r="H60" s="1561"/>
      <c r="I60" s="1561"/>
      <c r="J60" s="1561"/>
      <c r="K60" s="3232"/>
      <c r="L60" s="1561"/>
      <c r="M60" s="1561"/>
      <c r="N60" s="1561"/>
      <c r="O60" s="1561"/>
      <c r="P60" s="1561"/>
      <c r="Q60" s="1561"/>
    </row>
    <row r="61" spans="1:17" s="3239" customFormat="1">
      <c r="A61" s="1543" t="s">
        <v>676</v>
      </c>
      <c r="B61" s="1502"/>
      <c r="C61" s="1486"/>
      <c r="D61" s="1542">
        <v>66</v>
      </c>
      <c r="E61" s="1557"/>
      <c r="F61" s="1557"/>
      <c r="G61" s="1555">
        <f>E61+F61</f>
        <v>0</v>
      </c>
      <c r="H61" s="1557"/>
      <c r="I61" s="1557"/>
      <c r="J61" s="1555">
        <f>H61+I61</f>
        <v>0</v>
      </c>
      <c r="K61" s="3232"/>
      <c r="L61" s="1557"/>
      <c r="M61" s="1557"/>
      <c r="N61" s="1555">
        <f>L61+M61</f>
        <v>0</v>
      </c>
      <c r="O61" s="1557"/>
      <c r="P61" s="1557"/>
      <c r="Q61" s="1555">
        <f>O61+P61</f>
        <v>0</v>
      </c>
    </row>
    <row r="62" spans="1:17" s="3239" customFormat="1">
      <c r="A62" s="1551"/>
      <c r="B62" s="1492"/>
      <c r="C62" s="1492"/>
      <c r="D62" s="1547"/>
      <c r="E62" s="1550"/>
      <c r="F62" s="1550"/>
      <c r="G62" s="1550"/>
      <c r="H62" s="1550"/>
      <c r="I62" s="1550"/>
      <c r="J62" s="1550"/>
      <c r="K62" s="3233"/>
      <c r="L62" s="1550"/>
      <c r="M62" s="1550"/>
      <c r="N62" s="1550"/>
      <c r="O62" s="1550"/>
      <c r="P62" s="1550"/>
      <c r="Q62" s="1550"/>
    </row>
    <row r="63" spans="1:17" s="3241" customFormat="1">
      <c r="A63" s="1543" t="s">
        <v>677</v>
      </c>
      <c r="B63" s="1486"/>
      <c r="C63" s="1486"/>
      <c r="D63" s="1542"/>
      <c r="E63" s="1545"/>
      <c r="F63" s="1545"/>
      <c r="G63" s="1545"/>
      <c r="H63" s="1545"/>
      <c r="I63" s="1545"/>
      <c r="J63" s="1545"/>
      <c r="K63" s="3232"/>
      <c r="L63" s="1545"/>
      <c r="M63" s="1545"/>
      <c r="N63" s="1545"/>
      <c r="O63" s="1545"/>
      <c r="P63" s="1545"/>
      <c r="Q63" s="1545"/>
    </row>
    <row r="64" spans="1:17" s="3239" customFormat="1">
      <c r="A64" s="1543" t="s">
        <v>678</v>
      </c>
      <c r="B64" s="1486"/>
      <c r="C64" s="1486"/>
      <c r="D64" s="1542">
        <v>680</v>
      </c>
      <c r="E64" s="1557"/>
      <c r="F64" s="1557"/>
      <c r="G64" s="1555">
        <f>E64+F64</f>
        <v>0</v>
      </c>
      <c r="H64" s="1557"/>
      <c r="I64" s="1557"/>
      <c r="J64" s="1555">
        <f>H64+I64</f>
        <v>0</v>
      </c>
      <c r="K64" s="3232"/>
      <c r="L64" s="1557"/>
      <c r="M64" s="1557"/>
      <c r="N64" s="1555">
        <f>L64+M64</f>
        <v>0</v>
      </c>
      <c r="O64" s="1557"/>
      <c r="P64" s="1557"/>
      <c r="Q64" s="1555">
        <f>O64+P64</f>
        <v>0</v>
      </c>
    </row>
    <row r="65" spans="1:18" s="3234" customFormat="1" ht="12.75" customHeight="1">
      <c r="A65" s="1558"/>
      <c r="B65" s="1511"/>
      <c r="C65" s="1511"/>
      <c r="D65" s="1559"/>
      <c r="E65" s="1561"/>
      <c r="F65" s="1561"/>
      <c r="G65" s="1561"/>
      <c r="H65" s="1561"/>
      <c r="I65" s="1561"/>
      <c r="J65" s="1561"/>
      <c r="K65" s="3232"/>
      <c r="L65" s="1561"/>
      <c r="M65" s="1561"/>
      <c r="N65" s="1561"/>
      <c r="O65" s="1561"/>
      <c r="P65" s="1561"/>
      <c r="Q65" s="1561"/>
    </row>
    <row r="66" spans="1:18" s="3234" customFormat="1">
      <c r="A66" s="1543" t="s">
        <v>679</v>
      </c>
      <c r="B66" s="1486"/>
      <c r="C66" s="1486"/>
      <c r="D66" s="1542" t="s">
        <v>730</v>
      </c>
      <c r="E66" s="1557"/>
      <c r="F66" s="1557"/>
      <c r="G66" s="1555">
        <f>E66+F66</f>
        <v>0</v>
      </c>
      <c r="H66" s="1557"/>
      <c r="I66" s="1557"/>
      <c r="J66" s="1555">
        <f>H66+I66</f>
        <v>0</v>
      </c>
      <c r="K66" s="3232"/>
      <c r="L66" s="1557"/>
      <c r="M66" s="1557"/>
      <c r="N66" s="1555">
        <f>L66+M66</f>
        <v>0</v>
      </c>
      <c r="O66" s="1557"/>
      <c r="P66" s="1557"/>
      <c r="Q66" s="1555">
        <f>O66+P66</f>
        <v>0</v>
      </c>
    </row>
    <row r="67" spans="1:18" s="3234" customFormat="1">
      <c r="A67" s="1558"/>
      <c r="B67" s="1511"/>
      <c r="C67" s="1511"/>
      <c r="D67" s="1559"/>
      <c r="E67" s="1561"/>
      <c r="F67" s="1561"/>
      <c r="G67" s="1561"/>
      <c r="H67" s="1561"/>
      <c r="I67" s="1561"/>
      <c r="J67" s="1561"/>
      <c r="K67" s="3232"/>
      <c r="L67" s="1561"/>
      <c r="M67" s="1561"/>
      <c r="N67" s="1561"/>
      <c r="O67" s="1561"/>
      <c r="P67" s="1561"/>
      <c r="Q67" s="1561"/>
    </row>
    <row r="68" spans="1:18" s="3231" customFormat="1">
      <c r="A68" s="1543" t="s">
        <v>680</v>
      </c>
      <c r="B68" s="1486"/>
      <c r="C68" s="1486"/>
      <c r="D68" s="1542" t="s">
        <v>731</v>
      </c>
      <c r="E68" s="1557"/>
      <c r="F68" s="1557"/>
      <c r="G68" s="1555">
        <f>E68+F68</f>
        <v>0</v>
      </c>
      <c r="H68" s="1557"/>
      <c r="I68" s="1557"/>
      <c r="J68" s="1555">
        <f>H68+I68</f>
        <v>0</v>
      </c>
      <c r="K68" s="3232"/>
      <c r="L68" s="1557"/>
      <c r="M68" s="1557"/>
      <c r="N68" s="1555">
        <f>L68+M68</f>
        <v>0</v>
      </c>
      <c r="O68" s="1557"/>
      <c r="P68" s="1557"/>
      <c r="Q68" s="1555">
        <f>O68+P68</f>
        <v>0</v>
      </c>
    </row>
    <row r="69" spans="1:18" s="3234" customFormat="1" ht="12.75" customHeight="1">
      <c r="A69" s="1551"/>
      <c r="B69" s="1492"/>
      <c r="C69" s="1492"/>
      <c r="D69" s="1547"/>
      <c r="E69" s="1550"/>
      <c r="F69" s="1550"/>
      <c r="G69" s="1550"/>
      <c r="H69" s="1550"/>
      <c r="I69" s="1550"/>
      <c r="J69" s="1550"/>
      <c r="K69" s="3232"/>
      <c r="L69" s="1550"/>
      <c r="M69" s="1550"/>
      <c r="N69" s="1550"/>
      <c r="O69" s="1550"/>
      <c r="P69" s="1550"/>
      <c r="Q69" s="1550"/>
    </row>
    <row r="70" spans="1:18" s="3234" customFormat="1" ht="6" customHeight="1">
      <c r="A70" s="1562"/>
      <c r="B70" s="1515"/>
      <c r="C70" s="1563"/>
      <c r="D70" s="1564"/>
      <c r="E70" s="1567"/>
      <c r="F70" s="1567"/>
      <c r="G70" s="1567"/>
      <c r="H70" s="1567"/>
      <c r="I70" s="1567"/>
      <c r="J70" s="1567"/>
      <c r="K70" s="3232"/>
      <c r="L70" s="1567"/>
      <c r="M70" s="1567"/>
      <c r="N70" s="1567"/>
      <c r="O70" s="1567"/>
      <c r="P70" s="1567"/>
      <c r="Q70" s="1567"/>
    </row>
    <row r="71" spans="1:18" s="3234" customFormat="1" ht="12.75" customHeight="1">
      <c r="A71" s="1568"/>
      <c r="B71" s="1521"/>
      <c r="C71" s="1569" t="s">
        <v>754</v>
      </c>
      <c r="D71" s="1570" t="s">
        <v>732</v>
      </c>
      <c r="E71" s="1573">
        <f t="shared" ref="E71:J71" si="6">E42+E59+E61+E64+E66+E68</f>
        <v>0</v>
      </c>
      <c r="F71" s="1573">
        <f t="shared" si="6"/>
        <v>0</v>
      </c>
      <c r="G71" s="1573">
        <f t="shared" si="6"/>
        <v>0</v>
      </c>
      <c r="H71" s="1573">
        <f t="shared" si="6"/>
        <v>0</v>
      </c>
      <c r="I71" s="1573">
        <f t="shared" si="6"/>
        <v>0</v>
      </c>
      <c r="J71" s="1573">
        <f t="shared" si="6"/>
        <v>0</v>
      </c>
      <c r="K71" s="3232"/>
      <c r="L71" s="1573">
        <f t="shared" ref="L71:Q71" si="7">L42+L59+L61+L64+L66+L68</f>
        <v>0</v>
      </c>
      <c r="M71" s="1573">
        <f t="shared" si="7"/>
        <v>0</v>
      </c>
      <c r="N71" s="1573">
        <f t="shared" si="7"/>
        <v>0</v>
      </c>
      <c r="O71" s="1573">
        <f t="shared" si="7"/>
        <v>0</v>
      </c>
      <c r="P71" s="1573">
        <f t="shared" si="7"/>
        <v>0</v>
      </c>
      <c r="Q71" s="1573">
        <f t="shared" si="7"/>
        <v>0</v>
      </c>
    </row>
    <row r="72" spans="1:18" s="3234" customFormat="1" ht="16.5" thickBot="1">
      <c r="A72" s="1574"/>
      <c r="B72" s="1575"/>
      <c r="C72" s="3249" t="s">
        <v>1951</v>
      </c>
      <c r="D72" s="1577"/>
      <c r="E72" s="1581" t="str">
        <f>IF(E71=0,"",E71/'Tableau 2B'!G71)</f>
        <v/>
      </c>
      <c r="F72" s="1581" t="str">
        <f>IF(F71=0,"",F71/'Tableau 2B'!H71)</f>
        <v/>
      </c>
      <c r="G72" s="1581" t="str">
        <f>IF(G71=0,"",G71/'Tableau 2B'!I71)</f>
        <v/>
      </c>
      <c r="H72" s="1581" t="str">
        <f>IF(H71=0,"",H71/'Tableau 2B'!J71)</f>
        <v/>
      </c>
      <c r="I72" s="1581" t="str">
        <f>IF(I71=0,"",I71/'Tableau 2B'!K71)</f>
        <v/>
      </c>
      <c r="J72" s="1581" t="str">
        <f>IF(J71=0,"",J71/'Tableau 2B'!L71)</f>
        <v/>
      </c>
      <c r="K72" s="3232"/>
      <c r="L72" s="1581" t="str">
        <f>IF(L71=0,"",L71/'Tableau 2B'!N71)</f>
        <v/>
      </c>
      <c r="M72" s="1581" t="str">
        <f>IF(M71=0,"",M71/'Tableau 2B'!O71)</f>
        <v/>
      </c>
      <c r="N72" s="1581" t="str">
        <f>IF(N71=0,"",N71/'Tableau 2B'!P71)</f>
        <v/>
      </c>
      <c r="O72" s="1581" t="str">
        <f>IF(O71=0,"",O71/'Tableau 2B'!Q71)</f>
        <v/>
      </c>
      <c r="P72" s="1581" t="str">
        <f>IF(P71=0,"",P71/'Tableau 2B'!R71)</f>
        <v/>
      </c>
      <c r="Q72" s="1581" t="str">
        <f>IF(Q71=0,"",Q71/'Tableau 2B'!S71)</f>
        <v/>
      </c>
    </row>
    <row r="73" spans="1:18" s="3234" customFormat="1" ht="13.5" thickTop="1">
      <c r="D73" s="3243"/>
      <c r="K73" s="3232"/>
    </row>
    <row r="74" spans="1:18" s="3234" customFormat="1" ht="15">
      <c r="D74" s="3244" t="s">
        <v>681</v>
      </c>
      <c r="E74" s="3242">
        <f>E33</f>
        <v>0</v>
      </c>
      <c r="F74" s="3242">
        <f t="shared" ref="F74:J74" si="8">F33</f>
        <v>0</v>
      </c>
      <c r="G74" s="3242">
        <f t="shared" si="8"/>
        <v>0</v>
      </c>
      <c r="H74" s="3242">
        <f t="shared" si="8"/>
        <v>0</v>
      </c>
      <c r="I74" s="3242">
        <f t="shared" si="8"/>
        <v>0</v>
      </c>
      <c r="J74" s="3242">
        <f t="shared" si="8"/>
        <v>0</v>
      </c>
      <c r="K74" s="3232"/>
      <c r="L74" s="3242">
        <f t="shared" ref="L74:R74" si="9">L33</f>
        <v>0</v>
      </c>
      <c r="M74" s="3242">
        <f t="shared" si="9"/>
        <v>0</v>
      </c>
      <c r="N74" s="3242">
        <f t="shared" si="9"/>
        <v>0</v>
      </c>
      <c r="O74" s="3242">
        <f t="shared" si="9"/>
        <v>0</v>
      </c>
      <c r="P74" s="3242">
        <f t="shared" si="9"/>
        <v>0</v>
      </c>
      <c r="Q74" s="3242">
        <f t="shared" si="9"/>
        <v>0</v>
      </c>
      <c r="R74" s="3242">
        <f t="shared" si="9"/>
        <v>0</v>
      </c>
    </row>
    <row r="75" spans="1:18" s="3234" customFormat="1" ht="15">
      <c r="D75" s="3244" t="s">
        <v>682</v>
      </c>
      <c r="E75" s="3242">
        <f t="shared" ref="E75:J75" si="10">E71</f>
        <v>0</v>
      </c>
      <c r="F75" s="3242">
        <f t="shared" si="10"/>
        <v>0</v>
      </c>
      <c r="G75" s="3242">
        <f t="shared" si="10"/>
        <v>0</v>
      </c>
      <c r="H75" s="3242">
        <f t="shared" si="10"/>
        <v>0</v>
      </c>
      <c r="I75" s="3242">
        <f t="shared" si="10"/>
        <v>0</v>
      </c>
      <c r="J75" s="3242">
        <f t="shared" si="10"/>
        <v>0</v>
      </c>
      <c r="K75" s="3232"/>
      <c r="L75" s="3242">
        <f t="shared" ref="L75:R75" si="11">L71</f>
        <v>0</v>
      </c>
      <c r="M75" s="3242">
        <f t="shared" si="11"/>
        <v>0</v>
      </c>
      <c r="N75" s="3242">
        <f t="shared" si="11"/>
        <v>0</v>
      </c>
      <c r="O75" s="3242">
        <f t="shared" si="11"/>
        <v>0</v>
      </c>
      <c r="P75" s="3242">
        <f t="shared" si="11"/>
        <v>0</v>
      </c>
      <c r="Q75" s="3242">
        <f t="shared" si="11"/>
        <v>0</v>
      </c>
      <c r="R75" s="3242">
        <f t="shared" si="11"/>
        <v>0</v>
      </c>
    </row>
    <row r="76" spans="1:18" s="3234" customFormat="1" ht="15">
      <c r="D76" s="3244" t="s">
        <v>683</v>
      </c>
      <c r="E76" s="3242">
        <f>E74-E75</f>
        <v>0</v>
      </c>
      <c r="F76" s="3242">
        <f t="shared" ref="F76:J76" si="12">F74-F75</f>
        <v>0</v>
      </c>
      <c r="G76" s="3242">
        <f t="shared" si="12"/>
        <v>0</v>
      </c>
      <c r="H76" s="3242">
        <f t="shared" si="12"/>
        <v>0</v>
      </c>
      <c r="I76" s="3242">
        <f t="shared" si="12"/>
        <v>0</v>
      </c>
      <c r="J76" s="3242">
        <f t="shared" si="12"/>
        <v>0</v>
      </c>
      <c r="K76" s="3232"/>
      <c r="L76" s="3242">
        <f t="shared" ref="L76:R76" si="13">L74-L75</f>
        <v>0</v>
      </c>
      <c r="M76" s="3242">
        <f t="shared" si="13"/>
        <v>0</v>
      </c>
      <c r="N76" s="3242">
        <f t="shared" si="13"/>
        <v>0</v>
      </c>
      <c r="O76" s="3242">
        <f t="shared" si="13"/>
        <v>0</v>
      </c>
      <c r="P76" s="3242">
        <f t="shared" si="13"/>
        <v>0</v>
      </c>
      <c r="Q76" s="3242">
        <f t="shared" si="13"/>
        <v>0</v>
      </c>
      <c r="R76" s="3242">
        <f t="shared" si="13"/>
        <v>0</v>
      </c>
    </row>
    <row r="77" spans="1:18" s="3234" customFormat="1">
      <c r="D77" s="3243"/>
    </row>
    <row r="78" spans="1:18" s="3234" customFormat="1">
      <c r="C78" s="3245" t="s">
        <v>981</v>
      </c>
      <c r="D78" s="3243"/>
    </row>
    <row r="79" spans="1:18" s="3234" customFormat="1">
      <c r="D79" s="3243"/>
    </row>
    <row r="80" spans="1:18" s="3234" customFormat="1">
      <c r="D80" s="3243"/>
    </row>
    <row r="81" spans="1:4" s="3234" customFormat="1">
      <c r="D81" s="3243"/>
    </row>
    <row r="82" spans="1:4" s="3234" customFormat="1" ht="18">
      <c r="A82" s="1586"/>
      <c r="D82" s="3243"/>
    </row>
    <row r="83" spans="1:4" s="3234" customFormat="1">
      <c r="A83" s="1587"/>
      <c r="B83" s="1588"/>
      <c r="D83" s="3243"/>
    </row>
    <row r="84" spans="1:4" s="3234" customFormat="1">
      <c r="D84" s="3243"/>
    </row>
    <row r="85" spans="1:4" s="3234" customFormat="1">
      <c r="D85" s="3243"/>
    </row>
    <row r="86" spans="1:4" s="3234" customFormat="1">
      <c r="D86" s="3243"/>
    </row>
    <row r="87" spans="1:4" s="3234" customFormat="1">
      <c r="D87" s="3243"/>
    </row>
    <row r="88" spans="1:4" s="3234" customFormat="1">
      <c r="D88" s="3243"/>
    </row>
    <row r="89" spans="1:4" s="3234" customFormat="1">
      <c r="D89" s="3243"/>
    </row>
    <row r="90" spans="1:4" s="3234" customFormat="1">
      <c r="D90" s="3243"/>
    </row>
    <row r="91" spans="1:4" s="3234" customFormat="1">
      <c r="D91" s="3243"/>
    </row>
    <row r="92" spans="1:4" s="3234" customFormat="1">
      <c r="D92" s="3243"/>
    </row>
    <row r="93" spans="1:4" s="3234" customFormat="1">
      <c r="D93" s="3243"/>
    </row>
    <row r="94" spans="1:4" s="3234" customFormat="1">
      <c r="D94" s="3243"/>
    </row>
    <row r="95" spans="1:4" s="3234" customFormat="1">
      <c r="D95" s="3243"/>
    </row>
    <row r="96" spans="1:4" s="3234" customFormat="1">
      <c r="D96" s="3243"/>
    </row>
    <row r="97" spans="4:4" s="3234" customFormat="1">
      <c r="D97" s="3243"/>
    </row>
    <row r="98" spans="4:4" s="3234" customFormat="1">
      <c r="D98" s="3243"/>
    </row>
    <row r="99" spans="4:4" s="3234" customFormat="1">
      <c r="D99" s="3243"/>
    </row>
    <row r="100" spans="4:4" s="3234" customFormat="1">
      <c r="D100" s="3243"/>
    </row>
    <row r="101" spans="4:4" s="3234" customFormat="1">
      <c r="D101" s="3243"/>
    </row>
    <row r="102" spans="4:4" s="3234" customFormat="1">
      <c r="D102" s="3243"/>
    </row>
    <row r="103" spans="4:4" s="3234" customFormat="1">
      <c r="D103" s="3243"/>
    </row>
    <row r="104" spans="4:4" s="3234" customFormat="1">
      <c r="D104" s="3243"/>
    </row>
    <row r="105" spans="4:4" s="3234" customFormat="1">
      <c r="D105" s="3243"/>
    </row>
    <row r="106" spans="4:4" s="3234" customFormat="1">
      <c r="D106" s="3243"/>
    </row>
    <row r="107" spans="4:4" s="3234" customFormat="1">
      <c r="D107" s="3243"/>
    </row>
    <row r="108" spans="4:4" s="3234" customFormat="1">
      <c r="D108" s="3243"/>
    </row>
    <row r="109" spans="4:4" s="3234" customFormat="1">
      <c r="D109" s="3243"/>
    </row>
    <row r="110" spans="4:4" s="3234" customFormat="1">
      <c r="D110" s="3243"/>
    </row>
    <row r="111" spans="4:4" s="3234" customFormat="1">
      <c r="D111" s="3243"/>
    </row>
    <row r="112" spans="4:4" s="3234" customFormat="1">
      <c r="D112" s="3243"/>
    </row>
    <row r="113" spans="4:4" s="3234" customFormat="1">
      <c r="D113" s="3243"/>
    </row>
    <row r="114" spans="4:4" s="3234" customFormat="1">
      <c r="D114" s="3243"/>
    </row>
    <row r="115" spans="4:4" s="3234" customFormat="1">
      <c r="D115" s="3243"/>
    </row>
    <row r="116" spans="4:4" s="3234" customFormat="1">
      <c r="D116" s="3243"/>
    </row>
    <row r="117" spans="4:4" s="3234" customFormat="1">
      <c r="D117" s="3243"/>
    </row>
    <row r="118" spans="4:4" s="3231" customFormat="1">
      <c r="D118" s="3246"/>
    </row>
    <row r="119" spans="4:4" s="3231" customFormat="1">
      <c r="D119" s="3246"/>
    </row>
    <row r="120" spans="4:4" s="3231" customFormat="1">
      <c r="D120" s="3246"/>
    </row>
    <row r="121" spans="4:4" s="3231" customFormat="1">
      <c r="D121" s="3246"/>
    </row>
  </sheetData>
  <mergeCells count="18">
    <mergeCell ref="E5:J5"/>
    <mergeCell ref="L5:Q5"/>
    <mergeCell ref="A6:C9"/>
    <mergeCell ref="D6:D9"/>
    <mergeCell ref="E6:J6"/>
    <mergeCell ref="L6:Q6"/>
    <mergeCell ref="E7:G8"/>
    <mergeCell ref="H7:J8"/>
    <mergeCell ref="L7:N8"/>
    <mergeCell ref="O7:Q8"/>
    <mergeCell ref="A37:C40"/>
    <mergeCell ref="D37:D40"/>
    <mergeCell ref="E37:J37"/>
    <mergeCell ref="L37:Q37"/>
    <mergeCell ref="E38:G39"/>
    <mergeCell ref="H38:J39"/>
    <mergeCell ref="L38:N39"/>
    <mergeCell ref="O38:Q39"/>
  </mergeCells>
  <pageMargins left="0.70866141732283472" right="0.70866141732283472" top="0.74803149606299213" bottom="0.74803149606299213" header="0.31496062992125984" footer="0.31496062992125984"/>
  <pageSetup paperSize="9" scale="46" orientation="landscape" r:id="rId1"/>
</worksheet>
</file>

<file path=xl/worksheets/sheet16.xml><?xml version="1.0" encoding="utf-8"?>
<worksheet xmlns="http://schemas.openxmlformats.org/spreadsheetml/2006/main" xmlns:r="http://schemas.openxmlformats.org/officeDocument/2006/relationships">
  <sheetPr published="0" enableFormatConditionsCalculation="0"/>
  <dimension ref="A1:AS475"/>
  <sheetViews>
    <sheetView showGridLines="0" zoomScale="75" zoomScaleNormal="75" zoomScaleSheetLayoutView="75" workbookViewId="0"/>
  </sheetViews>
  <sheetFormatPr baseColWidth="10" defaultColWidth="8.85546875" defaultRowHeight="12.75"/>
  <cols>
    <col min="1" max="1" width="7.140625" style="2280" customWidth="1"/>
    <col min="2" max="2" width="8.7109375" style="2280" customWidth="1"/>
    <col min="3" max="3" width="35.5703125" style="2280" bestFit="1" customWidth="1"/>
    <col min="4" max="4" width="3.28515625" style="2280" customWidth="1"/>
    <col min="5" max="5" width="4.7109375" style="2280" customWidth="1"/>
    <col min="6" max="6" width="4" style="2280" customWidth="1"/>
    <col min="7" max="8" width="3.7109375" style="2281" customWidth="1"/>
    <col min="9" max="9" width="65" style="2281" customWidth="1"/>
    <col min="10" max="10" width="90.42578125" style="2280" customWidth="1"/>
    <col min="11" max="15" width="30.7109375" style="2280" customWidth="1"/>
    <col min="16" max="16" width="30.7109375" style="2161" customWidth="1"/>
    <col min="17" max="30" width="20.7109375" style="2303" customWidth="1"/>
    <col min="31" max="31" width="20.7109375" style="2304" customWidth="1"/>
    <col min="32" max="44" width="8.85546875" style="2265"/>
    <col min="45" max="16384" width="8.85546875" style="2161"/>
  </cols>
  <sheetData>
    <row r="1" spans="1:45" s="2173" customFormat="1" ht="18">
      <c r="A1" s="2170" t="s">
        <v>1560</v>
      </c>
      <c r="B1" s="2170"/>
      <c r="C1" s="2170"/>
      <c r="D1" s="2170"/>
      <c r="E1" s="2170"/>
      <c r="F1" s="2170"/>
      <c r="G1" s="2171"/>
      <c r="H1" s="2171"/>
      <c r="I1" s="2170"/>
      <c r="J1" s="2172"/>
      <c r="K1" s="2172"/>
      <c r="L1" s="2172"/>
      <c r="M1" s="2172"/>
      <c r="N1" s="2172"/>
      <c r="O1" s="2170"/>
      <c r="P1" s="2170"/>
      <c r="AE1" s="2174"/>
      <c r="AF1" s="2175"/>
      <c r="AG1" s="2175"/>
      <c r="AH1" s="2175"/>
      <c r="AI1" s="2175"/>
      <c r="AJ1" s="2175"/>
      <c r="AK1" s="2175"/>
      <c r="AL1" s="2175"/>
      <c r="AM1" s="2175"/>
      <c r="AN1" s="2175"/>
      <c r="AO1" s="2175"/>
      <c r="AP1" s="2175"/>
      <c r="AQ1" s="2175"/>
      <c r="AR1" s="2175"/>
    </row>
    <row r="2" spans="1:45" s="2179" customFormat="1" ht="11.25">
      <c r="A2" s="357" t="str">
        <f>'PAGE DE GARDE'!C8</f>
        <v>ELECTRICITE</v>
      </c>
      <c r="B2" s="403"/>
      <c r="C2" s="357"/>
      <c r="D2" s="369" t="str">
        <f>'PAGE DE GARDE'!C10</f>
        <v>PT 2015-2016 V0</v>
      </c>
      <c r="E2" s="2176"/>
      <c r="F2" s="2176"/>
      <c r="G2" s="2177"/>
      <c r="H2" s="2177"/>
      <c r="I2" s="2176"/>
      <c r="J2" s="2178"/>
      <c r="K2" s="2178"/>
      <c r="L2" s="2178"/>
      <c r="M2" s="2178"/>
      <c r="N2" s="2178"/>
      <c r="O2" s="2176"/>
      <c r="P2" s="2176"/>
      <c r="AE2" s="2180"/>
      <c r="AF2" s="2181"/>
      <c r="AG2" s="2181"/>
      <c r="AH2" s="2181"/>
      <c r="AI2" s="2181"/>
      <c r="AJ2" s="2181"/>
      <c r="AK2" s="2181"/>
      <c r="AL2" s="2181"/>
      <c r="AM2" s="2181"/>
      <c r="AN2" s="2181"/>
      <c r="AO2" s="2181"/>
      <c r="AP2" s="2181"/>
      <c r="AQ2" s="2181"/>
      <c r="AR2" s="2181"/>
    </row>
    <row r="3" spans="1:45" s="2179" customFormat="1" ht="11.25">
      <c r="A3" s="1320" t="str">
        <f>'PAGE DE GARDE'!C7</f>
        <v>GRD</v>
      </c>
      <c r="B3" s="369"/>
      <c r="C3" s="357"/>
      <c r="D3" s="358"/>
      <c r="E3" s="2176"/>
      <c r="F3" s="2176"/>
      <c r="G3" s="2177"/>
      <c r="H3" s="2177"/>
      <c r="I3" s="2176"/>
      <c r="J3" s="2178"/>
      <c r="K3" s="2178"/>
      <c r="L3" s="2178"/>
      <c r="M3" s="2178"/>
      <c r="N3" s="2178"/>
      <c r="O3" s="2176"/>
      <c r="P3" s="2176"/>
      <c r="AE3" s="2180"/>
      <c r="AF3" s="2181"/>
      <c r="AG3" s="2181"/>
      <c r="AH3" s="2181"/>
      <c r="AI3" s="2181"/>
      <c r="AJ3" s="2181"/>
      <c r="AK3" s="2181"/>
      <c r="AL3" s="2181"/>
      <c r="AM3" s="2181"/>
      <c r="AN3" s="2181"/>
      <c r="AO3" s="2181"/>
      <c r="AP3" s="2181"/>
      <c r="AQ3" s="2181"/>
      <c r="AR3" s="2181"/>
    </row>
    <row r="4" spans="1:45" s="2182" customFormat="1" ht="13.5" thickBot="1">
      <c r="G4" s="2183"/>
      <c r="H4" s="2183"/>
      <c r="K4" s="2475"/>
      <c r="AE4" s="2184"/>
      <c r="AF4" s="2185"/>
      <c r="AG4" s="2185"/>
      <c r="AH4" s="2185"/>
      <c r="AI4" s="2185"/>
      <c r="AJ4" s="2185"/>
      <c r="AK4" s="2185"/>
      <c r="AL4" s="2185"/>
      <c r="AM4" s="2185"/>
      <c r="AN4" s="2185"/>
      <c r="AO4" s="2185"/>
      <c r="AP4" s="2185"/>
      <c r="AQ4" s="2185"/>
      <c r="AR4" s="2185"/>
    </row>
    <row r="5" spans="1:45" s="2189" customFormat="1" ht="14.25" thickTop="1" thickBot="1">
      <c r="A5" s="2186" t="s">
        <v>600</v>
      </c>
      <c r="B5" s="2187"/>
      <c r="C5" s="2187"/>
      <c r="D5" s="3963" t="str">
        <f>'PAGE DE GARDE'!C7</f>
        <v>GRD</v>
      </c>
      <c r="E5" s="3964"/>
      <c r="F5" s="3964"/>
      <c r="G5" s="3964"/>
      <c r="H5" s="3964"/>
      <c r="I5" s="3964"/>
      <c r="J5" s="3965"/>
      <c r="K5" s="2291"/>
      <c r="L5" s="2188"/>
      <c r="M5" s="2188"/>
      <c r="N5" s="2188"/>
      <c r="O5" s="2182"/>
      <c r="P5" s="2182"/>
      <c r="R5" s="2182"/>
      <c r="S5" s="2182"/>
      <c r="T5" s="2182"/>
      <c r="U5" s="2182"/>
      <c r="V5" s="2182"/>
      <c r="W5" s="2182"/>
      <c r="X5" s="2182"/>
      <c r="Y5" s="2182"/>
      <c r="Z5" s="2182"/>
      <c r="AA5" s="2182"/>
      <c r="AB5" s="2182"/>
      <c r="AC5" s="2182"/>
      <c r="AD5" s="2182"/>
      <c r="AE5" s="2182"/>
      <c r="AF5" s="2190"/>
      <c r="AG5" s="2190"/>
      <c r="AH5" s="2190"/>
      <c r="AI5" s="2190"/>
      <c r="AJ5" s="2190"/>
      <c r="AK5" s="2190"/>
      <c r="AL5" s="2190"/>
      <c r="AM5" s="2190"/>
      <c r="AN5" s="2190"/>
      <c r="AO5" s="2190"/>
      <c r="AP5" s="2190"/>
      <c r="AQ5" s="2190"/>
      <c r="AR5" s="2190"/>
      <c r="AS5" s="2190"/>
    </row>
    <row r="6" spans="1:45" s="2182" customFormat="1" ht="14.25" thickTop="1" thickBot="1">
      <c r="C6" s="2191"/>
      <c r="H6" s="2183"/>
      <c r="I6" s="2183"/>
      <c r="K6" s="2475"/>
      <c r="AF6" s="2185"/>
      <c r="AG6" s="2185"/>
      <c r="AH6" s="2185"/>
      <c r="AI6" s="2185"/>
      <c r="AJ6" s="2185"/>
      <c r="AK6" s="2185"/>
      <c r="AL6" s="2185"/>
      <c r="AM6" s="2185"/>
      <c r="AN6" s="2185"/>
      <c r="AO6" s="2185"/>
      <c r="AP6" s="2185"/>
      <c r="AQ6" s="2185"/>
      <c r="AR6" s="2185"/>
      <c r="AS6" s="2185"/>
    </row>
    <row r="7" spans="1:45" s="2163" customFormat="1" ht="17.25" customHeight="1">
      <c r="A7" s="3966" t="s">
        <v>550</v>
      </c>
      <c r="B7" s="3967"/>
      <c r="C7" s="3968"/>
      <c r="D7" s="2192"/>
      <c r="E7" s="2193"/>
      <c r="F7" s="2193"/>
      <c r="G7" s="2193"/>
      <c r="H7" s="2194"/>
      <c r="I7" s="2194"/>
      <c r="J7" s="2195"/>
      <c r="K7" s="3975" t="s">
        <v>721</v>
      </c>
      <c r="L7" s="3978" t="s">
        <v>1430</v>
      </c>
      <c r="M7" s="3978" t="s">
        <v>938</v>
      </c>
      <c r="N7" s="3961" t="s">
        <v>937</v>
      </c>
      <c r="O7" s="3961" t="s">
        <v>936</v>
      </c>
      <c r="P7" s="3961" t="s">
        <v>936</v>
      </c>
      <c r="R7" s="2198"/>
      <c r="S7" s="2198"/>
      <c r="T7" s="2198"/>
      <c r="U7" s="2198"/>
      <c r="V7" s="2198"/>
      <c r="W7" s="2198"/>
      <c r="X7" s="2198"/>
      <c r="Y7" s="2198"/>
      <c r="Z7" s="2198"/>
      <c r="AA7" s="2198"/>
      <c r="AB7" s="2198"/>
      <c r="AC7" s="2198"/>
      <c r="AD7" s="2198"/>
      <c r="AE7" s="2198"/>
      <c r="AF7" s="2199"/>
      <c r="AG7" s="2199"/>
      <c r="AH7" s="2199"/>
      <c r="AI7" s="2199"/>
      <c r="AJ7" s="2199"/>
      <c r="AK7" s="2199"/>
      <c r="AL7" s="2199"/>
      <c r="AM7" s="2199"/>
      <c r="AN7" s="2199"/>
      <c r="AO7" s="2199"/>
      <c r="AP7" s="2199"/>
      <c r="AQ7" s="2199"/>
      <c r="AR7" s="2199"/>
      <c r="AS7" s="2199"/>
    </row>
    <row r="8" spans="1:45" s="2163" customFormat="1" ht="16.5" customHeight="1" thickBot="1">
      <c r="A8" s="3969"/>
      <c r="B8" s="3970"/>
      <c r="C8" s="3971"/>
      <c r="D8" s="2200"/>
      <c r="E8" s="2201"/>
      <c r="F8" s="2201"/>
      <c r="G8" s="2201"/>
      <c r="H8" s="2202"/>
      <c r="I8" s="2202"/>
      <c r="J8" s="2203"/>
      <c r="K8" s="3976"/>
      <c r="L8" s="3979"/>
      <c r="M8" s="3979"/>
      <c r="N8" s="3962"/>
      <c r="O8" s="3962"/>
      <c r="P8" s="3962"/>
      <c r="R8" s="2198"/>
      <c r="S8" s="2198"/>
      <c r="T8" s="2198"/>
      <c r="U8" s="2198"/>
      <c r="V8" s="2198"/>
      <c r="W8" s="2198"/>
      <c r="X8" s="2198"/>
      <c r="Y8" s="2198"/>
      <c r="Z8" s="2198"/>
      <c r="AA8" s="2198"/>
      <c r="AB8" s="2198"/>
      <c r="AC8" s="2198"/>
      <c r="AD8" s="2198"/>
      <c r="AE8" s="2198"/>
      <c r="AF8" s="2199"/>
      <c r="AG8" s="2199"/>
      <c r="AH8" s="2199"/>
      <c r="AI8" s="2199"/>
      <c r="AJ8" s="2199"/>
      <c r="AK8" s="2199"/>
      <c r="AL8" s="2199"/>
      <c r="AM8" s="2199"/>
      <c r="AN8" s="2199"/>
      <c r="AO8" s="2199"/>
      <c r="AP8" s="2199"/>
      <c r="AQ8" s="2199"/>
      <c r="AR8" s="2199"/>
      <c r="AS8" s="2199"/>
    </row>
    <row r="9" spans="1:45" s="2163" customFormat="1" ht="15.75" thickBot="1">
      <c r="A9" s="3972"/>
      <c r="B9" s="3973"/>
      <c r="C9" s="3974"/>
      <c r="D9" s="2206"/>
      <c r="E9" s="2207"/>
      <c r="F9" s="2207"/>
      <c r="G9" s="2207"/>
      <c r="H9" s="2208"/>
      <c r="I9" s="2208"/>
      <c r="J9" s="2209"/>
      <c r="K9" s="3977"/>
      <c r="L9" s="2210" t="s">
        <v>722</v>
      </c>
      <c r="M9" s="2210" t="s">
        <v>722</v>
      </c>
      <c r="N9" s="2210" t="s">
        <v>722</v>
      </c>
      <c r="O9" s="2210" t="s">
        <v>722</v>
      </c>
      <c r="P9" s="2210" t="s">
        <v>755</v>
      </c>
      <c r="Q9" s="2211" t="s">
        <v>15</v>
      </c>
      <c r="R9" s="2212">
        <v>60</v>
      </c>
      <c r="S9" s="2213">
        <v>61</v>
      </c>
      <c r="T9" s="2212">
        <v>62</v>
      </c>
      <c r="U9" s="2212">
        <v>630</v>
      </c>
      <c r="V9" s="2212" t="s">
        <v>727</v>
      </c>
      <c r="W9" s="2212" t="s">
        <v>728</v>
      </c>
      <c r="X9" s="2212" t="s">
        <v>40</v>
      </c>
      <c r="Y9" s="2212">
        <v>65</v>
      </c>
      <c r="Z9" s="2212">
        <v>66</v>
      </c>
      <c r="AA9" s="2212" t="s">
        <v>730</v>
      </c>
      <c r="AB9" s="2199"/>
      <c r="AC9" s="2199"/>
      <c r="AD9" s="2199"/>
      <c r="AE9" s="2199"/>
      <c r="AF9" s="2199"/>
      <c r="AG9" s="2199"/>
      <c r="AH9" s="2199"/>
      <c r="AI9" s="2199"/>
      <c r="AJ9" s="2199"/>
      <c r="AK9" s="2199"/>
      <c r="AL9" s="2199"/>
      <c r="AM9" s="2199"/>
      <c r="AN9" s="2199"/>
      <c r="AO9" s="2199"/>
    </row>
    <row r="10" spans="1:45" s="2163" customFormat="1" ht="15">
      <c r="A10" s="2214"/>
      <c r="B10" s="2215"/>
      <c r="C10" s="2216"/>
      <c r="D10" s="2162" t="s">
        <v>983</v>
      </c>
      <c r="F10" s="2164"/>
      <c r="G10" s="2165"/>
      <c r="H10" s="2165"/>
      <c r="I10" s="2165"/>
      <c r="J10" s="2165"/>
      <c r="K10" s="2215"/>
      <c r="L10" s="3710">
        <f t="shared" ref="L10:N10" si="0">L11+L12+L13</f>
        <v>0</v>
      </c>
      <c r="M10" s="3710">
        <f t="shared" si="0"/>
        <v>0</v>
      </c>
      <c r="N10" s="3710">
        <f t="shared" si="0"/>
        <v>0</v>
      </c>
      <c r="O10" s="3710">
        <f>O11+O12+O13</f>
        <v>0</v>
      </c>
      <c r="P10" s="3710">
        <f>P11+P12+P13</f>
        <v>0</v>
      </c>
      <c r="Q10" s="2218"/>
      <c r="R10" s="2216"/>
      <c r="S10" s="2219"/>
      <c r="T10" s="2219"/>
      <c r="U10" s="2219"/>
      <c r="V10" s="2219"/>
      <c r="W10" s="2219"/>
      <c r="X10" s="2219"/>
      <c r="Y10" s="2219"/>
      <c r="Z10" s="2219"/>
      <c r="AA10" s="2219"/>
      <c r="AB10" s="2199"/>
      <c r="AC10" s="2199"/>
      <c r="AD10" s="2199"/>
      <c r="AE10" s="2199"/>
      <c r="AF10" s="2199"/>
      <c r="AG10" s="2199"/>
      <c r="AH10" s="2199"/>
      <c r="AI10" s="2199"/>
      <c r="AJ10" s="2199"/>
      <c r="AK10" s="2199"/>
      <c r="AL10" s="2199"/>
      <c r="AM10" s="2199"/>
      <c r="AN10" s="2199"/>
      <c r="AO10" s="2199"/>
    </row>
    <row r="11" spans="1:45" s="2163" customFormat="1" ht="15">
      <c r="A11" s="2214"/>
      <c r="B11" s="2215"/>
      <c r="C11" s="2216"/>
      <c r="D11" s="2162"/>
      <c r="E11" s="2165"/>
      <c r="F11" s="2165" t="s">
        <v>984</v>
      </c>
      <c r="G11" s="2165"/>
      <c r="H11" s="2165"/>
      <c r="I11" s="2165"/>
      <c r="J11" s="2215"/>
      <c r="K11" s="2215"/>
      <c r="L11" s="2215"/>
      <c r="M11" s="2215"/>
      <c r="N11" s="2215"/>
      <c r="O11" s="2215"/>
      <c r="P11" s="2215"/>
      <c r="Q11" s="2218"/>
      <c r="R11" s="2216"/>
      <c r="S11" s="2215"/>
      <c r="T11" s="2215"/>
      <c r="U11" s="2215"/>
      <c r="V11" s="2215"/>
      <c r="W11" s="2215"/>
      <c r="X11" s="2215"/>
      <c r="Y11" s="2215"/>
      <c r="Z11" s="2215"/>
      <c r="AA11" s="2215"/>
      <c r="AB11" s="2199"/>
      <c r="AC11" s="2199"/>
      <c r="AD11" s="2199"/>
      <c r="AE11" s="2199"/>
      <c r="AF11" s="2199"/>
      <c r="AG11" s="2199"/>
      <c r="AH11" s="2199"/>
      <c r="AI11" s="2199"/>
      <c r="AJ11" s="2199"/>
      <c r="AK11" s="2199"/>
      <c r="AL11" s="2199"/>
      <c r="AM11" s="2199"/>
      <c r="AN11" s="2199"/>
      <c r="AO11" s="2199"/>
    </row>
    <row r="12" spans="1:45" s="2163" customFormat="1" ht="15">
      <c r="A12" s="2214"/>
      <c r="B12" s="2215"/>
      <c r="C12" s="2216"/>
      <c r="D12" s="2162"/>
      <c r="E12" s="2165"/>
      <c r="F12" s="2165" t="s">
        <v>985</v>
      </c>
      <c r="G12" s="2165"/>
      <c r="H12" s="2165"/>
      <c r="I12" s="2165"/>
      <c r="J12" s="2215"/>
      <c r="K12" s="2215"/>
      <c r="L12" s="2215"/>
      <c r="M12" s="2215"/>
      <c r="N12" s="2215"/>
      <c r="O12" s="2215"/>
      <c r="P12" s="2215"/>
      <c r="Q12" s="2218"/>
      <c r="R12" s="2216"/>
      <c r="S12" s="2215"/>
      <c r="T12" s="2215"/>
      <c r="U12" s="2215"/>
      <c r="V12" s="2215"/>
      <c r="W12" s="2215"/>
      <c r="X12" s="2215"/>
      <c r="Y12" s="2215"/>
      <c r="Z12" s="2215"/>
      <c r="AA12" s="2215"/>
      <c r="AB12" s="2199"/>
      <c r="AC12" s="2199"/>
      <c r="AD12" s="2199"/>
      <c r="AE12" s="2199"/>
      <c r="AF12" s="2199"/>
      <c r="AG12" s="2199"/>
      <c r="AH12" s="2199"/>
      <c r="AI12" s="2199"/>
      <c r="AJ12" s="2199"/>
      <c r="AK12" s="2199"/>
      <c r="AL12" s="2199"/>
      <c r="AM12" s="2199"/>
      <c r="AN12" s="2199"/>
      <c r="AO12" s="2199"/>
    </row>
    <row r="13" spans="1:45" s="2163" customFormat="1" ht="15">
      <c r="A13" s="2214"/>
      <c r="B13" s="2215"/>
      <c r="C13" s="2216"/>
      <c r="D13" s="2162"/>
      <c r="E13" s="2165"/>
      <c r="F13" s="2165" t="s">
        <v>986</v>
      </c>
      <c r="G13" s="2165"/>
      <c r="H13" s="2165"/>
      <c r="I13" s="2165"/>
      <c r="J13" s="2215"/>
      <c r="K13" s="2451"/>
      <c r="L13" s="2215"/>
      <c r="M13" s="2215"/>
      <c r="N13" s="2215"/>
      <c r="O13" s="2215"/>
      <c r="P13" s="2215"/>
      <c r="Q13" s="2218"/>
      <c r="R13" s="2216"/>
      <c r="S13" s="2215"/>
      <c r="T13" s="2215"/>
      <c r="U13" s="2215"/>
      <c r="V13" s="2215"/>
      <c r="W13" s="2215"/>
      <c r="X13" s="2215"/>
      <c r="Y13" s="2215"/>
      <c r="Z13" s="2215"/>
      <c r="AA13" s="2215"/>
      <c r="AB13" s="2199"/>
      <c r="AC13" s="2199"/>
      <c r="AD13" s="2199"/>
      <c r="AE13" s="2199"/>
      <c r="AF13" s="2199"/>
      <c r="AG13" s="2199"/>
      <c r="AH13" s="2199"/>
      <c r="AI13" s="2199"/>
      <c r="AJ13" s="2199"/>
      <c r="AK13" s="2199"/>
      <c r="AL13" s="2199"/>
      <c r="AM13" s="2199"/>
      <c r="AN13" s="2199"/>
      <c r="AO13" s="2199"/>
    </row>
    <row r="14" spans="1:45" s="2163" customFormat="1" ht="15">
      <c r="A14" s="2214"/>
      <c r="B14" s="2215"/>
      <c r="C14" s="2216"/>
      <c r="D14" s="2162"/>
      <c r="E14" s="2166"/>
      <c r="F14" s="2166"/>
      <c r="G14" s="2166"/>
      <c r="H14" s="2166"/>
      <c r="I14" s="2166"/>
      <c r="J14" s="2221"/>
      <c r="K14" s="2215"/>
      <c r="L14" s="2217"/>
      <c r="M14" s="2217"/>
      <c r="N14" s="2217"/>
      <c r="O14" s="2217"/>
      <c r="P14" s="2217"/>
      <c r="Q14" s="2211"/>
      <c r="R14" s="2222"/>
      <c r="S14" s="2219"/>
      <c r="T14" s="2219"/>
      <c r="U14" s="2219"/>
      <c r="V14" s="2219"/>
      <c r="W14" s="2219"/>
      <c r="X14" s="2219"/>
      <c r="Y14" s="2219"/>
      <c r="Z14" s="2219"/>
      <c r="AA14" s="2219"/>
      <c r="AB14" s="2199"/>
      <c r="AC14" s="2199"/>
      <c r="AD14" s="2199"/>
      <c r="AE14" s="2199"/>
      <c r="AF14" s="2199"/>
      <c r="AG14" s="2199"/>
      <c r="AH14" s="2199"/>
      <c r="AI14" s="2199"/>
      <c r="AJ14" s="2199"/>
      <c r="AK14" s="2199"/>
      <c r="AL14" s="2199"/>
      <c r="AM14" s="2199"/>
      <c r="AN14" s="2199"/>
      <c r="AO14" s="2199"/>
    </row>
    <row r="15" spans="1:45" s="2225" customFormat="1" ht="15" customHeight="1">
      <c r="A15" s="2214"/>
      <c r="B15" s="2215"/>
      <c r="C15" s="2216"/>
      <c r="D15" s="2167"/>
      <c r="E15" s="2164" t="s">
        <v>627</v>
      </c>
      <c r="F15" s="2165"/>
      <c r="G15" s="2165"/>
      <c r="H15" s="2165"/>
      <c r="I15" s="2165"/>
      <c r="J15" s="2215"/>
      <c r="K15" s="2215"/>
      <c r="L15" s="2215">
        <f>L17+L107+L119+L124+L136</f>
        <v>0</v>
      </c>
      <c r="M15" s="2215">
        <f>M17+M107+M119+M124+M136</f>
        <v>0</v>
      </c>
      <c r="N15" s="2215">
        <f>N17+N107+N119+N124+N136</f>
        <v>0</v>
      </c>
      <c r="O15" s="2215">
        <f>O17+O107+O119+O124+O136</f>
        <v>0</v>
      </c>
      <c r="P15" s="2215">
        <f>P17+P107+P119+P124+P136</f>
        <v>0</v>
      </c>
      <c r="Q15" s="2223">
        <f>O15-SUM(R15:AA15)</f>
        <v>0</v>
      </c>
      <c r="R15" s="2216">
        <f t="shared" ref="R15:AA15" si="1">R17+R107+R119+R124+R136</f>
        <v>0</v>
      </c>
      <c r="S15" s="2215">
        <f t="shared" si="1"/>
        <v>0</v>
      </c>
      <c r="T15" s="2215">
        <f t="shared" si="1"/>
        <v>0</v>
      </c>
      <c r="U15" s="2215">
        <f t="shared" si="1"/>
        <v>0</v>
      </c>
      <c r="V15" s="2215">
        <f t="shared" si="1"/>
        <v>0</v>
      </c>
      <c r="W15" s="2215">
        <f t="shared" si="1"/>
        <v>0</v>
      </c>
      <c r="X15" s="2215">
        <f t="shared" si="1"/>
        <v>0</v>
      </c>
      <c r="Y15" s="2215">
        <f t="shared" si="1"/>
        <v>0</v>
      </c>
      <c r="Z15" s="2215">
        <f t="shared" si="1"/>
        <v>0</v>
      </c>
      <c r="AA15" s="2215">
        <f t="shared" si="1"/>
        <v>0</v>
      </c>
      <c r="AB15" s="2224"/>
      <c r="AC15" s="2224"/>
      <c r="AD15" s="2224"/>
      <c r="AE15" s="2224"/>
      <c r="AF15" s="2224"/>
      <c r="AG15" s="2224"/>
      <c r="AH15" s="2224"/>
      <c r="AI15" s="2224"/>
      <c r="AJ15" s="2224"/>
      <c r="AK15" s="2224"/>
      <c r="AL15" s="2224"/>
      <c r="AM15" s="2224"/>
      <c r="AN15" s="2224"/>
      <c r="AO15" s="2224"/>
    </row>
    <row r="16" spans="1:45" s="2228" customFormat="1" ht="15" customHeight="1">
      <c r="A16" s="2214"/>
      <c r="B16" s="2215"/>
      <c r="C16" s="2216"/>
      <c r="D16" s="2162"/>
      <c r="E16" s="2165"/>
      <c r="F16" s="2165"/>
      <c r="G16" s="2165"/>
      <c r="H16" s="2165"/>
      <c r="I16" s="2165"/>
      <c r="J16" s="2215"/>
      <c r="K16" s="2215"/>
      <c r="L16" s="2215"/>
      <c r="M16" s="2215"/>
      <c r="N16" s="2215"/>
      <c r="O16" s="2215"/>
      <c r="P16" s="2215"/>
      <c r="Q16" s="2226"/>
      <c r="R16" s="2216"/>
      <c r="S16" s="2215"/>
      <c r="T16" s="2215"/>
      <c r="U16" s="2215"/>
      <c r="V16" s="2215"/>
      <c r="W16" s="2215"/>
      <c r="X16" s="2215"/>
      <c r="Y16" s="2215"/>
      <c r="Z16" s="2215"/>
      <c r="AA16" s="2215"/>
      <c r="AB16" s="2227"/>
      <c r="AC16" s="2227"/>
      <c r="AD16" s="2227"/>
      <c r="AE16" s="2227"/>
      <c r="AF16" s="2227"/>
      <c r="AG16" s="2227"/>
      <c r="AH16" s="2227"/>
      <c r="AI16" s="2227"/>
      <c r="AJ16" s="2227"/>
      <c r="AK16" s="2227"/>
      <c r="AL16" s="2227"/>
      <c r="AM16" s="2227"/>
      <c r="AN16" s="2227"/>
      <c r="AO16" s="2227"/>
    </row>
    <row r="17" spans="1:41" s="2228" customFormat="1" ht="15" customHeight="1">
      <c r="A17" s="2214"/>
      <c r="B17" s="2215"/>
      <c r="C17" s="2216"/>
      <c r="D17" s="2214"/>
      <c r="E17" s="2165" t="s">
        <v>877</v>
      </c>
      <c r="F17" s="2165" t="s">
        <v>628</v>
      </c>
      <c r="G17" s="2165"/>
      <c r="H17" s="2165"/>
      <c r="I17" s="2165"/>
      <c r="J17" s="2215"/>
      <c r="K17" s="2215"/>
      <c r="L17" s="2215">
        <f>L19+L82+L99</f>
        <v>0</v>
      </c>
      <c r="M17" s="2215">
        <f>M19+M82+M99</f>
        <v>0</v>
      </c>
      <c r="N17" s="2215">
        <f>N19+N82+N99</f>
        <v>0</v>
      </c>
      <c r="O17" s="2215">
        <f>O19+O82+O99</f>
        <v>0</v>
      </c>
      <c r="P17" s="2215">
        <f>P19+P82+P99</f>
        <v>0</v>
      </c>
      <c r="Q17" s="2223">
        <f>O17-SUM(R17:AA17)</f>
        <v>0</v>
      </c>
      <c r="R17" s="2216">
        <f t="shared" ref="R17:AA17" si="2">R19+R82+R99</f>
        <v>0</v>
      </c>
      <c r="S17" s="2215">
        <f t="shared" si="2"/>
        <v>0</v>
      </c>
      <c r="T17" s="2215">
        <f t="shared" si="2"/>
        <v>0</v>
      </c>
      <c r="U17" s="2215">
        <f t="shared" si="2"/>
        <v>0</v>
      </c>
      <c r="V17" s="2215">
        <f t="shared" si="2"/>
        <v>0</v>
      </c>
      <c r="W17" s="2215">
        <f t="shared" si="2"/>
        <v>0</v>
      </c>
      <c r="X17" s="2215">
        <f t="shared" si="2"/>
        <v>0</v>
      </c>
      <c r="Y17" s="2215">
        <f t="shared" si="2"/>
        <v>0</v>
      </c>
      <c r="Z17" s="2215">
        <f t="shared" si="2"/>
        <v>0</v>
      </c>
      <c r="AA17" s="2215">
        <f t="shared" si="2"/>
        <v>0</v>
      </c>
      <c r="AB17" s="2227"/>
      <c r="AC17" s="2227"/>
      <c r="AD17" s="2227"/>
      <c r="AE17" s="2227"/>
      <c r="AF17" s="2227"/>
      <c r="AG17" s="2227"/>
      <c r="AH17" s="2227"/>
      <c r="AI17" s="2227"/>
      <c r="AJ17" s="2227"/>
      <c r="AK17" s="2227"/>
      <c r="AL17" s="2227"/>
      <c r="AM17" s="2227"/>
      <c r="AN17" s="2227"/>
      <c r="AO17" s="2227"/>
    </row>
    <row r="18" spans="1:41" s="2228" customFormat="1" ht="15" customHeight="1">
      <c r="A18" s="2214"/>
      <c r="B18" s="2215"/>
      <c r="C18" s="2216"/>
      <c r="D18" s="2214"/>
      <c r="E18" s="2229"/>
      <c r="F18" s="2165"/>
      <c r="G18" s="2165"/>
      <c r="H18" s="2165"/>
      <c r="I18" s="2165"/>
      <c r="J18" s="2215"/>
      <c r="K18" s="2215"/>
      <c r="L18" s="2215"/>
      <c r="M18" s="2215"/>
      <c r="N18" s="2215"/>
      <c r="O18" s="2215"/>
      <c r="P18" s="2215"/>
      <c r="Q18" s="2226"/>
      <c r="R18" s="2216"/>
      <c r="S18" s="2215"/>
      <c r="T18" s="2215"/>
      <c r="U18" s="2215"/>
      <c r="V18" s="2215"/>
      <c r="W18" s="2215"/>
      <c r="X18" s="2215"/>
      <c r="Y18" s="2215"/>
      <c r="Z18" s="2215"/>
      <c r="AA18" s="2215"/>
      <c r="AB18" s="2227"/>
      <c r="AC18" s="2227"/>
      <c r="AD18" s="2227"/>
      <c r="AE18" s="2227"/>
      <c r="AF18" s="2227"/>
      <c r="AG18" s="2227"/>
      <c r="AH18" s="2227"/>
      <c r="AI18" s="2227"/>
      <c r="AJ18" s="2227"/>
      <c r="AK18" s="2227"/>
      <c r="AL18" s="2227"/>
      <c r="AM18" s="2227"/>
      <c r="AN18" s="2227"/>
      <c r="AO18" s="2227"/>
    </row>
    <row r="19" spans="1:41" s="2228" customFormat="1" ht="15" customHeight="1">
      <c r="A19" s="2214"/>
      <c r="B19" s="2215"/>
      <c r="C19" s="2216"/>
      <c r="D19" s="2214"/>
      <c r="E19" s="2165"/>
      <c r="F19" s="2165" t="s">
        <v>736</v>
      </c>
      <c r="G19" s="2165" t="s">
        <v>629</v>
      </c>
      <c r="H19" s="2165"/>
      <c r="I19" s="2165"/>
      <c r="J19" s="2215"/>
      <c r="K19" s="2215"/>
      <c r="L19" s="2215">
        <f>L21+L42+L46+L73+L75+L77+L79+L80</f>
        <v>0</v>
      </c>
      <c r="M19" s="2215">
        <f>M21+M42+M46+M73+M75+M77+M79+M80</f>
        <v>0</v>
      </c>
      <c r="N19" s="2215">
        <f>N21+N42+N46+N73+N75+N77+N79+N80</f>
        <v>0</v>
      </c>
      <c r="O19" s="2215">
        <f>O21+O42+O46+O73+O75+O77+O79+O80</f>
        <v>0</v>
      </c>
      <c r="P19" s="2215">
        <f>P21+P42+P46+P73+P75+P77+P79+P80</f>
        <v>0</v>
      </c>
      <c r="Q19" s="2223">
        <f>O19-SUM(R19:AA19)</f>
        <v>0</v>
      </c>
      <c r="R19" s="2216">
        <f t="shared" ref="R19:AA19" si="3">R21+R42+R46+R73+R75+R77+R79+R80</f>
        <v>0</v>
      </c>
      <c r="S19" s="2215">
        <f t="shared" si="3"/>
        <v>0</v>
      </c>
      <c r="T19" s="2215">
        <f t="shared" si="3"/>
        <v>0</v>
      </c>
      <c r="U19" s="2215">
        <f t="shared" si="3"/>
        <v>0</v>
      </c>
      <c r="V19" s="2215">
        <f t="shared" si="3"/>
        <v>0</v>
      </c>
      <c r="W19" s="2215">
        <f t="shared" si="3"/>
        <v>0</v>
      </c>
      <c r="X19" s="2215">
        <f t="shared" si="3"/>
        <v>0</v>
      </c>
      <c r="Y19" s="2215">
        <f t="shared" si="3"/>
        <v>0</v>
      </c>
      <c r="Z19" s="2215">
        <f t="shared" si="3"/>
        <v>0</v>
      </c>
      <c r="AA19" s="2215">
        <f t="shared" si="3"/>
        <v>0</v>
      </c>
      <c r="AB19" s="2227"/>
      <c r="AC19" s="2227"/>
      <c r="AD19" s="2227"/>
      <c r="AE19" s="2227"/>
      <c r="AF19" s="2227"/>
      <c r="AG19" s="2227"/>
      <c r="AH19" s="2227"/>
      <c r="AI19" s="2227"/>
      <c r="AJ19" s="2227"/>
      <c r="AK19" s="2227"/>
      <c r="AL19" s="2227"/>
      <c r="AM19" s="2227"/>
      <c r="AN19" s="2227"/>
      <c r="AO19" s="2227"/>
    </row>
    <row r="20" spans="1:41" s="2225" customFormat="1" ht="15" customHeight="1">
      <c r="A20" s="2214"/>
      <c r="B20" s="2215"/>
      <c r="C20" s="2216"/>
      <c r="D20" s="2214"/>
      <c r="E20" s="2165"/>
      <c r="F20" s="2165"/>
      <c r="G20" s="2165"/>
      <c r="H20" s="2165"/>
      <c r="I20" s="2230"/>
      <c r="J20" s="2231"/>
      <c r="K20" s="2231"/>
      <c r="L20" s="2231"/>
      <c r="M20" s="2231"/>
      <c r="N20" s="2231"/>
      <c r="O20" s="2231"/>
      <c r="P20" s="2231"/>
      <c r="Q20" s="2223"/>
      <c r="R20" s="2232"/>
      <c r="S20" s="2231"/>
      <c r="T20" s="2231"/>
      <c r="U20" s="2231"/>
      <c r="V20" s="2231"/>
      <c r="W20" s="2231"/>
      <c r="X20" s="2231"/>
      <c r="Y20" s="2231"/>
      <c r="Z20" s="2231"/>
      <c r="AA20" s="2231"/>
      <c r="AB20" s="2224"/>
      <c r="AC20" s="2224"/>
      <c r="AD20" s="2224"/>
      <c r="AE20" s="2224"/>
      <c r="AF20" s="2224"/>
      <c r="AG20" s="2224"/>
      <c r="AH20" s="2224"/>
      <c r="AI20" s="2224"/>
      <c r="AJ20" s="2224"/>
      <c r="AK20" s="2224"/>
      <c r="AL20" s="2224"/>
      <c r="AM20" s="2224"/>
      <c r="AN20" s="2224"/>
      <c r="AO20" s="2224"/>
    </row>
    <row r="21" spans="1:41" s="2225" customFormat="1" ht="15" customHeight="1">
      <c r="A21" s="2214"/>
      <c r="B21" s="2215"/>
      <c r="C21" s="2216"/>
      <c r="D21" s="2214"/>
      <c r="E21" s="2165"/>
      <c r="F21" s="2165"/>
      <c r="G21" s="2165" t="s">
        <v>630</v>
      </c>
      <c r="H21" s="2230"/>
      <c r="I21" s="2230"/>
      <c r="J21" s="2231"/>
      <c r="K21" s="2215" t="s">
        <v>987</v>
      </c>
      <c r="L21" s="2215">
        <f>L22+L23+L24+L25+L26+L31+L32+L33+L36+L37+L38+L39+L40</f>
        <v>0</v>
      </c>
      <c r="M21" s="2215">
        <f>M22+M23+M24+M25+M26+M31+M32+M33+M36+M37+M38+M39+M40</f>
        <v>0</v>
      </c>
      <c r="N21" s="2215">
        <f>N22+N23+N24+N25+N26+N31+N32+N33+N36+N37+N38+N39+N40</f>
        <v>0</v>
      </c>
      <c r="O21" s="2215">
        <f>O22+O23+O24+O25+O26+O31+O32+O33+O36+O37+O38+O39+O40</f>
        <v>0</v>
      </c>
      <c r="P21" s="2215">
        <f>P22+P23+P24+P25+P26+P31+P32+P33+P36+P37+P38+P39+P40</f>
        <v>0</v>
      </c>
      <c r="Q21" s="2223">
        <f>O21-SUM(R21:AA21)</f>
        <v>0</v>
      </c>
      <c r="R21" s="2216">
        <f>R22+R23+R24+R25+R26+R31+R32+R33+R36+R37+R38+R39+R40</f>
        <v>0</v>
      </c>
      <c r="S21" s="2216">
        <f t="shared" ref="S21:AA21" si="4">S22+S23+S24+S25+S26+S31+S32+S33+S36+S37+S38+S39+S40</f>
        <v>0</v>
      </c>
      <c r="T21" s="2216">
        <f t="shared" si="4"/>
        <v>0</v>
      </c>
      <c r="U21" s="2216">
        <f t="shared" si="4"/>
        <v>0</v>
      </c>
      <c r="V21" s="2216">
        <f t="shared" si="4"/>
        <v>0</v>
      </c>
      <c r="W21" s="2216">
        <f t="shared" si="4"/>
        <v>0</v>
      </c>
      <c r="X21" s="2216">
        <f t="shared" si="4"/>
        <v>0</v>
      </c>
      <c r="Y21" s="2216">
        <f t="shared" si="4"/>
        <v>0</v>
      </c>
      <c r="Z21" s="2216">
        <f t="shared" si="4"/>
        <v>0</v>
      </c>
      <c r="AA21" s="2216">
        <f t="shared" si="4"/>
        <v>0</v>
      </c>
      <c r="AB21" s="2224"/>
      <c r="AC21" s="2224"/>
      <c r="AD21" s="2224"/>
      <c r="AE21" s="2224"/>
      <c r="AF21" s="2224"/>
      <c r="AG21" s="2224"/>
      <c r="AH21" s="2224"/>
      <c r="AI21" s="2224"/>
      <c r="AJ21" s="2224"/>
      <c r="AK21" s="2224"/>
      <c r="AL21" s="2224"/>
      <c r="AM21" s="2224"/>
      <c r="AN21" s="2224"/>
      <c r="AO21" s="2224"/>
    </row>
    <row r="22" spans="1:41" s="2225" customFormat="1" ht="15" customHeight="1">
      <c r="A22" s="2214"/>
      <c r="B22" s="2215"/>
      <c r="C22" s="2216" t="s">
        <v>551</v>
      </c>
      <c r="D22" s="2214"/>
      <c r="E22" s="2165"/>
      <c r="F22" s="2165"/>
      <c r="G22" s="2165"/>
      <c r="H22" s="2230" t="s">
        <v>631</v>
      </c>
      <c r="I22" s="2230"/>
      <c r="J22" s="2231"/>
      <c r="K22" s="2231"/>
      <c r="L22" s="2231"/>
      <c r="M22" s="2231"/>
      <c r="N22" s="2231"/>
      <c r="O22" s="2231"/>
      <c r="P22" s="2231"/>
      <c r="Q22" s="2218"/>
      <c r="R22" s="2232"/>
      <c r="S22" s="2231"/>
      <c r="T22" s="2231"/>
      <c r="U22" s="2231"/>
      <c r="V22" s="2231"/>
      <c r="W22" s="2231"/>
      <c r="X22" s="2231"/>
      <c r="Y22" s="2231"/>
      <c r="Z22" s="2231"/>
      <c r="AA22" s="2231"/>
      <c r="AB22" s="2224"/>
      <c r="AC22" s="2224"/>
      <c r="AD22" s="2224"/>
      <c r="AE22" s="2224"/>
      <c r="AF22" s="2224"/>
      <c r="AG22" s="2224"/>
      <c r="AH22" s="2224"/>
      <c r="AI22" s="2224"/>
      <c r="AJ22" s="2224"/>
      <c r="AK22" s="2224"/>
      <c r="AL22" s="2224"/>
      <c r="AM22" s="2224"/>
      <c r="AN22" s="2224"/>
      <c r="AO22" s="2224"/>
    </row>
    <row r="23" spans="1:41" s="2225" customFormat="1" ht="15" customHeight="1">
      <c r="A23" s="2214"/>
      <c r="B23" s="2215"/>
      <c r="C23" s="2216" t="s">
        <v>551</v>
      </c>
      <c r="D23" s="2214"/>
      <c r="E23" s="2165"/>
      <c r="F23" s="2165"/>
      <c r="G23" s="2165"/>
      <c r="H23" s="2233" t="s">
        <v>632</v>
      </c>
      <c r="I23" s="2233"/>
      <c r="J23" s="2231"/>
      <c r="K23" s="2231"/>
      <c r="L23" s="2231"/>
      <c r="M23" s="2231"/>
      <c r="N23" s="2231"/>
      <c r="O23" s="2231"/>
      <c r="P23" s="2231"/>
      <c r="Q23" s="2218"/>
      <c r="R23" s="2232"/>
      <c r="S23" s="2231"/>
      <c r="T23" s="2231"/>
      <c r="U23" s="2231"/>
      <c r="V23" s="2231"/>
      <c r="W23" s="2231"/>
      <c r="X23" s="2231"/>
      <c r="Y23" s="2231"/>
      <c r="Z23" s="2231"/>
      <c r="AA23" s="2231"/>
      <c r="AB23" s="2224"/>
      <c r="AC23" s="2224"/>
      <c r="AD23" s="2224"/>
      <c r="AE23" s="2224"/>
      <c r="AF23" s="2224"/>
      <c r="AG23" s="2224"/>
      <c r="AH23" s="2224"/>
      <c r="AI23" s="2224"/>
      <c r="AJ23" s="2224"/>
      <c r="AK23" s="2224"/>
      <c r="AL23" s="2224"/>
      <c r="AM23" s="2224"/>
      <c r="AN23" s="2224"/>
      <c r="AO23" s="2224"/>
    </row>
    <row r="24" spans="1:41" s="2225" customFormat="1" ht="15" customHeight="1">
      <c r="A24" s="2214"/>
      <c r="B24" s="2215"/>
      <c r="C24" s="2216" t="s">
        <v>552</v>
      </c>
      <c r="D24" s="2214"/>
      <c r="E24" s="2165"/>
      <c r="F24" s="2165"/>
      <c r="G24" s="2165"/>
      <c r="H24" s="2230" t="s">
        <v>633</v>
      </c>
      <c r="I24" s="2230"/>
      <c r="J24" s="2231"/>
      <c r="K24" s="2231"/>
      <c r="L24" s="2231"/>
      <c r="M24" s="2231"/>
      <c r="N24" s="2231"/>
      <c r="O24" s="2231"/>
      <c r="P24" s="2231"/>
      <c r="Q24" s="2218"/>
      <c r="R24" s="2232"/>
      <c r="S24" s="2231"/>
      <c r="T24" s="2231"/>
      <c r="U24" s="2231"/>
      <c r="V24" s="2231"/>
      <c r="W24" s="2231"/>
      <c r="X24" s="2231"/>
      <c r="Y24" s="2231"/>
      <c r="Z24" s="2231"/>
      <c r="AA24" s="2231"/>
      <c r="AB24" s="2224"/>
      <c r="AC24" s="2224"/>
      <c r="AD24" s="2224"/>
      <c r="AE24" s="2224"/>
      <c r="AF24" s="2224"/>
      <c r="AG24" s="2224"/>
      <c r="AH24" s="2224"/>
      <c r="AI24" s="2224"/>
      <c r="AJ24" s="2224"/>
      <c r="AK24" s="2224"/>
      <c r="AL24" s="2224"/>
      <c r="AM24" s="2224"/>
      <c r="AN24" s="2224"/>
      <c r="AO24" s="2224"/>
    </row>
    <row r="25" spans="1:41" s="2225" customFormat="1" ht="15" customHeight="1">
      <c r="A25" s="2214"/>
      <c r="B25" s="2215"/>
      <c r="C25" s="2216" t="s">
        <v>551</v>
      </c>
      <c r="D25" s="2214"/>
      <c r="E25" s="2165"/>
      <c r="F25" s="2165"/>
      <c r="G25" s="2165"/>
      <c r="H25" s="2230" t="s">
        <v>634</v>
      </c>
      <c r="I25" s="2230"/>
      <c r="J25" s="2231"/>
      <c r="K25" s="2231"/>
      <c r="L25" s="2231"/>
      <c r="M25" s="2231"/>
      <c r="N25" s="2231"/>
      <c r="O25" s="2231"/>
      <c r="P25" s="2231"/>
      <c r="Q25" s="2218"/>
      <c r="R25" s="2232"/>
      <c r="S25" s="2231"/>
      <c r="T25" s="2231"/>
      <c r="U25" s="2231"/>
      <c r="V25" s="2231"/>
      <c r="W25" s="2231"/>
      <c r="X25" s="2231"/>
      <c r="Y25" s="2231"/>
      <c r="Z25" s="2231"/>
      <c r="AA25" s="2231"/>
      <c r="AB25" s="2224"/>
      <c r="AC25" s="2224"/>
      <c r="AD25" s="2224"/>
      <c r="AE25" s="2224"/>
      <c r="AF25" s="2224"/>
      <c r="AG25" s="2224"/>
      <c r="AH25" s="2224"/>
      <c r="AI25" s="2224"/>
      <c r="AJ25" s="2224"/>
      <c r="AK25" s="2224"/>
      <c r="AL25" s="2224"/>
      <c r="AM25" s="2224"/>
      <c r="AN25" s="2224"/>
      <c r="AO25" s="2224"/>
    </row>
    <row r="26" spans="1:41" s="2225" customFormat="1" ht="15" customHeight="1">
      <c r="A26" s="2214"/>
      <c r="B26" s="2215"/>
      <c r="C26" s="2216"/>
      <c r="D26" s="2214"/>
      <c r="E26" s="2165"/>
      <c r="F26" s="2165"/>
      <c r="G26" s="2165"/>
      <c r="H26" s="2230" t="s">
        <v>635</v>
      </c>
      <c r="I26" s="2230"/>
      <c r="J26" s="2231"/>
      <c r="K26" s="2231"/>
      <c r="L26" s="2215">
        <f>L27+L28+L29+L30</f>
        <v>0</v>
      </c>
      <c r="M26" s="2215">
        <f>M27+M28+M29+M30</f>
        <v>0</v>
      </c>
      <c r="N26" s="2215">
        <f>N27+N28+N29+N30</f>
        <v>0</v>
      </c>
      <c r="O26" s="2215">
        <f>O27+O28+O29+O30</f>
        <v>0</v>
      </c>
      <c r="P26" s="2215">
        <f>P27+P28+P29+P30</f>
        <v>0</v>
      </c>
      <c r="Q26" s="2223">
        <f>O26-SUM(R26:AA26)</f>
        <v>0</v>
      </c>
      <c r="R26" s="2216">
        <f t="shared" ref="R26:AA26" si="5">R27+R28+R29+R30</f>
        <v>0</v>
      </c>
      <c r="S26" s="2215">
        <f t="shared" si="5"/>
        <v>0</v>
      </c>
      <c r="T26" s="2215">
        <f t="shared" si="5"/>
        <v>0</v>
      </c>
      <c r="U26" s="2215">
        <f t="shared" si="5"/>
        <v>0</v>
      </c>
      <c r="V26" s="2215">
        <f t="shared" si="5"/>
        <v>0</v>
      </c>
      <c r="W26" s="2215">
        <f t="shared" si="5"/>
        <v>0</v>
      </c>
      <c r="X26" s="2215">
        <f t="shared" si="5"/>
        <v>0</v>
      </c>
      <c r="Y26" s="2215">
        <f t="shared" si="5"/>
        <v>0</v>
      </c>
      <c r="Z26" s="2215">
        <f t="shared" si="5"/>
        <v>0</v>
      </c>
      <c r="AA26" s="2215">
        <f t="shared" si="5"/>
        <v>0</v>
      </c>
      <c r="AB26" s="2224"/>
      <c r="AC26" s="2224"/>
      <c r="AD26" s="2224"/>
      <c r="AE26" s="2224"/>
      <c r="AF26" s="2224"/>
      <c r="AG26" s="2224"/>
      <c r="AH26" s="2224"/>
      <c r="AI26" s="2224"/>
      <c r="AJ26" s="2224"/>
      <c r="AK26" s="2224"/>
      <c r="AL26" s="2224"/>
      <c r="AM26" s="2224"/>
      <c r="AN26" s="2224"/>
      <c r="AO26" s="2224"/>
    </row>
    <row r="27" spans="1:41" s="2225" customFormat="1" ht="15" customHeight="1">
      <c r="A27" s="2214"/>
      <c r="B27" s="2215"/>
      <c r="C27" s="2216" t="s">
        <v>551</v>
      </c>
      <c r="D27" s="2214"/>
      <c r="E27" s="2165"/>
      <c r="F27" s="2165"/>
      <c r="G27" s="2165"/>
      <c r="H27" s="2230"/>
      <c r="I27" s="2230" t="s">
        <v>636</v>
      </c>
      <c r="J27" s="2231"/>
      <c r="K27" s="2231"/>
      <c r="L27" s="2231"/>
      <c r="M27" s="2231"/>
      <c r="N27" s="2231"/>
      <c r="O27" s="2231"/>
      <c r="P27" s="2231"/>
      <c r="Q27" s="2218"/>
      <c r="R27" s="2232"/>
      <c r="S27" s="2231"/>
      <c r="T27" s="2231"/>
      <c r="U27" s="2231"/>
      <c r="V27" s="2231"/>
      <c r="W27" s="2231"/>
      <c r="X27" s="2231"/>
      <c r="Y27" s="2231"/>
      <c r="Z27" s="2231"/>
      <c r="AA27" s="2231"/>
      <c r="AB27" s="2224"/>
      <c r="AC27" s="2224"/>
      <c r="AD27" s="2224"/>
      <c r="AE27" s="2224"/>
      <c r="AF27" s="2224"/>
      <c r="AG27" s="2224"/>
      <c r="AH27" s="2224"/>
      <c r="AI27" s="2224"/>
      <c r="AJ27" s="2224"/>
      <c r="AK27" s="2224"/>
      <c r="AL27" s="2224"/>
      <c r="AM27" s="2224"/>
      <c r="AN27" s="2224"/>
      <c r="AO27" s="2224"/>
    </row>
    <row r="28" spans="1:41" s="2225" customFormat="1" ht="15" customHeight="1">
      <c r="A28" s="2214"/>
      <c r="B28" s="2215"/>
      <c r="C28" s="2216" t="s">
        <v>551</v>
      </c>
      <c r="D28" s="2214"/>
      <c r="E28" s="2165"/>
      <c r="F28" s="2165"/>
      <c r="G28" s="2165"/>
      <c r="H28" s="2230"/>
      <c r="I28" s="2230" t="s">
        <v>637</v>
      </c>
      <c r="J28" s="2231"/>
      <c r="K28" s="2231"/>
      <c r="L28" s="2231"/>
      <c r="M28" s="2231"/>
      <c r="N28" s="2231"/>
      <c r="O28" s="2231"/>
      <c r="P28" s="2231"/>
      <c r="Q28" s="2218"/>
      <c r="R28" s="2232"/>
      <c r="S28" s="2231"/>
      <c r="T28" s="2231"/>
      <c r="U28" s="2231"/>
      <c r="V28" s="2231"/>
      <c r="W28" s="2231"/>
      <c r="X28" s="2231"/>
      <c r="Y28" s="2231"/>
      <c r="Z28" s="2231"/>
      <c r="AA28" s="2231"/>
      <c r="AB28" s="2224"/>
      <c r="AC28" s="2224"/>
      <c r="AD28" s="2224"/>
      <c r="AE28" s="2224"/>
      <c r="AF28" s="2224"/>
      <c r="AG28" s="2224"/>
      <c r="AH28" s="2224"/>
      <c r="AI28" s="2224"/>
      <c r="AJ28" s="2224"/>
      <c r="AK28" s="2224"/>
      <c r="AL28" s="2224"/>
      <c r="AM28" s="2224"/>
      <c r="AN28" s="2224"/>
      <c r="AO28" s="2224"/>
    </row>
    <row r="29" spans="1:41" s="2225" customFormat="1" ht="15" customHeight="1">
      <c r="A29" s="2214"/>
      <c r="B29" s="2215"/>
      <c r="C29" s="2216" t="s">
        <v>552</v>
      </c>
      <c r="D29" s="2214"/>
      <c r="E29" s="2165"/>
      <c r="F29" s="2165"/>
      <c r="G29" s="2165"/>
      <c r="H29" s="2230"/>
      <c r="I29" s="2230" t="s">
        <v>76</v>
      </c>
      <c r="J29" s="2231"/>
      <c r="K29" s="2231"/>
      <c r="L29" s="2231"/>
      <c r="M29" s="2231"/>
      <c r="N29" s="2231"/>
      <c r="O29" s="2231"/>
      <c r="P29" s="2231"/>
      <c r="Q29" s="2218"/>
      <c r="R29" s="2232"/>
      <c r="S29" s="2231"/>
      <c r="T29" s="2231"/>
      <c r="U29" s="2231"/>
      <c r="V29" s="2231"/>
      <c r="W29" s="2231"/>
      <c r="X29" s="2231"/>
      <c r="Y29" s="2231"/>
      <c r="Z29" s="2231"/>
      <c r="AA29" s="2231"/>
      <c r="AB29" s="2224"/>
      <c r="AC29" s="2224"/>
      <c r="AD29" s="2224"/>
      <c r="AE29" s="2224"/>
      <c r="AF29" s="2224"/>
      <c r="AG29" s="2224"/>
      <c r="AH29" s="2224"/>
      <c r="AI29" s="2224"/>
      <c r="AJ29" s="2224"/>
      <c r="AK29" s="2224"/>
      <c r="AL29" s="2224"/>
      <c r="AM29" s="2224"/>
      <c r="AN29" s="2224"/>
      <c r="AO29" s="2224"/>
    </row>
    <row r="30" spans="1:41" s="2225" customFormat="1" ht="15" customHeight="1">
      <c r="A30" s="2214"/>
      <c r="B30" s="2215"/>
      <c r="C30" s="2216" t="s">
        <v>551</v>
      </c>
      <c r="D30" s="2214"/>
      <c r="E30" s="2165"/>
      <c r="F30" s="2165"/>
      <c r="G30" s="2165"/>
      <c r="H30" s="2230"/>
      <c r="I30" s="2230" t="s">
        <v>638</v>
      </c>
      <c r="J30" s="2231"/>
      <c r="K30" s="2231"/>
      <c r="L30" s="2231"/>
      <c r="M30" s="2231"/>
      <c r="N30" s="2231"/>
      <c r="O30" s="2231"/>
      <c r="P30" s="2231"/>
      <c r="Q30" s="2218"/>
      <c r="R30" s="2232"/>
      <c r="S30" s="2231"/>
      <c r="T30" s="2231"/>
      <c r="U30" s="2231"/>
      <c r="V30" s="2231"/>
      <c r="W30" s="2231"/>
      <c r="X30" s="2231"/>
      <c r="Y30" s="2231"/>
      <c r="Z30" s="2231"/>
      <c r="AA30" s="2231"/>
      <c r="AB30" s="2224"/>
      <c r="AC30" s="2224"/>
      <c r="AD30" s="2224"/>
      <c r="AE30" s="2224"/>
      <c r="AF30" s="2224"/>
      <c r="AG30" s="2224"/>
      <c r="AH30" s="2224"/>
      <c r="AI30" s="2224"/>
      <c r="AJ30" s="2224"/>
      <c r="AK30" s="2224"/>
      <c r="AL30" s="2224"/>
      <c r="AM30" s="2224"/>
      <c r="AN30" s="2224"/>
      <c r="AO30" s="2224"/>
    </row>
    <row r="31" spans="1:41" s="2225" customFormat="1" ht="15" customHeight="1">
      <c r="A31" s="2214"/>
      <c r="B31" s="2215"/>
      <c r="C31" s="2216" t="s">
        <v>551</v>
      </c>
      <c r="D31" s="2214"/>
      <c r="E31" s="2165"/>
      <c r="F31" s="2165"/>
      <c r="G31" s="2165"/>
      <c r="H31" s="2230" t="s">
        <v>639</v>
      </c>
      <c r="I31" s="2230"/>
      <c r="J31" s="2231"/>
      <c r="K31" s="2231"/>
      <c r="L31" s="2231"/>
      <c r="M31" s="2231"/>
      <c r="N31" s="2231"/>
      <c r="O31" s="2231"/>
      <c r="P31" s="2231"/>
      <c r="Q31" s="2218"/>
      <c r="R31" s="2232"/>
      <c r="S31" s="2231"/>
      <c r="T31" s="2231"/>
      <c r="U31" s="2231"/>
      <c r="V31" s="2231"/>
      <c r="W31" s="2231"/>
      <c r="X31" s="2231"/>
      <c r="Y31" s="2231"/>
      <c r="Z31" s="2231"/>
      <c r="AA31" s="2231"/>
      <c r="AB31" s="2224"/>
      <c r="AC31" s="2224"/>
      <c r="AD31" s="2224"/>
      <c r="AE31" s="2224"/>
      <c r="AF31" s="2224"/>
      <c r="AG31" s="2224"/>
      <c r="AH31" s="2224"/>
      <c r="AI31" s="2224"/>
      <c r="AJ31" s="2224"/>
      <c r="AK31" s="2224"/>
      <c r="AL31" s="2224"/>
      <c r="AM31" s="2224"/>
      <c r="AN31" s="2224"/>
      <c r="AO31" s="2224"/>
    </row>
    <row r="32" spans="1:41" s="2225" customFormat="1" ht="15" customHeight="1">
      <c r="A32" s="2214"/>
      <c r="B32" s="2215"/>
      <c r="C32" s="2216" t="s">
        <v>551</v>
      </c>
      <c r="D32" s="2214"/>
      <c r="E32" s="2165"/>
      <c r="F32" s="2165"/>
      <c r="G32" s="2165"/>
      <c r="H32" s="2230" t="s">
        <v>640</v>
      </c>
      <c r="I32" s="2230"/>
      <c r="J32" s="2231"/>
      <c r="K32" s="2231"/>
      <c r="L32" s="2231"/>
      <c r="M32" s="2231"/>
      <c r="N32" s="2231"/>
      <c r="O32" s="2231"/>
      <c r="P32" s="2231"/>
      <c r="Q32" s="2218"/>
      <c r="R32" s="2232"/>
      <c r="S32" s="2231"/>
      <c r="T32" s="2231"/>
      <c r="U32" s="2231"/>
      <c r="V32" s="2231"/>
      <c r="W32" s="2231"/>
      <c r="X32" s="2231"/>
      <c r="Y32" s="2231"/>
      <c r="Z32" s="2231"/>
      <c r="AA32" s="2231"/>
      <c r="AB32" s="2224"/>
      <c r="AC32" s="2224"/>
      <c r="AD32" s="2224"/>
      <c r="AE32" s="2224"/>
      <c r="AF32" s="2224"/>
      <c r="AG32" s="2224"/>
      <c r="AH32" s="2224"/>
      <c r="AI32" s="2224"/>
      <c r="AJ32" s="2224"/>
      <c r="AK32" s="2224"/>
      <c r="AL32" s="2224"/>
      <c r="AM32" s="2224"/>
      <c r="AN32" s="2224"/>
      <c r="AO32" s="2224"/>
    </row>
    <row r="33" spans="1:41" s="2225" customFormat="1" ht="15" customHeight="1">
      <c r="A33" s="2214"/>
      <c r="B33" s="2215"/>
      <c r="C33" s="2216"/>
      <c r="D33" s="2214"/>
      <c r="E33" s="2165"/>
      <c r="F33" s="2165"/>
      <c r="G33" s="2165"/>
      <c r="H33" s="2230" t="s">
        <v>641</v>
      </c>
      <c r="I33" s="2230"/>
      <c r="J33" s="2231"/>
      <c r="K33" s="2231"/>
      <c r="L33" s="2215">
        <f>L34+L35</f>
        <v>0</v>
      </c>
      <c r="M33" s="2215">
        <f>M34+M35</f>
        <v>0</v>
      </c>
      <c r="N33" s="2215">
        <f>N34+N35</f>
        <v>0</v>
      </c>
      <c r="O33" s="2215">
        <f>O34+O35</f>
        <v>0</v>
      </c>
      <c r="P33" s="2215">
        <f>P34+P35</f>
        <v>0</v>
      </c>
      <c r="Q33" s="2223">
        <f>O33-SUM(R33:AA33)</f>
        <v>0</v>
      </c>
      <c r="R33" s="2216">
        <f t="shared" ref="R33:AA33" si="6">R34+R35</f>
        <v>0</v>
      </c>
      <c r="S33" s="2215">
        <f t="shared" si="6"/>
        <v>0</v>
      </c>
      <c r="T33" s="2215">
        <f t="shared" si="6"/>
        <v>0</v>
      </c>
      <c r="U33" s="2215">
        <f t="shared" si="6"/>
        <v>0</v>
      </c>
      <c r="V33" s="2215">
        <f t="shared" si="6"/>
        <v>0</v>
      </c>
      <c r="W33" s="2215">
        <f t="shared" si="6"/>
        <v>0</v>
      </c>
      <c r="X33" s="2215">
        <f t="shared" si="6"/>
        <v>0</v>
      </c>
      <c r="Y33" s="2215">
        <f t="shared" si="6"/>
        <v>0</v>
      </c>
      <c r="Z33" s="2215">
        <f t="shared" si="6"/>
        <v>0</v>
      </c>
      <c r="AA33" s="2215">
        <f t="shared" si="6"/>
        <v>0</v>
      </c>
      <c r="AB33" s="2224"/>
      <c r="AC33" s="2224"/>
      <c r="AD33" s="2224"/>
      <c r="AE33" s="2224"/>
      <c r="AF33" s="2224"/>
      <c r="AG33" s="2224"/>
      <c r="AH33" s="2224"/>
      <c r="AI33" s="2224"/>
      <c r="AJ33" s="2224"/>
      <c r="AK33" s="2224"/>
      <c r="AL33" s="2224"/>
      <c r="AM33" s="2224"/>
      <c r="AN33" s="2224"/>
      <c r="AO33" s="2224"/>
    </row>
    <row r="34" spans="1:41" s="2225" customFormat="1" ht="15" customHeight="1">
      <c r="A34" s="2214"/>
      <c r="B34" s="2215"/>
      <c r="C34" s="2216" t="s">
        <v>551</v>
      </c>
      <c r="D34" s="2214"/>
      <c r="E34" s="2165"/>
      <c r="F34" s="2165"/>
      <c r="G34" s="2165"/>
      <c r="H34" s="2230"/>
      <c r="I34" s="2230" t="s">
        <v>642</v>
      </c>
      <c r="J34" s="2231"/>
      <c r="K34" s="2231"/>
      <c r="L34" s="2231"/>
      <c r="M34" s="2231"/>
      <c r="N34" s="2231"/>
      <c r="O34" s="2231"/>
      <c r="P34" s="2231"/>
      <c r="Q34" s="2218"/>
      <c r="R34" s="2232"/>
      <c r="S34" s="2231"/>
      <c r="T34" s="2231"/>
      <c r="U34" s="2231"/>
      <c r="V34" s="2231"/>
      <c r="W34" s="2231"/>
      <c r="X34" s="2231"/>
      <c r="Y34" s="2231"/>
      <c r="Z34" s="2231"/>
      <c r="AA34" s="2231"/>
      <c r="AB34" s="2224"/>
      <c r="AC34" s="2224"/>
      <c r="AD34" s="2224"/>
      <c r="AE34" s="2224"/>
      <c r="AF34" s="2224"/>
      <c r="AG34" s="2224"/>
      <c r="AH34" s="2224"/>
      <c r="AI34" s="2224"/>
      <c r="AJ34" s="2224"/>
      <c r="AK34" s="2224"/>
      <c r="AL34" s="2224"/>
      <c r="AM34" s="2224"/>
      <c r="AN34" s="2224"/>
      <c r="AO34" s="2224"/>
    </row>
    <row r="35" spans="1:41" s="2225" customFormat="1" ht="15" customHeight="1">
      <c r="A35" s="2214"/>
      <c r="B35" s="2215"/>
      <c r="C35" s="2216" t="s">
        <v>551</v>
      </c>
      <c r="D35" s="2214"/>
      <c r="E35" s="2165"/>
      <c r="F35" s="2165"/>
      <c r="G35" s="2165"/>
      <c r="H35" s="2230"/>
      <c r="I35" s="2230" t="s">
        <v>643</v>
      </c>
      <c r="J35" s="2231"/>
      <c r="K35" s="2231"/>
      <c r="L35" s="2231"/>
      <c r="M35" s="2231"/>
      <c r="N35" s="2231"/>
      <c r="O35" s="2231"/>
      <c r="P35" s="2231"/>
      <c r="Q35" s="2218"/>
      <c r="R35" s="2232"/>
      <c r="S35" s="2231"/>
      <c r="T35" s="2231"/>
      <c r="U35" s="2231"/>
      <c r="V35" s="2231"/>
      <c r="W35" s="2231"/>
      <c r="X35" s="2231"/>
      <c r="Y35" s="2231"/>
      <c r="Z35" s="2231"/>
      <c r="AA35" s="2231"/>
      <c r="AB35" s="2224"/>
      <c r="AC35" s="2224"/>
      <c r="AD35" s="2224"/>
      <c r="AE35" s="2224"/>
      <c r="AF35" s="2224"/>
      <c r="AG35" s="2224"/>
      <c r="AH35" s="2224"/>
      <c r="AI35" s="2224"/>
      <c r="AJ35" s="2224"/>
      <c r="AK35" s="2224"/>
      <c r="AL35" s="2224"/>
      <c r="AM35" s="2224"/>
      <c r="AN35" s="2224"/>
      <c r="AO35" s="2224"/>
    </row>
    <row r="36" spans="1:41" s="2225" customFormat="1" ht="15" customHeight="1">
      <c r="A36" s="2214"/>
      <c r="B36" s="2215"/>
      <c r="C36" s="2216" t="s">
        <v>552</v>
      </c>
      <c r="D36" s="2214"/>
      <c r="E36" s="2165"/>
      <c r="F36" s="2165"/>
      <c r="G36" s="2165"/>
      <c r="H36" s="2230" t="s">
        <v>644</v>
      </c>
      <c r="I36" s="2230"/>
      <c r="J36" s="2231"/>
      <c r="K36" s="2231"/>
      <c r="L36" s="2231"/>
      <c r="M36" s="2231"/>
      <c r="N36" s="2231"/>
      <c r="O36" s="2231"/>
      <c r="P36" s="2231"/>
      <c r="Q36" s="2218"/>
      <c r="R36" s="2232"/>
      <c r="S36" s="2231"/>
      <c r="T36" s="2231"/>
      <c r="U36" s="2231"/>
      <c r="V36" s="2231"/>
      <c r="W36" s="2231"/>
      <c r="X36" s="2231"/>
      <c r="Y36" s="2231"/>
      <c r="Z36" s="2231"/>
      <c r="AA36" s="2231"/>
      <c r="AB36" s="2224"/>
      <c r="AC36" s="2224"/>
      <c r="AD36" s="2224"/>
      <c r="AE36" s="2224"/>
      <c r="AF36" s="2224"/>
      <c r="AG36" s="2224"/>
      <c r="AH36" s="2224"/>
      <c r="AI36" s="2224"/>
      <c r="AJ36" s="2224"/>
      <c r="AK36" s="2224"/>
      <c r="AL36" s="2224"/>
      <c r="AM36" s="2224"/>
      <c r="AN36" s="2224"/>
      <c r="AO36" s="2224"/>
    </row>
    <row r="37" spans="1:41" s="2225" customFormat="1" ht="15" customHeight="1">
      <c r="A37" s="2214"/>
      <c r="B37" s="2215"/>
      <c r="C37" s="2216" t="s">
        <v>552</v>
      </c>
      <c r="D37" s="2214"/>
      <c r="E37" s="2165"/>
      <c r="F37" s="2165"/>
      <c r="G37" s="2165"/>
      <c r="H37" s="2230" t="s">
        <v>645</v>
      </c>
      <c r="I37" s="2230"/>
      <c r="J37" s="2231"/>
      <c r="K37" s="2231"/>
      <c r="L37" s="2231"/>
      <c r="M37" s="2231"/>
      <c r="N37" s="2231"/>
      <c r="O37" s="2231"/>
      <c r="P37" s="2231"/>
      <c r="Q37" s="2218"/>
      <c r="R37" s="2232"/>
      <c r="S37" s="2231"/>
      <c r="T37" s="2231"/>
      <c r="U37" s="2231"/>
      <c r="V37" s="2231"/>
      <c r="W37" s="2231"/>
      <c r="X37" s="2231"/>
      <c r="Y37" s="2231"/>
      <c r="Z37" s="2231"/>
      <c r="AA37" s="2231"/>
      <c r="AB37" s="2224"/>
      <c r="AC37" s="2224"/>
      <c r="AD37" s="2224"/>
      <c r="AE37" s="2224"/>
      <c r="AF37" s="2224"/>
      <c r="AG37" s="2224"/>
      <c r="AH37" s="2224"/>
      <c r="AI37" s="2224"/>
      <c r="AJ37" s="2224"/>
      <c r="AK37" s="2224"/>
      <c r="AL37" s="2224"/>
      <c r="AM37" s="2224"/>
      <c r="AN37" s="2224"/>
      <c r="AO37" s="2224"/>
    </row>
    <row r="38" spans="1:41" s="2225" customFormat="1" ht="15" customHeight="1">
      <c r="A38" s="2214"/>
      <c r="B38" s="2215"/>
      <c r="C38" s="2216" t="s">
        <v>552</v>
      </c>
      <c r="D38" s="2214"/>
      <c r="E38" s="2165"/>
      <c r="F38" s="2165"/>
      <c r="G38" s="2165"/>
      <c r="H38" s="2230" t="s">
        <v>646</v>
      </c>
      <c r="I38" s="2230"/>
      <c r="J38" s="2231"/>
      <c r="K38" s="2231"/>
      <c r="L38" s="2231"/>
      <c r="M38" s="2231"/>
      <c r="N38" s="2231"/>
      <c r="O38" s="2231"/>
      <c r="P38" s="2231"/>
      <c r="Q38" s="2218"/>
      <c r="R38" s="2232"/>
      <c r="S38" s="2231"/>
      <c r="T38" s="2231"/>
      <c r="U38" s="2231"/>
      <c r="V38" s="2231"/>
      <c r="W38" s="2231"/>
      <c r="X38" s="2231"/>
      <c r="Y38" s="2231"/>
      <c r="Z38" s="2231"/>
      <c r="AA38" s="2231"/>
      <c r="AB38" s="2224"/>
      <c r="AC38" s="2224"/>
      <c r="AD38" s="2224"/>
      <c r="AE38" s="2224"/>
      <c r="AF38" s="2224"/>
      <c r="AG38" s="2224"/>
      <c r="AH38" s="2224"/>
      <c r="AI38" s="2224"/>
      <c r="AJ38" s="2224"/>
      <c r="AK38" s="2224"/>
      <c r="AL38" s="2224"/>
      <c r="AM38" s="2224"/>
      <c r="AN38" s="2224"/>
      <c r="AO38" s="2224"/>
    </row>
    <row r="39" spans="1:41" s="2225" customFormat="1" ht="15" customHeight="1">
      <c r="A39" s="2214"/>
      <c r="B39" s="2215"/>
      <c r="C39" s="2216" t="s">
        <v>552</v>
      </c>
      <c r="D39" s="2214"/>
      <c r="E39" s="2165"/>
      <c r="F39" s="2165"/>
      <c r="G39" s="2165"/>
      <c r="H39" s="2230" t="s">
        <v>647</v>
      </c>
      <c r="I39" s="2230"/>
      <c r="J39" s="2231"/>
      <c r="K39" s="2231"/>
      <c r="L39" s="2231"/>
      <c r="M39" s="2231"/>
      <c r="N39" s="2231"/>
      <c r="O39" s="2231"/>
      <c r="P39" s="2231"/>
      <c r="Q39" s="2218"/>
      <c r="R39" s="2232"/>
      <c r="S39" s="2231"/>
      <c r="T39" s="2231"/>
      <c r="U39" s="2231"/>
      <c r="V39" s="2231"/>
      <c r="W39" s="2231"/>
      <c r="X39" s="2231"/>
      <c r="Y39" s="2231"/>
      <c r="Z39" s="2231"/>
      <c r="AA39" s="2231"/>
      <c r="AB39" s="2224"/>
      <c r="AC39" s="2224"/>
      <c r="AD39" s="2224"/>
      <c r="AE39" s="2224"/>
      <c r="AF39" s="2224"/>
      <c r="AG39" s="2224"/>
      <c r="AH39" s="2224"/>
      <c r="AI39" s="2224"/>
      <c r="AJ39" s="2224"/>
      <c r="AK39" s="2224"/>
      <c r="AL39" s="2224"/>
      <c r="AM39" s="2224"/>
      <c r="AN39" s="2224"/>
      <c r="AO39" s="2224"/>
    </row>
    <row r="40" spans="1:41" s="2225" customFormat="1" ht="15" customHeight="1">
      <c r="A40" s="2214"/>
      <c r="B40" s="2491"/>
      <c r="C40" s="2216" t="s">
        <v>552</v>
      </c>
      <c r="D40" s="2214"/>
      <c r="E40" s="2486"/>
      <c r="F40" s="2486"/>
      <c r="G40" s="2486"/>
      <c r="H40" s="2487" t="s">
        <v>2015</v>
      </c>
      <c r="I40" s="2487"/>
      <c r="J40" s="2492"/>
      <c r="K40" s="2492"/>
      <c r="L40" s="2492"/>
      <c r="M40" s="2492"/>
      <c r="N40" s="2492"/>
      <c r="O40" s="2492"/>
      <c r="P40" s="2492"/>
      <c r="Q40" s="2218"/>
      <c r="R40" s="2232"/>
      <c r="S40" s="2492"/>
      <c r="T40" s="2492"/>
      <c r="U40" s="2492"/>
      <c r="V40" s="2492"/>
      <c r="W40" s="2492"/>
      <c r="X40" s="2492"/>
      <c r="Y40" s="2492"/>
      <c r="Z40" s="2492"/>
      <c r="AA40" s="2492"/>
      <c r="AB40" s="2224"/>
      <c r="AC40" s="2224"/>
      <c r="AD40" s="2224"/>
      <c r="AE40" s="2224"/>
      <c r="AF40" s="2224"/>
      <c r="AG40" s="2224"/>
      <c r="AH40" s="2224"/>
      <c r="AI40" s="2224"/>
      <c r="AJ40" s="2224"/>
      <c r="AK40" s="2224"/>
      <c r="AL40" s="2224"/>
      <c r="AM40" s="2224"/>
      <c r="AN40" s="2224"/>
      <c r="AO40" s="2224"/>
    </row>
    <row r="41" spans="1:41" s="2225" customFormat="1" ht="15" customHeight="1">
      <c r="A41" s="2214"/>
      <c r="B41" s="2215"/>
      <c r="C41" s="2216"/>
      <c r="D41" s="2214"/>
      <c r="E41" s="2165"/>
      <c r="F41" s="2165"/>
      <c r="G41" s="2165"/>
      <c r="H41" s="2230"/>
      <c r="I41" s="2230"/>
      <c r="J41" s="2231"/>
      <c r="K41" s="2231"/>
      <c r="L41" s="2231"/>
      <c r="M41" s="2231"/>
      <c r="N41" s="2231"/>
      <c r="O41" s="2231"/>
      <c r="P41" s="2231"/>
      <c r="Q41" s="2218"/>
      <c r="R41" s="2232"/>
      <c r="S41" s="2231"/>
      <c r="T41" s="2231"/>
      <c r="U41" s="2231"/>
      <c r="V41" s="2231"/>
      <c r="W41" s="2231"/>
      <c r="X41" s="2231"/>
      <c r="Y41" s="2231"/>
      <c r="Z41" s="2231"/>
      <c r="AA41" s="2231"/>
      <c r="AB41" s="2224"/>
      <c r="AC41" s="2224"/>
      <c r="AD41" s="2224"/>
      <c r="AE41" s="2224"/>
      <c r="AF41" s="2224"/>
      <c r="AG41" s="2224"/>
      <c r="AH41" s="2224"/>
      <c r="AI41" s="2224"/>
      <c r="AJ41" s="2224"/>
      <c r="AK41" s="2224"/>
      <c r="AL41" s="2224"/>
      <c r="AM41" s="2224"/>
      <c r="AN41" s="2224"/>
      <c r="AO41" s="2224"/>
    </row>
    <row r="42" spans="1:41" s="2225" customFormat="1" ht="15" customHeight="1">
      <c r="A42" s="2214"/>
      <c r="B42" s="2215"/>
      <c r="C42" s="2216"/>
      <c r="D42" s="2214"/>
      <c r="E42" s="2165"/>
      <c r="F42" s="2165"/>
      <c r="G42" s="2165" t="s">
        <v>648</v>
      </c>
      <c r="H42" s="2165"/>
      <c r="I42" s="2165"/>
      <c r="J42" s="2215"/>
      <c r="K42" s="2215" t="s">
        <v>84</v>
      </c>
      <c r="L42" s="2215">
        <f>L43+L44</f>
        <v>0</v>
      </c>
      <c r="M42" s="2215">
        <f>M43+M44</f>
        <v>0</v>
      </c>
      <c r="N42" s="2215">
        <f>N43+N44</f>
        <v>0</v>
      </c>
      <c r="O42" s="2215">
        <f>O43+O44</f>
        <v>0</v>
      </c>
      <c r="P42" s="2215">
        <f>P43+P44</f>
        <v>0</v>
      </c>
      <c r="Q42" s="2223">
        <f>O42-SUM(R42:AA42)</f>
        <v>0</v>
      </c>
      <c r="R42" s="2216">
        <f t="shared" ref="R42:AA42" si="7">R43+R44</f>
        <v>0</v>
      </c>
      <c r="S42" s="2215">
        <f t="shared" si="7"/>
        <v>0</v>
      </c>
      <c r="T42" s="2215">
        <f t="shared" si="7"/>
        <v>0</v>
      </c>
      <c r="U42" s="2215">
        <f t="shared" si="7"/>
        <v>0</v>
      </c>
      <c r="V42" s="2215">
        <f t="shared" si="7"/>
        <v>0</v>
      </c>
      <c r="W42" s="2215">
        <f t="shared" si="7"/>
        <v>0</v>
      </c>
      <c r="X42" s="2215">
        <f t="shared" si="7"/>
        <v>0</v>
      </c>
      <c r="Y42" s="2215">
        <f t="shared" si="7"/>
        <v>0</v>
      </c>
      <c r="Z42" s="2215">
        <f t="shared" si="7"/>
        <v>0</v>
      </c>
      <c r="AA42" s="2215">
        <f t="shared" si="7"/>
        <v>0</v>
      </c>
      <c r="AB42" s="2224"/>
      <c r="AC42" s="2224"/>
      <c r="AD42" s="2224"/>
      <c r="AE42" s="2224"/>
      <c r="AF42" s="2224"/>
      <c r="AG42" s="2224"/>
      <c r="AH42" s="2224"/>
      <c r="AI42" s="2224"/>
      <c r="AJ42" s="2224"/>
      <c r="AK42" s="2224"/>
      <c r="AL42" s="2224"/>
      <c r="AM42" s="2224"/>
      <c r="AN42" s="2224"/>
      <c r="AO42" s="2224"/>
    </row>
    <row r="43" spans="1:41" s="2225" customFormat="1" ht="15" customHeight="1">
      <c r="A43" s="2214"/>
      <c r="B43" s="2215"/>
      <c r="C43" s="2216" t="s">
        <v>552</v>
      </c>
      <c r="D43" s="2214"/>
      <c r="E43" s="2165"/>
      <c r="F43" s="2165"/>
      <c r="G43" s="2165"/>
      <c r="H43" s="2230" t="s">
        <v>649</v>
      </c>
      <c r="I43" s="2230"/>
      <c r="J43" s="2231"/>
      <c r="K43" s="2231"/>
      <c r="L43" s="2231"/>
      <c r="M43" s="2231"/>
      <c r="N43" s="2231"/>
      <c r="O43" s="2231"/>
      <c r="P43" s="2231"/>
      <c r="Q43" s="2218"/>
      <c r="R43" s="2232"/>
      <c r="S43" s="2231"/>
      <c r="T43" s="2231"/>
      <c r="U43" s="2231"/>
      <c r="V43" s="2231"/>
      <c r="W43" s="2231"/>
      <c r="X43" s="2231"/>
      <c r="Y43" s="2231"/>
      <c r="Z43" s="2231"/>
      <c r="AA43" s="2231"/>
      <c r="AB43" s="2224"/>
      <c r="AC43" s="2224"/>
      <c r="AD43" s="2224"/>
      <c r="AE43" s="2224"/>
      <c r="AF43" s="2224"/>
      <c r="AG43" s="2224"/>
      <c r="AH43" s="2224"/>
      <c r="AI43" s="2224"/>
      <c r="AJ43" s="2224"/>
      <c r="AK43" s="2224"/>
      <c r="AL43" s="2224"/>
      <c r="AM43" s="2224"/>
      <c r="AN43" s="2224"/>
      <c r="AO43" s="2224"/>
    </row>
    <row r="44" spans="1:41" s="2225" customFormat="1" ht="15" customHeight="1">
      <c r="A44" s="2214"/>
      <c r="B44" s="2215"/>
      <c r="C44" s="2216" t="s">
        <v>551</v>
      </c>
      <c r="D44" s="2214"/>
      <c r="E44" s="2165"/>
      <c r="F44" s="2165"/>
      <c r="G44" s="2165"/>
      <c r="H44" s="2230" t="s">
        <v>650</v>
      </c>
      <c r="I44" s="2230"/>
      <c r="J44" s="2231"/>
      <c r="K44" s="2231"/>
      <c r="L44" s="2231"/>
      <c r="M44" s="2231"/>
      <c r="N44" s="2231"/>
      <c r="O44" s="2231"/>
      <c r="P44" s="2231"/>
      <c r="Q44" s="2218"/>
      <c r="R44" s="2232"/>
      <c r="S44" s="2231"/>
      <c r="T44" s="2231"/>
      <c r="U44" s="2231"/>
      <c r="V44" s="2231"/>
      <c r="W44" s="2231"/>
      <c r="X44" s="2231"/>
      <c r="Y44" s="2231"/>
      <c r="Z44" s="2231"/>
      <c r="AA44" s="2231"/>
      <c r="AB44" s="2224"/>
      <c r="AC44" s="2224"/>
      <c r="AD44" s="2224"/>
      <c r="AE44" s="2224"/>
      <c r="AF44" s="2224"/>
      <c r="AG44" s="2224"/>
      <c r="AH44" s="2224"/>
      <c r="AI44" s="2224"/>
      <c r="AJ44" s="2224"/>
      <c r="AK44" s="2224"/>
      <c r="AL44" s="2224"/>
      <c r="AM44" s="2224"/>
      <c r="AN44" s="2224"/>
      <c r="AO44" s="2224"/>
    </row>
    <row r="45" spans="1:41" s="2225" customFormat="1" ht="15" customHeight="1">
      <c r="A45" s="2214"/>
      <c r="B45" s="2215"/>
      <c r="C45" s="2216"/>
      <c r="D45" s="2214"/>
      <c r="E45" s="2165"/>
      <c r="F45" s="2165"/>
      <c r="G45" s="2165"/>
      <c r="H45" s="2230"/>
      <c r="I45" s="2230"/>
      <c r="J45" s="2231"/>
      <c r="K45" s="2231"/>
      <c r="L45" s="2231"/>
      <c r="M45" s="2231"/>
      <c r="N45" s="2231"/>
      <c r="O45" s="2231"/>
      <c r="P45" s="2231"/>
      <c r="Q45" s="2218"/>
      <c r="R45" s="2232"/>
      <c r="S45" s="2231"/>
      <c r="T45" s="2231"/>
      <c r="U45" s="2231"/>
      <c r="V45" s="2231"/>
      <c r="W45" s="2231"/>
      <c r="X45" s="2231"/>
      <c r="Y45" s="2231"/>
      <c r="Z45" s="2231"/>
      <c r="AA45" s="2231"/>
      <c r="AB45" s="2224"/>
      <c r="AC45" s="2224"/>
      <c r="AD45" s="2224"/>
      <c r="AE45" s="2224"/>
      <c r="AF45" s="2224"/>
      <c r="AG45" s="2224"/>
      <c r="AH45" s="2224"/>
      <c r="AI45" s="2224"/>
      <c r="AJ45" s="2224"/>
      <c r="AK45" s="2224"/>
      <c r="AL45" s="2224"/>
      <c r="AM45" s="2224"/>
      <c r="AN45" s="2224"/>
      <c r="AO45" s="2224"/>
    </row>
    <row r="46" spans="1:41" s="2225" customFormat="1" ht="15" customHeight="1">
      <c r="A46" s="2214"/>
      <c r="B46" s="2215"/>
      <c r="C46" s="2216"/>
      <c r="D46" s="2214"/>
      <c r="E46" s="2165"/>
      <c r="F46" s="2165"/>
      <c r="G46" s="2165" t="s">
        <v>651</v>
      </c>
      <c r="H46" s="2165"/>
      <c r="I46" s="2165"/>
      <c r="J46" s="2215"/>
      <c r="K46" s="2215"/>
      <c r="L46" s="2215">
        <f>L47+L48+L51+L54+L57+L60+L63+L66+L67</f>
        <v>0</v>
      </c>
      <c r="M46" s="2215">
        <f>M47+M48+M51+M54+M57+M60+M63+M66+M67</f>
        <v>0</v>
      </c>
      <c r="N46" s="2215">
        <f>N47+N48+N51+N54+N57+N60+N63+N66+N67</f>
        <v>0</v>
      </c>
      <c r="O46" s="2215">
        <f>O47+O48+O51+O54+O57+O60+O63+O66+O67</f>
        <v>0</v>
      </c>
      <c r="P46" s="2215">
        <f>P47+P48+P51+P54+P57+P60+P63+P66+P67</f>
        <v>0</v>
      </c>
      <c r="Q46" s="2223">
        <f>O46-SUM(R46:AA46)</f>
        <v>0</v>
      </c>
      <c r="R46" s="2216">
        <f t="shared" ref="R46:AA46" si="8">R47+R48+R51+R54+R57+R60+R63+R66+R67</f>
        <v>0</v>
      </c>
      <c r="S46" s="2215">
        <f t="shared" si="8"/>
        <v>0</v>
      </c>
      <c r="T46" s="2215">
        <f t="shared" si="8"/>
        <v>0</v>
      </c>
      <c r="U46" s="2215">
        <f t="shared" si="8"/>
        <v>0</v>
      </c>
      <c r="V46" s="2215">
        <f t="shared" si="8"/>
        <v>0</v>
      </c>
      <c r="W46" s="2215">
        <f t="shared" si="8"/>
        <v>0</v>
      </c>
      <c r="X46" s="2215">
        <f t="shared" si="8"/>
        <v>0</v>
      </c>
      <c r="Y46" s="2215">
        <f t="shared" si="8"/>
        <v>0</v>
      </c>
      <c r="Z46" s="2215">
        <f t="shared" si="8"/>
        <v>0</v>
      </c>
      <c r="AA46" s="2215">
        <f t="shared" si="8"/>
        <v>0</v>
      </c>
      <c r="AB46" s="2224"/>
      <c r="AC46" s="2224"/>
      <c r="AD46" s="2224"/>
      <c r="AE46" s="2224"/>
      <c r="AF46" s="2224"/>
      <c r="AG46" s="2224"/>
      <c r="AH46" s="2224"/>
      <c r="AI46" s="2224"/>
      <c r="AJ46" s="2224"/>
      <c r="AK46" s="2224"/>
      <c r="AL46" s="2224"/>
      <c r="AM46" s="2224"/>
      <c r="AN46" s="2224"/>
      <c r="AO46" s="2224"/>
    </row>
    <row r="47" spans="1:41" s="2225" customFormat="1" ht="15" customHeight="1">
      <c r="A47" s="2214"/>
      <c r="B47" s="2215"/>
      <c r="C47" s="2216" t="s">
        <v>551</v>
      </c>
      <c r="D47" s="2214"/>
      <c r="E47" s="2165"/>
      <c r="F47" s="2165"/>
      <c r="G47" s="2165"/>
      <c r="H47" s="2230" t="s">
        <v>652</v>
      </c>
      <c r="I47" s="2230"/>
      <c r="J47" s="2231"/>
      <c r="K47" s="2215" t="s">
        <v>85</v>
      </c>
      <c r="L47" s="2231"/>
      <c r="M47" s="2231"/>
      <c r="N47" s="2231"/>
      <c r="O47" s="2231"/>
      <c r="P47" s="2231"/>
      <c r="Q47" s="2218"/>
      <c r="R47" s="2232"/>
      <c r="S47" s="2231"/>
      <c r="T47" s="2231"/>
      <c r="U47" s="2231"/>
      <c r="V47" s="2231"/>
      <c r="W47" s="2231"/>
      <c r="X47" s="2231"/>
      <c r="Y47" s="2231"/>
      <c r="Z47" s="2231"/>
      <c r="AA47" s="2231"/>
      <c r="AB47" s="2224"/>
      <c r="AC47" s="2224"/>
      <c r="AD47" s="2224"/>
      <c r="AE47" s="2224"/>
      <c r="AF47" s="2224"/>
      <c r="AG47" s="2224"/>
      <c r="AH47" s="2224"/>
      <c r="AI47" s="2224"/>
      <c r="AJ47" s="2224"/>
      <c r="AK47" s="2224"/>
      <c r="AL47" s="2224"/>
      <c r="AM47" s="2224"/>
      <c r="AN47" s="2224"/>
      <c r="AO47" s="2224"/>
    </row>
    <row r="48" spans="1:41" s="2225" customFormat="1" ht="15" customHeight="1">
      <c r="A48" s="2214"/>
      <c r="B48" s="2215"/>
      <c r="C48" s="2216"/>
      <c r="D48" s="2214"/>
      <c r="E48" s="2165"/>
      <c r="F48" s="2165"/>
      <c r="G48" s="2165"/>
      <c r="H48" s="2230" t="s">
        <v>653</v>
      </c>
      <c r="I48" s="2230"/>
      <c r="J48" s="2231"/>
      <c r="K48" s="2215" t="s">
        <v>86</v>
      </c>
      <c r="L48" s="2231">
        <f>L49+L50</f>
        <v>0</v>
      </c>
      <c r="M48" s="2231">
        <f>M49+M50</f>
        <v>0</v>
      </c>
      <c r="N48" s="2231">
        <f>N49+N50</f>
        <v>0</v>
      </c>
      <c r="O48" s="2231">
        <f>O49+O50</f>
        <v>0</v>
      </c>
      <c r="P48" s="2231">
        <f>P49+P50</f>
        <v>0</v>
      </c>
      <c r="Q48" s="2223">
        <f>O48-SUM(R48:AA48)</f>
        <v>0</v>
      </c>
      <c r="R48" s="2232">
        <f t="shared" ref="R48:AA48" si="9">R49+R50</f>
        <v>0</v>
      </c>
      <c r="S48" s="2231">
        <f t="shared" si="9"/>
        <v>0</v>
      </c>
      <c r="T48" s="2231">
        <f t="shared" si="9"/>
        <v>0</v>
      </c>
      <c r="U48" s="2231">
        <f t="shared" si="9"/>
        <v>0</v>
      </c>
      <c r="V48" s="2231">
        <f t="shared" si="9"/>
        <v>0</v>
      </c>
      <c r="W48" s="2231">
        <f t="shared" si="9"/>
        <v>0</v>
      </c>
      <c r="X48" s="2231">
        <f t="shared" si="9"/>
        <v>0</v>
      </c>
      <c r="Y48" s="2231">
        <f t="shared" si="9"/>
        <v>0</v>
      </c>
      <c r="Z48" s="2231">
        <f t="shared" si="9"/>
        <v>0</v>
      </c>
      <c r="AA48" s="2231">
        <f t="shared" si="9"/>
        <v>0</v>
      </c>
      <c r="AB48" s="2224"/>
      <c r="AC48" s="2224"/>
      <c r="AD48" s="2224"/>
      <c r="AE48" s="2224"/>
      <c r="AF48" s="2224"/>
      <c r="AG48" s="2224"/>
      <c r="AH48" s="2224"/>
      <c r="AI48" s="2224"/>
      <c r="AJ48" s="2224"/>
      <c r="AK48" s="2224"/>
      <c r="AL48" s="2224"/>
      <c r="AM48" s="2224"/>
      <c r="AN48" s="2224"/>
      <c r="AO48" s="2224"/>
    </row>
    <row r="49" spans="1:41" s="2225" customFormat="1" ht="15" customHeight="1">
      <c r="A49" s="2214"/>
      <c r="B49" s="2215"/>
      <c r="C49" s="2216" t="s">
        <v>552</v>
      </c>
      <c r="D49" s="2214"/>
      <c r="E49" s="2165"/>
      <c r="F49" s="2165"/>
      <c r="G49" s="2165"/>
      <c r="H49" s="2230"/>
      <c r="I49" s="2230" t="s">
        <v>649</v>
      </c>
      <c r="J49" s="2231"/>
      <c r="K49" s="2215"/>
      <c r="L49" s="2231"/>
      <c r="M49" s="2231"/>
      <c r="N49" s="2231"/>
      <c r="O49" s="2231"/>
      <c r="P49" s="2231"/>
      <c r="Q49" s="2218"/>
      <c r="R49" s="2232"/>
      <c r="S49" s="2231"/>
      <c r="T49" s="2231"/>
      <c r="U49" s="2231"/>
      <c r="V49" s="2231"/>
      <c r="W49" s="2231"/>
      <c r="X49" s="2231"/>
      <c r="Y49" s="2231"/>
      <c r="Z49" s="2231"/>
      <c r="AA49" s="2231"/>
      <c r="AB49" s="2224"/>
      <c r="AC49" s="2224"/>
      <c r="AD49" s="2224"/>
      <c r="AE49" s="2224"/>
      <c r="AF49" s="2224"/>
      <c r="AG49" s="2224"/>
      <c r="AH49" s="2224"/>
      <c r="AI49" s="2224"/>
      <c r="AJ49" s="2224"/>
      <c r="AK49" s="2224"/>
      <c r="AL49" s="2224"/>
      <c r="AM49" s="2224"/>
      <c r="AN49" s="2224"/>
      <c r="AO49" s="2224"/>
    </row>
    <row r="50" spans="1:41" s="2225" customFormat="1" ht="15" customHeight="1">
      <c r="A50" s="2214"/>
      <c r="B50" s="2215"/>
      <c r="C50" s="2216" t="s">
        <v>551</v>
      </c>
      <c r="D50" s="2214"/>
      <c r="E50" s="2165"/>
      <c r="F50" s="2165"/>
      <c r="G50" s="2165"/>
      <c r="H50" s="2230"/>
      <c r="I50" s="2230" t="s">
        <v>654</v>
      </c>
      <c r="J50" s="2231"/>
      <c r="K50" s="2215"/>
      <c r="L50" s="2231"/>
      <c r="M50" s="2231"/>
      <c r="N50" s="2231"/>
      <c r="O50" s="2231"/>
      <c r="P50" s="2231"/>
      <c r="Q50" s="2218"/>
      <c r="R50" s="2232"/>
      <c r="S50" s="2231"/>
      <c r="T50" s="2231"/>
      <c r="U50" s="2231"/>
      <c r="V50" s="2231"/>
      <c r="W50" s="2231"/>
      <c r="X50" s="2231"/>
      <c r="Y50" s="2231"/>
      <c r="Z50" s="2231"/>
      <c r="AA50" s="2231"/>
      <c r="AB50" s="2224"/>
      <c r="AC50" s="2224"/>
      <c r="AD50" s="2224"/>
      <c r="AE50" s="2224"/>
      <c r="AF50" s="2224"/>
      <c r="AG50" s="2224"/>
      <c r="AH50" s="2224"/>
      <c r="AI50" s="2224"/>
      <c r="AJ50" s="2224"/>
      <c r="AK50" s="2224"/>
      <c r="AL50" s="2224"/>
      <c r="AM50" s="2224"/>
      <c r="AN50" s="2224"/>
      <c r="AO50" s="2224"/>
    </row>
    <row r="51" spans="1:41" s="2225" customFormat="1" ht="15" customHeight="1">
      <c r="A51" s="2214"/>
      <c r="B51" s="2215"/>
      <c r="C51" s="2216"/>
      <c r="D51" s="2214"/>
      <c r="E51" s="2165"/>
      <c r="F51" s="2165"/>
      <c r="G51" s="2165"/>
      <c r="H51" s="2230" t="s">
        <v>655</v>
      </c>
      <c r="I51" s="2230"/>
      <c r="J51" s="2231"/>
      <c r="K51" s="2215" t="s">
        <v>87</v>
      </c>
      <c r="L51" s="2231">
        <f>L52+L53</f>
        <v>0</v>
      </c>
      <c r="M51" s="2231">
        <f>M52+M53</f>
        <v>0</v>
      </c>
      <c r="N51" s="2231">
        <f>N52+N53</f>
        <v>0</v>
      </c>
      <c r="O51" s="2231">
        <f>O52+O53</f>
        <v>0</v>
      </c>
      <c r="P51" s="2231">
        <f>P52+P53</f>
        <v>0</v>
      </c>
      <c r="Q51" s="2223">
        <f>O51-SUM(R51:AA51)</f>
        <v>0</v>
      </c>
      <c r="R51" s="2232">
        <f t="shared" ref="R51:AA51" si="10">R52+R53</f>
        <v>0</v>
      </c>
      <c r="S51" s="2231">
        <f t="shared" si="10"/>
        <v>0</v>
      </c>
      <c r="T51" s="2231">
        <f t="shared" si="10"/>
        <v>0</v>
      </c>
      <c r="U51" s="2231">
        <f t="shared" si="10"/>
        <v>0</v>
      </c>
      <c r="V51" s="2231">
        <f t="shared" si="10"/>
        <v>0</v>
      </c>
      <c r="W51" s="2231">
        <f t="shared" si="10"/>
        <v>0</v>
      </c>
      <c r="X51" s="2231">
        <f t="shared" si="10"/>
        <v>0</v>
      </c>
      <c r="Y51" s="2231">
        <f t="shared" si="10"/>
        <v>0</v>
      </c>
      <c r="Z51" s="2231">
        <f t="shared" si="10"/>
        <v>0</v>
      </c>
      <c r="AA51" s="2231">
        <f t="shared" si="10"/>
        <v>0</v>
      </c>
      <c r="AB51" s="2224"/>
      <c r="AC51" s="2224"/>
      <c r="AD51" s="2224"/>
      <c r="AE51" s="2224"/>
      <c r="AF51" s="2224"/>
      <c r="AG51" s="2224"/>
      <c r="AH51" s="2224"/>
      <c r="AI51" s="2224"/>
      <c r="AJ51" s="2224"/>
      <c r="AK51" s="2224"/>
      <c r="AL51" s="2224"/>
      <c r="AM51" s="2224"/>
      <c r="AN51" s="2224"/>
      <c r="AO51" s="2224"/>
    </row>
    <row r="52" spans="1:41" s="2225" customFormat="1" ht="15" customHeight="1">
      <c r="A52" s="2214"/>
      <c r="B52" s="2215"/>
      <c r="C52" s="2216" t="s">
        <v>552</v>
      </c>
      <c r="D52" s="2214"/>
      <c r="E52" s="2165"/>
      <c r="F52" s="2165"/>
      <c r="G52" s="2165"/>
      <c r="H52" s="2230"/>
      <c r="I52" s="2230" t="s">
        <v>649</v>
      </c>
      <c r="J52" s="2231"/>
      <c r="K52" s="2231"/>
      <c r="L52" s="2231"/>
      <c r="M52" s="2231"/>
      <c r="N52" s="2231"/>
      <c r="O52" s="2231"/>
      <c r="P52" s="2231"/>
      <c r="Q52" s="2218"/>
      <c r="R52" s="2232"/>
      <c r="S52" s="2231"/>
      <c r="T52" s="2231"/>
      <c r="U52" s="2231"/>
      <c r="V52" s="2231"/>
      <c r="W52" s="2231"/>
      <c r="X52" s="2231"/>
      <c r="Y52" s="2231"/>
      <c r="Z52" s="2231"/>
      <c r="AA52" s="2231"/>
      <c r="AB52" s="2224"/>
      <c r="AC52" s="2224"/>
      <c r="AD52" s="2224"/>
      <c r="AE52" s="2224"/>
      <c r="AF52" s="2224"/>
      <c r="AG52" s="2224"/>
      <c r="AH52" s="2224"/>
      <c r="AI52" s="2224"/>
      <c r="AJ52" s="2224"/>
      <c r="AK52" s="2224"/>
      <c r="AL52" s="2224"/>
      <c r="AM52" s="2224"/>
      <c r="AN52" s="2224"/>
      <c r="AO52" s="2224"/>
    </row>
    <row r="53" spans="1:41" s="2225" customFormat="1" ht="15" customHeight="1">
      <c r="A53" s="2214"/>
      <c r="B53" s="2215"/>
      <c r="C53" s="2216" t="s">
        <v>551</v>
      </c>
      <c r="D53" s="2214"/>
      <c r="E53" s="2165"/>
      <c r="F53" s="2165"/>
      <c r="G53" s="2165"/>
      <c r="H53" s="2230"/>
      <c r="I53" s="2230" t="s">
        <v>654</v>
      </c>
      <c r="J53" s="2231"/>
      <c r="K53" s="2231"/>
      <c r="L53" s="2231"/>
      <c r="M53" s="2231"/>
      <c r="N53" s="2231"/>
      <c r="O53" s="2231"/>
      <c r="P53" s="2231"/>
      <c r="Q53" s="2218"/>
      <c r="R53" s="2232"/>
      <c r="S53" s="2231"/>
      <c r="T53" s="2231"/>
      <c r="U53" s="2231"/>
      <c r="V53" s="2231"/>
      <c r="W53" s="2231"/>
      <c r="X53" s="2231"/>
      <c r="Y53" s="2231"/>
      <c r="Z53" s="2231"/>
      <c r="AA53" s="2231"/>
      <c r="AB53" s="2224"/>
      <c r="AC53" s="2224"/>
      <c r="AD53" s="2224"/>
      <c r="AE53" s="2224"/>
      <c r="AF53" s="2224"/>
      <c r="AG53" s="2224"/>
      <c r="AH53" s="2224"/>
      <c r="AI53" s="2224"/>
      <c r="AJ53" s="2224"/>
      <c r="AK53" s="2224"/>
      <c r="AL53" s="2224"/>
      <c r="AM53" s="2224"/>
      <c r="AN53" s="2224"/>
      <c r="AO53" s="2224"/>
    </row>
    <row r="54" spans="1:41" s="2225" customFormat="1" ht="15" customHeight="1">
      <c r="A54" s="2214"/>
      <c r="B54" s="2215"/>
      <c r="C54" s="2216"/>
      <c r="D54" s="2214"/>
      <c r="E54" s="2165"/>
      <c r="F54" s="2165"/>
      <c r="G54" s="2165"/>
      <c r="H54" s="2230" t="s">
        <v>656</v>
      </c>
      <c r="I54" s="2230"/>
      <c r="J54" s="2231"/>
      <c r="K54" s="2215" t="s">
        <v>88</v>
      </c>
      <c r="L54" s="2231">
        <f>L55+L56</f>
        <v>0</v>
      </c>
      <c r="M54" s="2231">
        <f>M55+M56</f>
        <v>0</v>
      </c>
      <c r="N54" s="2231">
        <f>N55+N56</f>
        <v>0</v>
      </c>
      <c r="O54" s="2231">
        <f>O55+O56</f>
        <v>0</v>
      </c>
      <c r="P54" s="2231">
        <f>P55+P56</f>
        <v>0</v>
      </c>
      <c r="Q54" s="2223">
        <f>O54-SUM(R54:AA54)</f>
        <v>0</v>
      </c>
      <c r="R54" s="2232">
        <f t="shared" ref="R54:AA54" si="11">R55+R56</f>
        <v>0</v>
      </c>
      <c r="S54" s="2231">
        <f t="shared" si="11"/>
        <v>0</v>
      </c>
      <c r="T54" s="2231">
        <f t="shared" si="11"/>
        <v>0</v>
      </c>
      <c r="U54" s="2231">
        <f t="shared" si="11"/>
        <v>0</v>
      </c>
      <c r="V54" s="2231">
        <f t="shared" si="11"/>
        <v>0</v>
      </c>
      <c r="W54" s="2231">
        <f t="shared" si="11"/>
        <v>0</v>
      </c>
      <c r="X54" s="2231">
        <f t="shared" si="11"/>
        <v>0</v>
      </c>
      <c r="Y54" s="2231">
        <f t="shared" si="11"/>
        <v>0</v>
      </c>
      <c r="Z54" s="2231">
        <f t="shared" si="11"/>
        <v>0</v>
      </c>
      <c r="AA54" s="2231">
        <f t="shared" si="11"/>
        <v>0</v>
      </c>
      <c r="AB54" s="2224"/>
      <c r="AC54" s="2224"/>
      <c r="AD54" s="2224"/>
      <c r="AE54" s="2224"/>
      <c r="AF54" s="2224"/>
      <c r="AG54" s="2224"/>
      <c r="AH54" s="2224"/>
      <c r="AI54" s="2224"/>
      <c r="AJ54" s="2224"/>
      <c r="AK54" s="2224"/>
      <c r="AL54" s="2224"/>
      <c r="AM54" s="2224"/>
      <c r="AN54" s="2224"/>
      <c r="AO54" s="2224"/>
    </row>
    <row r="55" spans="1:41" s="2225" customFormat="1" ht="15" customHeight="1">
      <c r="A55" s="2214"/>
      <c r="B55" s="2215"/>
      <c r="C55" s="2216" t="s">
        <v>552</v>
      </c>
      <c r="D55" s="2214"/>
      <c r="E55" s="2165"/>
      <c r="F55" s="2165"/>
      <c r="G55" s="2165"/>
      <c r="H55" s="2230"/>
      <c r="I55" s="2230" t="s">
        <v>649</v>
      </c>
      <c r="J55" s="2231"/>
      <c r="K55" s="2231"/>
      <c r="L55" s="2231"/>
      <c r="M55" s="2231"/>
      <c r="N55" s="2231"/>
      <c r="O55" s="2231"/>
      <c r="P55" s="2231"/>
      <c r="Q55" s="2218"/>
      <c r="R55" s="2232"/>
      <c r="S55" s="2231"/>
      <c r="T55" s="2231"/>
      <c r="U55" s="2231"/>
      <c r="V55" s="2231"/>
      <c r="W55" s="2231"/>
      <c r="X55" s="2231"/>
      <c r="Y55" s="2231"/>
      <c r="Z55" s="2231"/>
      <c r="AA55" s="2231"/>
      <c r="AB55" s="2224"/>
      <c r="AC55" s="2224"/>
      <c r="AD55" s="2224"/>
      <c r="AE55" s="2224"/>
      <c r="AF55" s="2224"/>
      <c r="AG55" s="2224"/>
      <c r="AH55" s="2224"/>
      <c r="AI55" s="2224"/>
      <c r="AJ55" s="2224"/>
      <c r="AK55" s="2224"/>
      <c r="AL55" s="2224"/>
      <c r="AM55" s="2224"/>
      <c r="AN55" s="2224"/>
      <c r="AO55" s="2224"/>
    </row>
    <row r="56" spans="1:41" s="2225" customFormat="1" ht="15" customHeight="1">
      <c r="A56" s="2214"/>
      <c r="B56" s="2215"/>
      <c r="C56" s="2216" t="s">
        <v>551</v>
      </c>
      <c r="D56" s="2214"/>
      <c r="E56" s="2165"/>
      <c r="F56" s="2165"/>
      <c r="G56" s="2165"/>
      <c r="H56" s="2230"/>
      <c r="I56" s="2230" t="s">
        <v>654</v>
      </c>
      <c r="J56" s="2231"/>
      <c r="K56" s="2231"/>
      <c r="L56" s="2231"/>
      <c r="M56" s="2231"/>
      <c r="N56" s="2231"/>
      <c r="O56" s="2231"/>
      <c r="P56" s="2231"/>
      <c r="Q56" s="2218"/>
      <c r="R56" s="2232"/>
      <c r="S56" s="2231"/>
      <c r="T56" s="2231"/>
      <c r="U56" s="2231"/>
      <c r="V56" s="2231"/>
      <c r="W56" s="2231"/>
      <c r="X56" s="2231"/>
      <c r="Y56" s="2231"/>
      <c r="Z56" s="2231"/>
      <c r="AA56" s="2231"/>
      <c r="AB56" s="2224"/>
      <c r="AC56" s="2224"/>
      <c r="AD56" s="2224"/>
      <c r="AE56" s="2224"/>
      <c r="AF56" s="2224"/>
      <c r="AG56" s="2224"/>
      <c r="AH56" s="2224"/>
      <c r="AI56" s="2224"/>
      <c r="AJ56" s="2224"/>
      <c r="AK56" s="2224"/>
      <c r="AL56" s="2224"/>
      <c r="AM56" s="2224"/>
      <c r="AN56" s="2224"/>
      <c r="AO56" s="2224"/>
    </row>
    <row r="57" spans="1:41" s="2225" customFormat="1" ht="15" customHeight="1">
      <c r="A57" s="2214"/>
      <c r="B57" s="2215"/>
      <c r="C57" s="2216"/>
      <c r="D57" s="2214"/>
      <c r="E57" s="2165"/>
      <c r="F57" s="2165"/>
      <c r="G57" s="2165"/>
      <c r="H57" s="2230" t="s">
        <v>657</v>
      </c>
      <c r="I57" s="2230"/>
      <c r="J57" s="2231"/>
      <c r="K57" s="2215" t="s">
        <v>89</v>
      </c>
      <c r="L57" s="2231">
        <f>L58+L59</f>
        <v>0</v>
      </c>
      <c r="M57" s="2231">
        <f>M58+M59</f>
        <v>0</v>
      </c>
      <c r="N57" s="2231">
        <f>N58+N59</f>
        <v>0</v>
      </c>
      <c r="O57" s="2231">
        <f>O58+O59</f>
        <v>0</v>
      </c>
      <c r="P57" s="2231">
        <f>P58+P59</f>
        <v>0</v>
      </c>
      <c r="Q57" s="2223">
        <f>O57-SUM(R57:AA57)</f>
        <v>0</v>
      </c>
      <c r="R57" s="2232">
        <f t="shared" ref="R57:AA57" si="12">R58+R59</f>
        <v>0</v>
      </c>
      <c r="S57" s="2231">
        <f t="shared" si="12"/>
        <v>0</v>
      </c>
      <c r="T57" s="2231">
        <f t="shared" si="12"/>
        <v>0</v>
      </c>
      <c r="U57" s="2231">
        <f t="shared" si="12"/>
        <v>0</v>
      </c>
      <c r="V57" s="2231">
        <f t="shared" si="12"/>
        <v>0</v>
      </c>
      <c r="W57" s="2231">
        <f t="shared" si="12"/>
        <v>0</v>
      </c>
      <c r="X57" s="2231">
        <f t="shared" si="12"/>
        <v>0</v>
      </c>
      <c r="Y57" s="2231">
        <f t="shared" si="12"/>
        <v>0</v>
      </c>
      <c r="Z57" s="2231">
        <f t="shared" si="12"/>
        <v>0</v>
      </c>
      <c r="AA57" s="2231">
        <f t="shared" si="12"/>
        <v>0</v>
      </c>
      <c r="AB57" s="2224"/>
      <c r="AC57" s="2224"/>
      <c r="AD57" s="2224"/>
      <c r="AE57" s="2224"/>
      <c r="AF57" s="2224"/>
      <c r="AG57" s="2224"/>
      <c r="AH57" s="2224"/>
      <c r="AI57" s="2224"/>
      <c r="AJ57" s="2224"/>
      <c r="AK57" s="2224"/>
      <c r="AL57" s="2224"/>
      <c r="AM57" s="2224"/>
      <c r="AN57" s="2224"/>
      <c r="AO57" s="2224"/>
    </row>
    <row r="58" spans="1:41" s="2225" customFormat="1" ht="15" customHeight="1">
      <c r="A58" s="2214"/>
      <c r="B58" s="2215"/>
      <c r="C58" s="2216" t="s">
        <v>552</v>
      </c>
      <c r="D58" s="2214"/>
      <c r="E58" s="2165"/>
      <c r="F58" s="2165"/>
      <c r="G58" s="2165"/>
      <c r="H58" s="2230"/>
      <c r="I58" s="2230" t="s">
        <v>649</v>
      </c>
      <c r="J58" s="2231"/>
      <c r="K58" s="2215"/>
      <c r="L58" s="2231"/>
      <c r="M58" s="2231"/>
      <c r="N58" s="2231"/>
      <c r="O58" s="2231"/>
      <c r="P58" s="2231"/>
      <c r="Q58" s="2218"/>
      <c r="R58" s="2232"/>
      <c r="S58" s="2231"/>
      <c r="T58" s="2231"/>
      <c r="U58" s="2231"/>
      <c r="V58" s="2231"/>
      <c r="W58" s="2231"/>
      <c r="X58" s="2231"/>
      <c r="Y58" s="2231"/>
      <c r="Z58" s="2231"/>
      <c r="AA58" s="2231"/>
      <c r="AB58" s="2224"/>
      <c r="AC58" s="2224"/>
      <c r="AD58" s="2224"/>
      <c r="AE58" s="2224"/>
      <c r="AF58" s="2224"/>
      <c r="AG58" s="2224"/>
      <c r="AH58" s="2224"/>
      <c r="AI58" s="2224"/>
      <c r="AJ58" s="2224"/>
      <c r="AK58" s="2224"/>
      <c r="AL58" s="2224"/>
      <c r="AM58" s="2224"/>
      <c r="AN58" s="2224"/>
      <c r="AO58" s="2224"/>
    </row>
    <row r="59" spans="1:41" s="2225" customFormat="1" ht="15" customHeight="1">
      <c r="A59" s="2214"/>
      <c r="B59" s="2215"/>
      <c r="C59" s="2216" t="s">
        <v>551</v>
      </c>
      <c r="D59" s="2214"/>
      <c r="E59" s="2165"/>
      <c r="F59" s="2165"/>
      <c r="G59" s="2165"/>
      <c r="H59" s="2230"/>
      <c r="I59" s="2230" t="s">
        <v>654</v>
      </c>
      <c r="J59" s="2231"/>
      <c r="K59" s="2215"/>
      <c r="L59" s="2231"/>
      <c r="M59" s="2231"/>
      <c r="N59" s="2231"/>
      <c r="O59" s="2231"/>
      <c r="P59" s="2231"/>
      <c r="Q59" s="2218"/>
      <c r="R59" s="2232"/>
      <c r="S59" s="2231"/>
      <c r="T59" s="2231"/>
      <c r="U59" s="2231"/>
      <c r="V59" s="2231"/>
      <c r="W59" s="2231"/>
      <c r="X59" s="2231"/>
      <c r="Y59" s="2231"/>
      <c r="Z59" s="2231"/>
      <c r="AA59" s="2231"/>
      <c r="AB59" s="2224"/>
      <c r="AC59" s="2224"/>
      <c r="AD59" s="2224"/>
      <c r="AE59" s="2224"/>
      <c r="AF59" s="2224"/>
      <c r="AG59" s="2224"/>
      <c r="AH59" s="2224"/>
      <c r="AI59" s="2224"/>
      <c r="AJ59" s="2224"/>
      <c r="AK59" s="2224"/>
      <c r="AL59" s="2224"/>
      <c r="AM59" s="2224"/>
      <c r="AN59" s="2224"/>
      <c r="AO59" s="2224"/>
    </row>
    <row r="60" spans="1:41" s="2225" customFormat="1" ht="15" customHeight="1">
      <c r="A60" s="2214"/>
      <c r="B60" s="2215"/>
      <c r="C60" s="2216"/>
      <c r="D60" s="2214"/>
      <c r="E60" s="2165"/>
      <c r="F60" s="2165"/>
      <c r="G60" s="2165"/>
      <c r="H60" s="2230" t="s">
        <v>658</v>
      </c>
      <c r="I60" s="2230"/>
      <c r="J60" s="2231"/>
      <c r="K60" s="2215" t="s">
        <v>90</v>
      </c>
      <c r="L60" s="2231">
        <f>L61+L62</f>
        <v>0</v>
      </c>
      <c r="M60" s="2231">
        <f>M61+M62</f>
        <v>0</v>
      </c>
      <c r="N60" s="2231">
        <f>N61+N62</f>
        <v>0</v>
      </c>
      <c r="O60" s="2231">
        <f>O61+O62</f>
        <v>0</v>
      </c>
      <c r="P60" s="2231">
        <f>P61+P62</f>
        <v>0</v>
      </c>
      <c r="Q60" s="2223">
        <f>O60-SUM(R60:AA60)</f>
        <v>0</v>
      </c>
      <c r="R60" s="2232">
        <f t="shared" ref="R60:AA60" si="13">R61+R62</f>
        <v>0</v>
      </c>
      <c r="S60" s="2231">
        <f t="shared" si="13"/>
        <v>0</v>
      </c>
      <c r="T60" s="2231">
        <f t="shared" si="13"/>
        <v>0</v>
      </c>
      <c r="U60" s="2231">
        <f t="shared" si="13"/>
        <v>0</v>
      </c>
      <c r="V60" s="2231">
        <f t="shared" si="13"/>
        <v>0</v>
      </c>
      <c r="W60" s="2231">
        <f t="shared" si="13"/>
        <v>0</v>
      </c>
      <c r="X60" s="2231">
        <f t="shared" si="13"/>
        <v>0</v>
      </c>
      <c r="Y60" s="2231">
        <f t="shared" si="13"/>
        <v>0</v>
      </c>
      <c r="Z60" s="2231">
        <f t="shared" si="13"/>
        <v>0</v>
      </c>
      <c r="AA60" s="2231">
        <f t="shared" si="13"/>
        <v>0</v>
      </c>
      <c r="AB60" s="2224"/>
      <c r="AC60" s="2224"/>
      <c r="AD60" s="2224"/>
      <c r="AE60" s="2224"/>
      <c r="AF60" s="2224"/>
      <c r="AG60" s="2224"/>
      <c r="AH60" s="2224"/>
      <c r="AI60" s="2224"/>
      <c r="AJ60" s="2224"/>
      <c r="AK60" s="2224"/>
      <c r="AL60" s="2224"/>
      <c r="AM60" s="2224"/>
      <c r="AN60" s="2224"/>
      <c r="AO60" s="2224"/>
    </row>
    <row r="61" spans="1:41" s="2225" customFormat="1" ht="15" customHeight="1">
      <c r="A61" s="2214"/>
      <c r="B61" s="2215"/>
      <c r="C61" s="2216" t="s">
        <v>552</v>
      </c>
      <c r="D61" s="2214"/>
      <c r="E61" s="2165"/>
      <c r="F61" s="2165"/>
      <c r="G61" s="2165"/>
      <c r="H61" s="2230"/>
      <c r="I61" s="2230" t="s">
        <v>649</v>
      </c>
      <c r="J61" s="2231"/>
      <c r="K61" s="2215"/>
      <c r="L61" s="2231"/>
      <c r="M61" s="2231"/>
      <c r="N61" s="2231"/>
      <c r="O61" s="2231"/>
      <c r="P61" s="2231"/>
      <c r="Q61" s="2218"/>
      <c r="R61" s="2232"/>
      <c r="S61" s="2231"/>
      <c r="T61" s="2231"/>
      <c r="U61" s="2231"/>
      <c r="V61" s="2231"/>
      <c r="W61" s="2231"/>
      <c r="X61" s="2231"/>
      <c r="Y61" s="2231"/>
      <c r="Z61" s="2231"/>
      <c r="AA61" s="2231"/>
      <c r="AB61" s="2224"/>
      <c r="AC61" s="2224"/>
      <c r="AD61" s="2224"/>
      <c r="AE61" s="2224"/>
      <c r="AF61" s="2224"/>
      <c r="AG61" s="2224"/>
      <c r="AH61" s="2224"/>
      <c r="AI61" s="2224"/>
      <c r="AJ61" s="2224"/>
      <c r="AK61" s="2224"/>
      <c r="AL61" s="2224"/>
      <c r="AM61" s="2224"/>
      <c r="AN61" s="2224"/>
      <c r="AO61" s="2224"/>
    </row>
    <row r="62" spans="1:41" s="2225" customFormat="1" ht="15" customHeight="1">
      <c r="A62" s="2214"/>
      <c r="B62" s="2215"/>
      <c r="C62" s="2216" t="s">
        <v>551</v>
      </c>
      <c r="D62" s="2214"/>
      <c r="E62" s="2165"/>
      <c r="F62" s="2165"/>
      <c r="G62" s="2165"/>
      <c r="H62" s="2230"/>
      <c r="I62" s="2230" t="s">
        <v>654</v>
      </c>
      <c r="J62" s="2231"/>
      <c r="K62" s="2215"/>
      <c r="L62" s="2231"/>
      <c r="M62" s="2231"/>
      <c r="N62" s="2231"/>
      <c r="O62" s="2231"/>
      <c r="P62" s="2231"/>
      <c r="Q62" s="2218"/>
      <c r="R62" s="2232"/>
      <c r="S62" s="2231"/>
      <c r="T62" s="2231"/>
      <c r="U62" s="2231"/>
      <c r="V62" s="2231"/>
      <c r="W62" s="2231"/>
      <c r="X62" s="2231"/>
      <c r="Y62" s="2231"/>
      <c r="Z62" s="2231"/>
      <c r="AA62" s="2231"/>
      <c r="AB62" s="2224"/>
      <c r="AC62" s="2224"/>
      <c r="AD62" s="2224"/>
      <c r="AE62" s="2224"/>
      <c r="AF62" s="2224"/>
      <c r="AG62" s="2224"/>
      <c r="AH62" s="2224"/>
      <c r="AI62" s="2224"/>
      <c r="AJ62" s="2224"/>
      <c r="AK62" s="2224"/>
      <c r="AL62" s="2224"/>
      <c r="AM62" s="2224"/>
      <c r="AN62" s="2224"/>
      <c r="AO62" s="2224"/>
    </row>
    <row r="63" spans="1:41" s="2225" customFormat="1" ht="15" customHeight="1">
      <c r="A63" s="2214"/>
      <c r="B63" s="2215"/>
      <c r="C63" s="2216"/>
      <c r="D63" s="2214"/>
      <c r="E63" s="2165"/>
      <c r="F63" s="2165"/>
      <c r="G63" s="2165"/>
      <c r="H63" s="2230" t="s">
        <v>659</v>
      </c>
      <c r="I63" s="2230"/>
      <c r="J63" s="2231"/>
      <c r="K63" s="2215" t="s">
        <v>91</v>
      </c>
      <c r="L63" s="2231">
        <f>L64+L65</f>
        <v>0</v>
      </c>
      <c r="M63" s="2231">
        <f>M64+M65</f>
        <v>0</v>
      </c>
      <c r="N63" s="2231">
        <f>N64+N65</f>
        <v>0</v>
      </c>
      <c r="O63" s="2231">
        <f>O64+O65</f>
        <v>0</v>
      </c>
      <c r="P63" s="2231">
        <f>P64+P65</f>
        <v>0</v>
      </c>
      <c r="Q63" s="2223">
        <f>O63-SUM(R63:AA63)</f>
        <v>0</v>
      </c>
      <c r="R63" s="2232">
        <f t="shared" ref="R63:AA63" si="14">R64+R65</f>
        <v>0</v>
      </c>
      <c r="S63" s="2231">
        <f t="shared" si="14"/>
        <v>0</v>
      </c>
      <c r="T63" s="2231">
        <f t="shared" si="14"/>
        <v>0</v>
      </c>
      <c r="U63" s="2231">
        <f t="shared" si="14"/>
        <v>0</v>
      </c>
      <c r="V63" s="2231">
        <f t="shared" si="14"/>
        <v>0</v>
      </c>
      <c r="W63" s="2231">
        <f t="shared" si="14"/>
        <v>0</v>
      </c>
      <c r="X63" s="2231">
        <f t="shared" si="14"/>
        <v>0</v>
      </c>
      <c r="Y63" s="2231">
        <f t="shared" si="14"/>
        <v>0</v>
      </c>
      <c r="Z63" s="2231">
        <f t="shared" si="14"/>
        <v>0</v>
      </c>
      <c r="AA63" s="2231">
        <f t="shared" si="14"/>
        <v>0</v>
      </c>
      <c r="AB63" s="2224"/>
      <c r="AC63" s="2224"/>
      <c r="AD63" s="2224"/>
      <c r="AE63" s="2224"/>
      <c r="AF63" s="2224"/>
      <c r="AG63" s="2224"/>
      <c r="AH63" s="2224"/>
      <c r="AI63" s="2224"/>
      <c r="AJ63" s="2224"/>
      <c r="AK63" s="2224"/>
      <c r="AL63" s="2224"/>
      <c r="AM63" s="2224"/>
      <c r="AN63" s="2224"/>
      <c r="AO63" s="2224"/>
    </row>
    <row r="64" spans="1:41" s="2225" customFormat="1" ht="15" customHeight="1">
      <c r="A64" s="2214"/>
      <c r="B64" s="2215"/>
      <c r="C64" s="2216" t="s">
        <v>552</v>
      </c>
      <c r="D64" s="2214"/>
      <c r="E64" s="2165"/>
      <c r="F64" s="2165"/>
      <c r="G64" s="2165"/>
      <c r="H64" s="2230"/>
      <c r="I64" s="2230" t="s">
        <v>649</v>
      </c>
      <c r="J64" s="2231"/>
      <c r="K64" s="2215"/>
      <c r="L64" s="2231"/>
      <c r="M64" s="2231"/>
      <c r="N64" s="2231"/>
      <c r="O64" s="2231"/>
      <c r="P64" s="2231"/>
      <c r="Q64" s="2218"/>
      <c r="R64" s="2232"/>
      <c r="S64" s="2231"/>
      <c r="T64" s="2231"/>
      <c r="U64" s="2231"/>
      <c r="V64" s="2231"/>
      <c r="W64" s="2231"/>
      <c r="X64" s="2231"/>
      <c r="Y64" s="2231"/>
      <c r="Z64" s="2231"/>
      <c r="AA64" s="2231"/>
      <c r="AB64" s="2224"/>
      <c r="AC64" s="2224"/>
      <c r="AD64" s="2224"/>
      <c r="AE64" s="2224"/>
      <c r="AF64" s="2224"/>
      <c r="AG64" s="2224"/>
      <c r="AH64" s="2224"/>
      <c r="AI64" s="2224"/>
      <c r="AJ64" s="2224"/>
      <c r="AK64" s="2224"/>
      <c r="AL64" s="2224"/>
      <c r="AM64" s="2224"/>
      <c r="AN64" s="2224"/>
      <c r="AO64" s="2224"/>
    </row>
    <row r="65" spans="1:41" s="2225" customFormat="1" ht="15" customHeight="1">
      <c r="A65" s="2214"/>
      <c r="B65" s="2215"/>
      <c r="C65" s="2216" t="s">
        <v>551</v>
      </c>
      <c r="D65" s="2214"/>
      <c r="E65" s="2165"/>
      <c r="F65" s="2165"/>
      <c r="G65" s="2165"/>
      <c r="H65" s="2230"/>
      <c r="I65" s="2230" t="s">
        <v>654</v>
      </c>
      <c r="J65" s="2231"/>
      <c r="K65" s="2215"/>
      <c r="L65" s="2231"/>
      <c r="M65" s="2231"/>
      <c r="N65" s="2231"/>
      <c r="O65" s="2231"/>
      <c r="P65" s="2231"/>
      <c r="Q65" s="2218"/>
      <c r="R65" s="2232"/>
      <c r="S65" s="2231"/>
      <c r="T65" s="2231"/>
      <c r="U65" s="2231"/>
      <c r="V65" s="2231"/>
      <c r="W65" s="2231"/>
      <c r="X65" s="2231"/>
      <c r="Y65" s="2231"/>
      <c r="Z65" s="2231"/>
      <c r="AA65" s="2231"/>
      <c r="AB65" s="2224"/>
      <c r="AC65" s="2224"/>
      <c r="AD65" s="2224"/>
      <c r="AE65" s="2224"/>
      <c r="AF65" s="2224"/>
      <c r="AG65" s="2224"/>
      <c r="AH65" s="2224"/>
      <c r="AI65" s="2224"/>
      <c r="AJ65" s="2224"/>
      <c r="AK65" s="2224"/>
      <c r="AL65" s="2224"/>
      <c r="AM65" s="2224"/>
      <c r="AN65" s="2224"/>
      <c r="AO65" s="2224"/>
    </row>
    <row r="66" spans="1:41" s="2225" customFormat="1" ht="15" customHeight="1">
      <c r="A66" s="2214"/>
      <c r="B66" s="2215"/>
      <c r="C66" s="2216" t="s">
        <v>551</v>
      </c>
      <c r="D66" s="2214"/>
      <c r="E66" s="2165"/>
      <c r="F66" s="2165"/>
      <c r="G66" s="2165"/>
      <c r="H66" s="2230" t="s">
        <v>660</v>
      </c>
      <c r="I66" s="2230"/>
      <c r="J66" s="2231"/>
      <c r="K66" s="2215" t="s">
        <v>92</v>
      </c>
      <c r="L66" s="2231"/>
      <c r="M66" s="2231"/>
      <c r="N66" s="2231"/>
      <c r="O66" s="2231"/>
      <c r="P66" s="2231"/>
      <c r="Q66" s="2218"/>
      <c r="R66" s="2232"/>
      <c r="S66" s="2231"/>
      <c r="T66" s="2231"/>
      <c r="U66" s="2231"/>
      <c r="V66" s="2231"/>
      <c r="W66" s="2231"/>
      <c r="X66" s="2231"/>
      <c r="Y66" s="2231"/>
      <c r="Z66" s="2231"/>
      <c r="AA66" s="2231"/>
      <c r="AB66" s="2224"/>
      <c r="AC66" s="2224"/>
      <c r="AD66" s="2224"/>
      <c r="AE66" s="2224"/>
      <c r="AF66" s="2224"/>
      <c r="AG66" s="2224"/>
      <c r="AH66" s="2224"/>
      <c r="AI66" s="2224"/>
      <c r="AJ66" s="2224"/>
      <c r="AK66" s="2224"/>
      <c r="AL66" s="2224"/>
      <c r="AM66" s="2224"/>
      <c r="AN66" s="2224"/>
      <c r="AO66" s="2224"/>
    </row>
    <row r="67" spans="1:41" s="2225" customFormat="1" ht="15" customHeight="1">
      <c r="A67" s="2214"/>
      <c r="B67" s="2215"/>
      <c r="C67" s="2216"/>
      <c r="D67" s="2214"/>
      <c r="E67" s="2165"/>
      <c r="F67" s="2165"/>
      <c r="G67" s="2165"/>
      <c r="H67" s="2230" t="s">
        <v>661</v>
      </c>
      <c r="I67" s="2230"/>
      <c r="J67" s="2231"/>
      <c r="K67" s="2215" t="s">
        <v>93</v>
      </c>
      <c r="L67" s="2231">
        <f>L68+L69+L70+L71</f>
        <v>0</v>
      </c>
      <c r="M67" s="2231">
        <f>M68+M69+M70+M71</f>
        <v>0</v>
      </c>
      <c r="N67" s="2231">
        <f>N68+N69+N70+N71</f>
        <v>0</v>
      </c>
      <c r="O67" s="2231">
        <f>O68+O69+O70+O71</f>
        <v>0</v>
      </c>
      <c r="P67" s="2231">
        <f>P68+P69+P70+P71</f>
        <v>0</v>
      </c>
      <c r="Q67" s="2223">
        <f>O67-SUM(R67:AA67)</f>
        <v>0</v>
      </c>
      <c r="R67" s="2232">
        <f t="shared" ref="R67:AA67" si="15">R68+R69+R70+R71</f>
        <v>0</v>
      </c>
      <c r="S67" s="2231">
        <f t="shared" si="15"/>
        <v>0</v>
      </c>
      <c r="T67" s="2231">
        <f t="shared" si="15"/>
        <v>0</v>
      </c>
      <c r="U67" s="2231">
        <f t="shared" si="15"/>
        <v>0</v>
      </c>
      <c r="V67" s="2231">
        <f t="shared" si="15"/>
        <v>0</v>
      </c>
      <c r="W67" s="2231">
        <f t="shared" si="15"/>
        <v>0</v>
      </c>
      <c r="X67" s="2231">
        <f t="shared" si="15"/>
        <v>0</v>
      </c>
      <c r="Y67" s="2231">
        <f t="shared" si="15"/>
        <v>0</v>
      </c>
      <c r="Z67" s="2231">
        <f t="shared" si="15"/>
        <v>0</v>
      </c>
      <c r="AA67" s="2231">
        <f t="shared" si="15"/>
        <v>0</v>
      </c>
      <c r="AB67" s="2224"/>
      <c r="AC67" s="2224"/>
      <c r="AD67" s="2224"/>
      <c r="AE67" s="2224"/>
      <c r="AF67" s="2224"/>
      <c r="AG67" s="2224"/>
      <c r="AH67" s="2224"/>
      <c r="AI67" s="2224"/>
      <c r="AJ67" s="2224"/>
      <c r="AK67" s="2224"/>
      <c r="AL67" s="2224"/>
      <c r="AM67" s="2224"/>
      <c r="AN67" s="2224"/>
      <c r="AO67" s="2224"/>
    </row>
    <row r="68" spans="1:41" s="2225" customFormat="1" ht="15" customHeight="1">
      <c r="A68" s="2214"/>
      <c r="B68" s="2215"/>
      <c r="C68" s="2216" t="s">
        <v>551</v>
      </c>
      <c r="D68" s="2214"/>
      <c r="E68" s="2165"/>
      <c r="F68" s="2165"/>
      <c r="G68" s="2165"/>
      <c r="H68" s="2230"/>
      <c r="I68" s="2230" t="s">
        <v>662</v>
      </c>
      <c r="J68" s="2231"/>
      <c r="K68" s="2215"/>
      <c r="L68" s="2231"/>
      <c r="M68" s="2231"/>
      <c r="N68" s="2231"/>
      <c r="O68" s="2231"/>
      <c r="P68" s="2231"/>
      <c r="Q68" s="2218"/>
      <c r="R68" s="2232"/>
      <c r="S68" s="2231"/>
      <c r="T68" s="2231"/>
      <c r="U68" s="2231"/>
      <c r="V68" s="2231"/>
      <c r="W68" s="2231"/>
      <c r="X68" s="2231"/>
      <c r="Y68" s="2231"/>
      <c r="Z68" s="2231"/>
      <c r="AA68" s="2231"/>
      <c r="AB68" s="2224"/>
      <c r="AC68" s="2224"/>
      <c r="AD68" s="2224"/>
      <c r="AE68" s="2224"/>
      <c r="AF68" s="2224"/>
      <c r="AG68" s="2224"/>
      <c r="AH68" s="2224"/>
      <c r="AI68" s="2224"/>
      <c r="AJ68" s="2224"/>
      <c r="AK68" s="2224"/>
      <c r="AL68" s="2224"/>
      <c r="AM68" s="2224"/>
      <c r="AN68" s="2224"/>
      <c r="AO68" s="2224"/>
    </row>
    <row r="69" spans="1:41" s="2225" customFormat="1" ht="15" customHeight="1">
      <c r="A69" s="2214"/>
      <c r="B69" s="2215"/>
      <c r="C69" s="2216" t="s">
        <v>551</v>
      </c>
      <c r="D69" s="2214"/>
      <c r="E69" s="2165"/>
      <c r="F69" s="2165"/>
      <c r="G69" s="2165"/>
      <c r="H69" s="2230"/>
      <c r="I69" s="2230" t="s">
        <v>663</v>
      </c>
      <c r="J69" s="2231"/>
      <c r="K69" s="2231"/>
      <c r="L69" s="2231"/>
      <c r="M69" s="2231"/>
      <c r="N69" s="2231"/>
      <c r="O69" s="2231"/>
      <c r="P69" s="2231"/>
      <c r="Q69" s="2218"/>
      <c r="R69" s="2232"/>
      <c r="S69" s="2231"/>
      <c r="T69" s="2231"/>
      <c r="U69" s="2231"/>
      <c r="V69" s="2231"/>
      <c r="W69" s="2231"/>
      <c r="X69" s="2231"/>
      <c r="Y69" s="2231"/>
      <c r="Z69" s="2231"/>
      <c r="AA69" s="2231"/>
      <c r="AB69" s="2224"/>
      <c r="AC69" s="2224"/>
      <c r="AD69" s="2224"/>
      <c r="AE69" s="2224"/>
      <c r="AF69" s="2224"/>
      <c r="AG69" s="2224"/>
      <c r="AH69" s="2224"/>
      <c r="AI69" s="2224"/>
      <c r="AJ69" s="2224"/>
      <c r="AK69" s="2224"/>
      <c r="AL69" s="2224"/>
      <c r="AM69" s="2224"/>
      <c r="AN69" s="2224"/>
      <c r="AO69" s="2224"/>
    </row>
    <row r="70" spans="1:41" s="2225" customFormat="1" ht="15" customHeight="1">
      <c r="A70" s="2214"/>
      <c r="B70" s="2215"/>
      <c r="C70" s="2216" t="s">
        <v>551</v>
      </c>
      <c r="D70" s="2214"/>
      <c r="E70" s="2165"/>
      <c r="F70" s="2165"/>
      <c r="G70" s="2165"/>
      <c r="H70" s="2230"/>
      <c r="I70" s="2230" t="s">
        <v>664</v>
      </c>
      <c r="J70" s="2231"/>
      <c r="K70" s="2231"/>
      <c r="L70" s="2231"/>
      <c r="M70" s="2231"/>
      <c r="N70" s="2231"/>
      <c r="O70" s="2231"/>
      <c r="P70" s="2231"/>
      <c r="Q70" s="2218"/>
      <c r="R70" s="2232"/>
      <c r="S70" s="2231"/>
      <c r="T70" s="2231"/>
      <c r="U70" s="2231"/>
      <c r="V70" s="2231"/>
      <c r="W70" s="2231"/>
      <c r="X70" s="2231"/>
      <c r="Y70" s="2231"/>
      <c r="Z70" s="2231"/>
      <c r="AA70" s="2231"/>
      <c r="AB70" s="2224"/>
      <c r="AC70" s="2224"/>
      <c r="AD70" s="2224"/>
      <c r="AE70" s="2224"/>
      <c r="AF70" s="2224"/>
      <c r="AG70" s="2224"/>
      <c r="AH70" s="2224"/>
      <c r="AI70" s="2224"/>
      <c r="AJ70" s="2224"/>
      <c r="AK70" s="2224"/>
      <c r="AL70" s="2224"/>
      <c r="AM70" s="2224"/>
      <c r="AN70" s="2224"/>
      <c r="AO70" s="2224"/>
    </row>
    <row r="71" spans="1:41" s="2225" customFormat="1" ht="15" customHeight="1">
      <c r="A71" s="2214"/>
      <c r="B71" s="2215"/>
      <c r="C71" s="2216" t="s">
        <v>551</v>
      </c>
      <c r="D71" s="2214"/>
      <c r="E71" s="2165"/>
      <c r="F71" s="2165"/>
      <c r="G71" s="2165"/>
      <c r="H71" s="2230"/>
      <c r="I71" s="2230" t="s">
        <v>665</v>
      </c>
      <c r="J71" s="2231"/>
      <c r="K71" s="2231"/>
      <c r="L71" s="2231"/>
      <c r="M71" s="2231"/>
      <c r="N71" s="2231"/>
      <c r="O71" s="2231"/>
      <c r="P71" s="2231"/>
      <c r="Q71" s="2218"/>
      <c r="R71" s="2232"/>
      <c r="S71" s="2231"/>
      <c r="T71" s="2231"/>
      <c r="U71" s="2231"/>
      <c r="V71" s="2231"/>
      <c r="W71" s="2231"/>
      <c r="X71" s="2231"/>
      <c r="Y71" s="2231"/>
      <c r="Z71" s="2231"/>
      <c r="AA71" s="2231"/>
      <c r="AB71" s="2224"/>
      <c r="AC71" s="2224"/>
      <c r="AD71" s="2224"/>
      <c r="AE71" s="2224"/>
      <c r="AF71" s="2224"/>
      <c r="AG71" s="2224"/>
      <c r="AH71" s="2224"/>
      <c r="AI71" s="2224"/>
      <c r="AJ71" s="2224"/>
      <c r="AK71" s="2224"/>
      <c r="AL71" s="2224"/>
      <c r="AM71" s="2224"/>
      <c r="AN71" s="2224"/>
      <c r="AO71" s="2224"/>
    </row>
    <row r="72" spans="1:41" s="2225" customFormat="1" ht="15" customHeight="1">
      <c r="A72" s="2214"/>
      <c r="B72" s="2215"/>
      <c r="C72" s="2216"/>
      <c r="D72" s="2214"/>
      <c r="E72" s="2165"/>
      <c r="F72" s="2165"/>
      <c r="G72" s="2165"/>
      <c r="H72" s="2230"/>
      <c r="I72" s="2230"/>
      <c r="J72" s="2231"/>
      <c r="K72" s="2231"/>
      <c r="L72" s="2231"/>
      <c r="M72" s="2231"/>
      <c r="N72" s="2231"/>
      <c r="O72" s="2231"/>
      <c r="P72" s="2231"/>
      <c r="Q72" s="2218"/>
      <c r="R72" s="2232"/>
      <c r="S72" s="2231"/>
      <c r="T72" s="2231"/>
      <c r="U72" s="2231"/>
      <c r="V72" s="2231"/>
      <c r="W72" s="2231"/>
      <c r="X72" s="2231"/>
      <c r="Y72" s="2231"/>
      <c r="Z72" s="2231"/>
      <c r="AA72" s="2231"/>
      <c r="AB72" s="2224"/>
      <c r="AC72" s="2224"/>
      <c r="AD72" s="2224"/>
      <c r="AE72" s="2224"/>
      <c r="AF72" s="2224"/>
      <c r="AG72" s="2224"/>
      <c r="AH72" s="2224"/>
      <c r="AI72" s="2224"/>
      <c r="AJ72" s="2224"/>
      <c r="AK72" s="2224"/>
      <c r="AL72" s="2224"/>
      <c r="AM72" s="2224"/>
      <c r="AN72" s="2224"/>
      <c r="AO72" s="2224"/>
    </row>
    <row r="73" spans="1:41" s="2225" customFormat="1" ht="15" customHeight="1">
      <c r="A73" s="2214"/>
      <c r="B73" s="2215"/>
      <c r="C73" s="2216" t="s">
        <v>552</v>
      </c>
      <c r="D73" s="2214"/>
      <c r="E73" s="2165"/>
      <c r="F73" s="2165"/>
      <c r="G73" s="2165" t="s">
        <v>83</v>
      </c>
      <c r="H73" s="2230"/>
      <c r="I73" s="2165"/>
      <c r="J73" s="2215"/>
      <c r="K73" s="2215"/>
      <c r="L73" s="2215"/>
      <c r="M73" s="2215"/>
      <c r="N73" s="2215"/>
      <c r="O73" s="2215"/>
      <c r="P73" s="2215"/>
      <c r="Q73" s="2218"/>
      <c r="R73" s="2216"/>
      <c r="S73" s="2215"/>
      <c r="T73" s="2215"/>
      <c r="U73" s="2215"/>
      <c r="V73" s="2215"/>
      <c r="W73" s="2215"/>
      <c r="X73" s="2215"/>
      <c r="Y73" s="2215"/>
      <c r="Z73" s="2215"/>
      <c r="AA73" s="2215"/>
      <c r="AB73" s="2224"/>
      <c r="AC73" s="2224"/>
      <c r="AD73" s="2224"/>
      <c r="AE73" s="2224"/>
      <c r="AF73" s="2224"/>
      <c r="AG73" s="2224"/>
      <c r="AH73" s="2224"/>
      <c r="AI73" s="2224"/>
      <c r="AJ73" s="2224"/>
      <c r="AK73" s="2224"/>
      <c r="AL73" s="2224"/>
      <c r="AM73" s="2224"/>
      <c r="AN73" s="2224"/>
      <c r="AO73" s="2224"/>
    </row>
    <row r="74" spans="1:41" s="2225" customFormat="1" ht="15" customHeight="1">
      <c r="A74" s="2214"/>
      <c r="B74" s="2215"/>
      <c r="C74" s="2216"/>
      <c r="D74" s="2214"/>
      <c r="E74" s="2165"/>
      <c r="F74" s="2165"/>
      <c r="G74" s="2165"/>
      <c r="H74" s="2230"/>
      <c r="I74" s="2230"/>
      <c r="J74" s="2231"/>
      <c r="K74" s="2231"/>
      <c r="L74" s="2231"/>
      <c r="M74" s="2231"/>
      <c r="N74" s="2231"/>
      <c r="O74" s="2231"/>
      <c r="P74" s="2231"/>
      <c r="Q74" s="2218"/>
      <c r="R74" s="2232"/>
      <c r="S74" s="2231"/>
      <c r="T74" s="2231"/>
      <c r="U74" s="2231"/>
      <c r="V74" s="2231"/>
      <c r="W74" s="2231"/>
      <c r="X74" s="2231"/>
      <c r="Y74" s="2231"/>
      <c r="Z74" s="2231"/>
      <c r="AA74" s="2231"/>
      <c r="AB74" s="2224"/>
      <c r="AC74" s="2224"/>
      <c r="AD74" s="2224"/>
      <c r="AE74" s="2224"/>
      <c r="AF74" s="2224"/>
      <c r="AG74" s="2224"/>
      <c r="AH74" s="2224"/>
      <c r="AI74" s="2224"/>
      <c r="AJ74" s="2224"/>
      <c r="AK74" s="2224"/>
      <c r="AL74" s="2224"/>
      <c r="AM74" s="2224"/>
      <c r="AN74" s="2224"/>
      <c r="AO74" s="2224"/>
    </row>
    <row r="75" spans="1:41" s="2218" customFormat="1" ht="15" customHeight="1">
      <c r="A75" s="2214"/>
      <c r="B75" s="2215"/>
      <c r="C75" s="2216" t="s">
        <v>552</v>
      </c>
      <c r="D75" s="2214"/>
      <c r="E75" s="2165"/>
      <c r="F75" s="2165"/>
      <c r="G75" s="2486" t="s">
        <v>2016</v>
      </c>
      <c r="H75" s="2230"/>
      <c r="I75" s="2165"/>
      <c r="J75" s="2215"/>
      <c r="K75" s="2215"/>
      <c r="L75" s="2215"/>
      <c r="M75" s="2215"/>
      <c r="N75" s="2215"/>
      <c r="O75" s="2215"/>
      <c r="P75" s="2215"/>
      <c r="R75" s="2216"/>
      <c r="S75" s="2215"/>
      <c r="T75" s="2215"/>
      <c r="U75" s="2215"/>
      <c r="V75" s="2215"/>
      <c r="W75" s="2215"/>
      <c r="X75" s="2215"/>
      <c r="Y75" s="2215"/>
      <c r="Z75" s="2215"/>
      <c r="AA75" s="2215"/>
      <c r="AB75" s="2234"/>
      <c r="AC75" s="2234"/>
      <c r="AD75" s="2234"/>
      <c r="AE75" s="2234"/>
      <c r="AF75" s="2234"/>
      <c r="AG75" s="2234"/>
      <c r="AH75" s="2234"/>
      <c r="AI75" s="2234"/>
      <c r="AJ75" s="2234"/>
      <c r="AK75" s="2234"/>
      <c r="AL75" s="2234"/>
      <c r="AM75" s="2234"/>
      <c r="AN75" s="2234"/>
      <c r="AO75" s="2234"/>
    </row>
    <row r="76" spans="1:41" s="2218" customFormat="1" ht="15" customHeight="1">
      <c r="A76" s="2214"/>
      <c r="B76" s="2215"/>
      <c r="C76" s="2216"/>
      <c r="D76" s="2214"/>
      <c r="E76" s="2165"/>
      <c r="F76" s="2165"/>
      <c r="H76" s="3817"/>
      <c r="I76" s="3817" t="s">
        <v>2017</v>
      </c>
      <c r="J76" s="2231"/>
      <c r="K76" s="2231"/>
      <c r="L76" s="2231"/>
      <c r="M76" s="2231"/>
      <c r="N76" s="2231"/>
      <c r="O76" s="2231"/>
      <c r="P76" s="2231"/>
      <c r="R76" s="2232"/>
      <c r="S76" s="2231"/>
      <c r="T76" s="2231"/>
      <c r="U76" s="2231"/>
      <c r="V76" s="2231"/>
      <c r="W76" s="2231"/>
      <c r="X76" s="2231"/>
      <c r="Y76" s="2231"/>
      <c r="Z76" s="2231"/>
      <c r="AA76" s="2231"/>
      <c r="AB76" s="2234"/>
      <c r="AC76" s="2234"/>
      <c r="AD76" s="2234"/>
      <c r="AE76" s="2234"/>
      <c r="AF76" s="2234"/>
      <c r="AG76" s="2234"/>
      <c r="AH76" s="2234"/>
      <c r="AI76" s="2234"/>
      <c r="AJ76" s="2234"/>
      <c r="AK76" s="2234"/>
      <c r="AL76" s="2234"/>
      <c r="AM76" s="2234"/>
      <c r="AN76" s="2234"/>
      <c r="AO76" s="2234"/>
    </row>
    <row r="77" spans="1:41" s="2225" customFormat="1" ht="15" customHeight="1">
      <c r="A77" s="2214"/>
      <c r="B77" s="2215"/>
      <c r="C77" s="2216" t="s">
        <v>551</v>
      </c>
      <c r="D77" s="2214"/>
      <c r="E77" s="2235"/>
      <c r="F77" s="2235"/>
      <c r="G77" s="2235" t="s">
        <v>602</v>
      </c>
      <c r="H77" s="2233"/>
      <c r="I77" s="2233"/>
      <c r="J77" s="2231"/>
      <c r="K77" s="2231"/>
      <c r="L77" s="2231"/>
      <c r="M77" s="2231"/>
      <c r="N77" s="2231"/>
      <c r="O77" s="2231"/>
      <c r="P77" s="2231"/>
      <c r="Q77" s="2218"/>
      <c r="R77" s="2232"/>
      <c r="S77" s="2231"/>
      <c r="T77" s="2231"/>
      <c r="U77" s="2231"/>
      <c r="V77" s="2231"/>
      <c r="W77" s="2231"/>
      <c r="X77" s="2231"/>
      <c r="Y77" s="2231"/>
      <c r="Z77" s="2231"/>
      <c r="AA77" s="2231"/>
      <c r="AB77" s="2224"/>
      <c r="AC77" s="2224"/>
      <c r="AD77" s="2224"/>
      <c r="AE77" s="2224"/>
      <c r="AF77" s="2224"/>
      <c r="AG77" s="2224"/>
      <c r="AH77" s="2224"/>
      <c r="AI77" s="2224"/>
      <c r="AJ77" s="2224"/>
      <c r="AK77" s="2224"/>
      <c r="AL77" s="2224"/>
      <c r="AM77" s="2224"/>
      <c r="AN77" s="2224"/>
      <c r="AO77" s="2224"/>
    </row>
    <row r="78" spans="1:41" s="2225" customFormat="1" ht="15" customHeight="1">
      <c r="A78" s="2214"/>
      <c r="B78" s="2215"/>
      <c r="C78" s="2216"/>
      <c r="D78" s="2214"/>
      <c r="E78" s="2165"/>
      <c r="F78" s="2165"/>
      <c r="G78" s="2165"/>
      <c r="H78" s="2230"/>
      <c r="I78" s="2230"/>
      <c r="J78" s="2231"/>
      <c r="K78" s="2231"/>
      <c r="L78" s="2231"/>
      <c r="M78" s="2231"/>
      <c r="N78" s="2231"/>
      <c r="O78" s="2231"/>
      <c r="P78" s="2231"/>
      <c r="Q78" s="2218"/>
      <c r="R78" s="2232"/>
      <c r="S78" s="2231"/>
      <c r="T78" s="2231"/>
      <c r="U78" s="2231"/>
      <c r="V78" s="2231"/>
      <c r="W78" s="2231"/>
      <c r="X78" s="2231"/>
      <c r="Y78" s="2231"/>
      <c r="Z78" s="2231"/>
      <c r="AA78" s="2231"/>
      <c r="AB78" s="2224"/>
      <c r="AC78" s="2224"/>
      <c r="AD78" s="2224"/>
      <c r="AE78" s="2224"/>
      <c r="AF78" s="2224"/>
      <c r="AG78" s="2224"/>
      <c r="AH78" s="2224"/>
      <c r="AI78" s="2224"/>
      <c r="AJ78" s="2224"/>
      <c r="AK78" s="2224"/>
      <c r="AL78" s="2224"/>
      <c r="AM78" s="2224"/>
      <c r="AN78" s="2224"/>
      <c r="AO78" s="2224"/>
    </row>
    <row r="79" spans="1:41" s="2225" customFormat="1" ht="15" customHeight="1">
      <c r="A79" s="2214"/>
      <c r="B79" s="2215"/>
      <c r="C79" s="2216" t="s">
        <v>552</v>
      </c>
      <c r="D79" s="2214"/>
      <c r="E79" s="2165"/>
      <c r="F79" s="2165"/>
      <c r="G79" s="2165" t="s">
        <v>74</v>
      </c>
      <c r="H79" s="2230"/>
      <c r="I79" s="2230"/>
      <c r="J79" s="2231"/>
      <c r="K79" s="2231"/>
      <c r="L79" s="2231"/>
      <c r="M79" s="2231"/>
      <c r="N79" s="2231"/>
      <c r="O79" s="2231"/>
      <c r="P79" s="2231"/>
      <c r="Q79" s="2218"/>
      <c r="R79" s="2232"/>
      <c r="S79" s="2231"/>
      <c r="T79" s="2231"/>
      <c r="U79" s="2231"/>
      <c r="V79" s="2231"/>
      <c r="W79" s="2231"/>
      <c r="X79" s="2231"/>
      <c r="Y79" s="2231"/>
      <c r="Z79" s="2231"/>
      <c r="AA79" s="2231"/>
      <c r="AB79" s="2224"/>
      <c r="AC79" s="2224"/>
      <c r="AD79" s="2224"/>
      <c r="AE79" s="2224"/>
      <c r="AF79" s="2224"/>
      <c r="AG79" s="2224"/>
      <c r="AH79" s="2224"/>
      <c r="AI79" s="2224"/>
      <c r="AJ79" s="2224"/>
      <c r="AK79" s="2224"/>
      <c r="AL79" s="2224"/>
      <c r="AM79" s="2224"/>
      <c r="AN79" s="2224"/>
      <c r="AO79" s="2224"/>
    </row>
    <row r="80" spans="1:41" s="2225" customFormat="1" ht="15" customHeight="1">
      <c r="A80" s="2214"/>
      <c r="B80" s="2215"/>
      <c r="C80" s="2216" t="s">
        <v>552</v>
      </c>
      <c r="D80" s="2214"/>
      <c r="E80" s="2165"/>
      <c r="F80" s="2165"/>
      <c r="G80" s="2165" t="s">
        <v>908</v>
      </c>
      <c r="H80" s="2230"/>
      <c r="I80" s="2230"/>
      <c r="J80" s="2231"/>
      <c r="K80" s="2231"/>
      <c r="L80" s="2231"/>
      <c r="M80" s="2231"/>
      <c r="N80" s="2231"/>
      <c r="O80" s="2231"/>
      <c r="P80" s="2231"/>
      <c r="Q80" s="2218"/>
      <c r="R80" s="2232"/>
      <c r="S80" s="2231"/>
      <c r="T80" s="2231"/>
      <c r="U80" s="2231"/>
      <c r="V80" s="2231"/>
      <c r="W80" s="2231"/>
      <c r="X80" s="2231"/>
      <c r="Y80" s="2231"/>
      <c r="Z80" s="2231"/>
      <c r="AA80" s="2231"/>
      <c r="AB80" s="2224"/>
      <c r="AC80" s="2224"/>
      <c r="AD80" s="2224"/>
      <c r="AE80" s="2224"/>
      <c r="AF80" s="2224"/>
      <c r="AG80" s="2224"/>
      <c r="AH80" s="2224"/>
      <c r="AI80" s="2224"/>
      <c r="AJ80" s="2224"/>
      <c r="AK80" s="2224"/>
      <c r="AL80" s="2224"/>
      <c r="AM80" s="2224"/>
      <c r="AN80" s="2224"/>
      <c r="AO80" s="2224"/>
    </row>
    <row r="81" spans="1:41" s="2225" customFormat="1" ht="15" customHeight="1">
      <c r="A81" s="2214"/>
      <c r="B81" s="2215"/>
      <c r="C81" s="2216"/>
      <c r="D81" s="2214"/>
      <c r="E81" s="2165"/>
      <c r="F81" s="2165"/>
      <c r="G81" s="2165"/>
      <c r="H81" s="2230"/>
      <c r="I81" s="2230"/>
      <c r="J81" s="2231"/>
      <c r="K81" s="2231"/>
      <c r="L81" s="2231"/>
      <c r="M81" s="2231"/>
      <c r="N81" s="2231"/>
      <c r="O81" s="2231"/>
      <c r="P81" s="2231"/>
      <c r="Q81" s="2218"/>
      <c r="R81" s="2232"/>
      <c r="S81" s="2231"/>
      <c r="T81" s="2231"/>
      <c r="U81" s="2231"/>
      <c r="V81" s="2231"/>
      <c r="W81" s="2231"/>
      <c r="X81" s="2231"/>
      <c r="Y81" s="2231"/>
      <c r="Z81" s="2231"/>
      <c r="AA81" s="2231"/>
      <c r="AB81" s="2224"/>
      <c r="AC81" s="2224"/>
      <c r="AD81" s="2224"/>
      <c r="AE81" s="2224"/>
      <c r="AF81" s="2224"/>
      <c r="AG81" s="2224"/>
      <c r="AH81" s="2224"/>
      <c r="AI81" s="2224"/>
      <c r="AJ81" s="2224"/>
      <c r="AK81" s="2224"/>
      <c r="AL81" s="2224"/>
      <c r="AM81" s="2224"/>
      <c r="AN81" s="2224"/>
      <c r="AO81" s="2224"/>
    </row>
    <row r="82" spans="1:41" s="2225" customFormat="1" ht="15" customHeight="1">
      <c r="A82" s="2214"/>
      <c r="B82" s="2215"/>
      <c r="C82" s="2216"/>
      <c r="D82" s="2214"/>
      <c r="E82" s="2165"/>
      <c r="F82" s="2165" t="s">
        <v>894</v>
      </c>
      <c r="G82" s="2165" t="s">
        <v>603</v>
      </c>
      <c r="H82" s="2165"/>
      <c r="I82" s="2165"/>
      <c r="J82" s="2215"/>
      <c r="K82" s="2215" t="s">
        <v>94</v>
      </c>
      <c r="L82" s="2215">
        <f>L84+L93+L96+L97</f>
        <v>0</v>
      </c>
      <c r="M82" s="2215">
        <f>M84+M93+M96+M97</f>
        <v>0</v>
      </c>
      <c r="N82" s="2215">
        <f>N84+N93+N96+N97</f>
        <v>0</v>
      </c>
      <c r="O82" s="2215">
        <f>O84+O93+O96+O97</f>
        <v>0</v>
      </c>
      <c r="P82" s="2215">
        <f>P84+P93+P96+P97</f>
        <v>0</v>
      </c>
      <c r="Q82" s="2223">
        <f>O82-SUM(R82:AA82)</f>
        <v>0</v>
      </c>
      <c r="R82" s="2216">
        <f t="shared" ref="R82:AA82" si="16">R84+R93+R96+R97</f>
        <v>0</v>
      </c>
      <c r="S82" s="2215">
        <f t="shared" si="16"/>
        <v>0</v>
      </c>
      <c r="T82" s="2215">
        <f t="shared" si="16"/>
        <v>0</v>
      </c>
      <c r="U82" s="2215">
        <f t="shared" si="16"/>
        <v>0</v>
      </c>
      <c r="V82" s="2215">
        <f t="shared" si="16"/>
        <v>0</v>
      </c>
      <c r="W82" s="2215">
        <f t="shared" si="16"/>
        <v>0</v>
      </c>
      <c r="X82" s="2215">
        <f t="shared" si="16"/>
        <v>0</v>
      </c>
      <c r="Y82" s="2215">
        <f t="shared" si="16"/>
        <v>0</v>
      </c>
      <c r="Z82" s="2215">
        <f t="shared" si="16"/>
        <v>0</v>
      </c>
      <c r="AA82" s="2215">
        <f t="shared" si="16"/>
        <v>0</v>
      </c>
      <c r="AB82" s="2224"/>
      <c r="AC82" s="2224"/>
      <c r="AD82" s="2224"/>
      <c r="AE82" s="2224"/>
      <c r="AF82" s="2224"/>
      <c r="AG82" s="2224"/>
      <c r="AH82" s="2224"/>
      <c r="AI82" s="2224"/>
      <c r="AJ82" s="2224"/>
      <c r="AK82" s="2224"/>
      <c r="AL82" s="2224"/>
      <c r="AM82" s="2224"/>
      <c r="AN82" s="2224"/>
      <c r="AO82" s="2224"/>
    </row>
    <row r="83" spans="1:41" s="2225" customFormat="1" ht="15" customHeight="1">
      <c r="A83" s="2214"/>
      <c r="B83" s="2215"/>
      <c r="C83" s="2216"/>
      <c r="D83" s="2214"/>
      <c r="E83" s="2165"/>
      <c r="F83" s="2165"/>
      <c r="G83" s="2165"/>
      <c r="H83" s="2165"/>
      <c r="I83" s="2165"/>
      <c r="J83" s="2215"/>
      <c r="K83" s="2215"/>
      <c r="L83" s="2215"/>
      <c r="M83" s="2215"/>
      <c r="N83" s="2215"/>
      <c r="O83" s="2215"/>
      <c r="P83" s="2215"/>
      <c r="Q83" s="2218"/>
      <c r="R83" s="2216"/>
      <c r="S83" s="2215"/>
      <c r="T83" s="2215"/>
      <c r="U83" s="2215"/>
      <c r="V83" s="2215"/>
      <c r="W83" s="2215"/>
      <c r="X83" s="2215"/>
      <c r="Y83" s="2215"/>
      <c r="Z83" s="2215"/>
      <c r="AA83" s="2215"/>
      <c r="AB83" s="2224"/>
      <c r="AC83" s="2224"/>
      <c r="AD83" s="2224"/>
      <c r="AE83" s="2224"/>
      <c r="AF83" s="2224"/>
      <c r="AG83" s="2224"/>
      <c r="AH83" s="2224"/>
      <c r="AI83" s="2224"/>
      <c r="AJ83" s="2224"/>
      <c r="AK83" s="2224"/>
      <c r="AL83" s="2224"/>
      <c r="AM83" s="2224"/>
      <c r="AN83" s="2224"/>
      <c r="AO83" s="2224"/>
    </row>
    <row r="84" spans="1:41" s="2225" customFormat="1" ht="15" customHeight="1">
      <c r="A84" s="2214"/>
      <c r="B84" s="2215"/>
      <c r="C84" s="2216"/>
      <c r="D84" s="2214"/>
      <c r="E84" s="2165"/>
      <c r="F84" s="2165"/>
      <c r="G84" s="2229" t="s">
        <v>798</v>
      </c>
      <c r="H84" s="2165" t="s">
        <v>604</v>
      </c>
      <c r="I84" s="2165"/>
      <c r="J84" s="2215"/>
      <c r="K84" s="2215"/>
      <c r="L84" s="2215">
        <f>L85+L86+L87+L91</f>
        <v>0</v>
      </c>
      <c r="M84" s="2215">
        <f>M85+M86+M87+M91</f>
        <v>0</v>
      </c>
      <c r="N84" s="2215">
        <f>N85+N86+N87+N91</f>
        <v>0</v>
      </c>
      <c r="O84" s="2215">
        <f>O85+O86+O87+O91</f>
        <v>0</v>
      </c>
      <c r="P84" s="2215">
        <f>P85+P86+P87+P91</f>
        <v>0</v>
      </c>
      <c r="Q84" s="2223">
        <f>O84-SUM(R84:AA84)</f>
        <v>0</v>
      </c>
      <c r="R84" s="2216">
        <f t="shared" ref="R84:AA84" si="17">R85+R86+R87+R91</f>
        <v>0</v>
      </c>
      <c r="S84" s="2215">
        <f t="shared" si="17"/>
        <v>0</v>
      </c>
      <c r="T84" s="2215">
        <f t="shared" si="17"/>
        <v>0</v>
      </c>
      <c r="U84" s="2215">
        <f t="shared" si="17"/>
        <v>0</v>
      </c>
      <c r="V84" s="2215">
        <f t="shared" si="17"/>
        <v>0</v>
      </c>
      <c r="W84" s="2215">
        <f t="shared" si="17"/>
        <v>0</v>
      </c>
      <c r="X84" s="2215">
        <f t="shared" si="17"/>
        <v>0</v>
      </c>
      <c r="Y84" s="2215">
        <f t="shared" si="17"/>
        <v>0</v>
      </c>
      <c r="Z84" s="2215">
        <f t="shared" si="17"/>
        <v>0</v>
      </c>
      <c r="AA84" s="2215">
        <f t="shared" si="17"/>
        <v>0</v>
      </c>
      <c r="AB84" s="2224"/>
      <c r="AC84" s="2224"/>
      <c r="AD84" s="2224"/>
      <c r="AE84" s="2224"/>
      <c r="AF84" s="2224"/>
      <c r="AG84" s="2224"/>
      <c r="AH84" s="2224"/>
      <c r="AI84" s="2224"/>
      <c r="AJ84" s="2224"/>
      <c r="AK84" s="2224"/>
      <c r="AL84" s="2224"/>
      <c r="AM84" s="2224"/>
      <c r="AN84" s="2224"/>
      <c r="AO84" s="2224"/>
    </row>
    <row r="85" spans="1:41" s="2225" customFormat="1" ht="15" customHeight="1">
      <c r="A85" s="2214"/>
      <c r="B85" s="2215"/>
      <c r="C85" s="2216" t="s">
        <v>551</v>
      </c>
      <c r="D85" s="2214"/>
      <c r="E85" s="2165"/>
      <c r="F85" s="2165"/>
      <c r="G85" s="2165"/>
      <c r="H85" s="2230" t="s">
        <v>605</v>
      </c>
      <c r="I85" s="2230"/>
      <c r="J85" s="2231"/>
      <c r="K85" s="2231"/>
      <c r="L85" s="2231"/>
      <c r="M85" s="2231"/>
      <c r="N85" s="2231"/>
      <c r="O85" s="2231"/>
      <c r="P85" s="2231"/>
      <c r="Q85" s="2218"/>
      <c r="R85" s="2232"/>
      <c r="S85" s="2231"/>
      <c r="T85" s="2231"/>
      <c r="U85" s="2231"/>
      <c r="V85" s="2231"/>
      <c r="W85" s="2231"/>
      <c r="X85" s="2231"/>
      <c r="Y85" s="2231"/>
      <c r="Z85" s="2231"/>
      <c r="AA85" s="2231"/>
      <c r="AB85" s="2224"/>
      <c r="AC85" s="2224"/>
      <c r="AD85" s="2224"/>
      <c r="AE85" s="2224"/>
      <c r="AF85" s="2224"/>
      <c r="AG85" s="2224"/>
      <c r="AH85" s="2224"/>
      <c r="AI85" s="2224"/>
      <c r="AJ85" s="2224"/>
      <c r="AK85" s="2224"/>
      <c r="AL85" s="2224"/>
      <c r="AM85" s="2224"/>
      <c r="AN85" s="2224"/>
      <c r="AO85" s="2224"/>
    </row>
    <row r="86" spans="1:41" s="2225" customFormat="1" ht="15" customHeight="1">
      <c r="A86" s="2214"/>
      <c r="B86" s="2215"/>
      <c r="C86" s="2216" t="s">
        <v>551</v>
      </c>
      <c r="D86" s="2214"/>
      <c r="E86" s="2165"/>
      <c r="F86" s="2165"/>
      <c r="G86" s="2165"/>
      <c r="H86" s="2230" t="s">
        <v>606</v>
      </c>
      <c r="I86" s="2230"/>
      <c r="J86" s="2231"/>
      <c r="K86" s="2231"/>
      <c r="L86" s="2231"/>
      <c r="M86" s="2231"/>
      <c r="N86" s="2231"/>
      <c r="O86" s="2231"/>
      <c r="P86" s="2231"/>
      <c r="Q86" s="2218"/>
      <c r="R86" s="2232"/>
      <c r="S86" s="2231"/>
      <c r="T86" s="2231"/>
      <c r="U86" s="2231"/>
      <c r="V86" s="2231"/>
      <c r="W86" s="2231"/>
      <c r="X86" s="2231"/>
      <c r="Y86" s="2231"/>
      <c r="Z86" s="2231"/>
      <c r="AA86" s="2231"/>
      <c r="AB86" s="2224"/>
      <c r="AC86" s="2224"/>
      <c r="AD86" s="2224"/>
      <c r="AE86" s="2224"/>
      <c r="AF86" s="2224"/>
      <c r="AG86" s="2224"/>
      <c r="AH86" s="2224"/>
      <c r="AI86" s="2224"/>
      <c r="AJ86" s="2224"/>
      <c r="AK86" s="2224"/>
      <c r="AL86" s="2224"/>
      <c r="AM86" s="2224"/>
      <c r="AN86" s="2224"/>
      <c r="AO86" s="2224"/>
    </row>
    <row r="87" spans="1:41" s="2225" customFormat="1" ht="15" customHeight="1">
      <c r="A87" s="2214"/>
      <c r="B87" s="2215"/>
      <c r="C87" s="2216"/>
      <c r="D87" s="2214"/>
      <c r="E87" s="2165"/>
      <c r="F87" s="2165"/>
      <c r="G87" s="2165"/>
      <c r="H87" s="2230" t="s">
        <v>607</v>
      </c>
      <c r="I87" s="2230"/>
      <c r="J87" s="2231"/>
      <c r="K87" s="2231"/>
      <c r="L87" s="2231">
        <f>L88+L89+L90</f>
        <v>0</v>
      </c>
      <c r="M87" s="2231">
        <f>M88+M89+M90</f>
        <v>0</v>
      </c>
      <c r="N87" s="2231">
        <f>N88+N89+N90</f>
        <v>0</v>
      </c>
      <c r="O87" s="2231">
        <f>O88+O89+O90</f>
        <v>0</v>
      </c>
      <c r="P87" s="2231">
        <f>P88+P89+P90</f>
        <v>0</v>
      </c>
      <c r="Q87" s="2223">
        <f>O87-SUM(R87:AA87)</f>
        <v>0</v>
      </c>
      <c r="R87" s="2232">
        <f t="shared" ref="R87:AA87" si="18">R88+R89+R90</f>
        <v>0</v>
      </c>
      <c r="S87" s="2231">
        <f t="shared" si="18"/>
        <v>0</v>
      </c>
      <c r="T87" s="2231">
        <f t="shared" si="18"/>
        <v>0</v>
      </c>
      <c r="U87" s="2231">
        <f t="shared" si="18"/>
        <v>0</v>
      </c>
      <c r="V87" s="2231">
        <f t="shared" si="18"/>
        <v>0</v>
      </c>
      <c r="W87" s="2231">
        <f t="shared" si="18"/>
        <v>0</v>
      </c>
      <c r="X87" s="2231">
        <f t="shared" si="18"/>
        <v>0</v>
      </c>
      <c r="Y87" s="2231">
        <f t="shared" si="18"/>
        <v>0</v>
      </c>
      <c r="Z87" s="2231">
        <f t="shared" si="18"/>
        <v>0</v>
      </c>
      <c r="AA87" s="2231">
        <f t="shared" si="18"/>
        <v>0</v>
      </c>
      <c r="AB87" s="2224"/>
      <c r="AC87" s="2224"/>
      <c r="AD87" s="2224"/>
      <c r="AE87" s="2224"/>
      <c r="AF87" s="2224"/>
      <c r="AG87" s="2224"/>
      <c r="AH87" s="2224"/>
      <c r="AI87" s="2224"/>
      <c r="AJ87" s="2224"/>
      <c r="AK87" s="2224"/>
      <c r="AL87" s="2224"/>
      <c r="AM87" s="2224"/>
      <c r="AN87" s="2224"/>
      <c r="AO87" s="2224"/>
    </row>
    <row r="88" spans="1:41" s="2225" customFormat="1" ht="15" customHeight="1">
      <c r="A88" s="2214"/>
      <c r="B88" s="2215"/>
      <c r="C88" s="2216" t="s">
        <v>551</v>
      </c>
      <c r="D88" s="2214"/>
      <c r="E88" s="2165"/>
      <c r="F88" s="2165"/>
      <c r="G88" s="2165"/>
      <c r="H88" s="2230"/>
      <c r="I88" s="2230" t="s">
        <v>608</v>
      </c>
      <c r="J88" s="2231"/>
      <c r="K88" s="2231"/>
      <c r="L88" s="2231"/>
      <c r="M88" s="2231"/>
      <c r="N88" s="2231"/>
      <c r="O88" s="2231"/>
      <c r="P88" s="2231"/>
      <c r="Q88" s="2218"/>
      <c r="R88" s="2232"/>
      <c r="S88" s="2231"/>
      <c r="T88" s="2231"/>
      <c r="U88" s="2231"/>
      <c r="V88" s="2231"/>
      <c r="W88" s="2231"/>
      <c r="X88" s="2231"/>
      <c r="Y88" s="2231"/>
      <c r="Z88" s="2231"/>
      <c r="AA88" s="2231"/>
      <c r="AB88" s="2224"/>
      <c r="AC88" s="2224"/>
      <c r="AD88" s="2224"/>
      <c r="AE88" s="2224"/>
      <c r="AF88" s="2224"/>
      <c r="AG88" s="2224"/>
      <c r="AH88" s="2224"/>
      <c r="AI88" s="2224"/>
      <c r="AJ88" s="2224"/>
      <c r="AK88" s="2224"/>
      <c r="AL88" s="2224"/>
      <c r="AM88" s="2224"/>
      <c r="AN88" s="2224"/>
      <c r="AO88" s="2224"/>
    </row>
    <row r="89" spans="1:41" s="2225" customFormat="1" ht="15" customHeight="1">
      <c r="A89" s="2214"/>
      <c r="B89" s="2215"/>
      <c r="C89" s="2216" t="s">
        <v>552</v>
      </c>
      <c r="D89" s="2214"/>
      <c r="E89" s="2165"/>
      <c r="F89" s="2165"/>
      <c r="G89" s="2165"/>
      <c r="H89" s="2230"/>
      <c r="I89" s="2230" t="s">
        <v>649</v>
      </c>
      <c r="J89" s="2231"/>
      <c r="K89" s="2231"/>
      <c r="L89" s="2231"/>
      <c r="M89" s="2231"/>
      <c r="N89" s="2231"/>
      <c r="O89" s="2231"/>
      <c r="P89" s="2231"/>
      <c r="Q89" s="2218"/>
      <c r="R89" s="2232"/>
      <c r="S89" s="2231"/>
      <c r="T89" s="2231"/>
      <c r="U89" s="2231"/>
      <c r="V89" s="2231"/>
      <c r="W89" s="2231"/>
      <c r="X89" s="2231"/>
      <c r="Y89" s="2231"/>
      <c r="Z89" s="2231"/>
      <c r="AA89" s="2231"/>
      <c r="AB89" s="2224"/>
      <c r="AC89" s="2224"/>
      <c r="AD89" s="2224"/>
      <c r="AE89" s="2224"/>
      <c r="AF89" s="2224"/>
      <c r="AG89" s="2224"/>
      <c r="AH89" s="2224"/>
      <c r="AI89" s="2224"/>
      <c r="AJ89" s="2224"/>
      <c r="AK89" s="2224"/>
      <c r="AL89" s="2224"/>
      <c r="AM89" s="2224"/>
      <c r="AN89" s="2224"/>
      <c r="AO89" s="2224"/>
    </row>
    <row r="90" spans="1:41" s="2225" customFormat="1" ht="15" customHeight="1">
      <c r="A90" s="2214"/>
      <c r="B90" s="2215"/>
      <c r="C90" s="2216" t="s">
        <v>552</v>
      </c>
      <c r="D90" s="2214"/>
      <c r="E90" s="2165"/>
      <c r="F90" s="2165"/>
      <c r="G90" s="2165"/>
      <c r="H90" s="2230"/>
      <c r="I90" s="2230" t="s">
        <v>609</v>
      </c>
      <c r="J90" s="2231"/>
      <c r="K90" s="2231"/>
      <c r="L90" s="2231"/>
      <c r="M90" s="2231"/>
      <c r="N90" s="2231"/>
      <c r="O90" s="2231"/>
      <c r="P90" s="2231"/>
      <c r="Q90" s="2218"/>
      <c r="R90" s="2232"/>
      <c r="S90" s="2231"/>
      <c r="T90" s="2231"/>
      <c r="U90" s="2231"/>
      <c r="V90" s="2231"/>
      <c r="W90" s="2231"/>
      <c r="X90" s="2231"/>
      <c r="Y90" s="2231"/>
      <c r="Z90" s="2231"/>
      <c r="AA90" s="2231"/>
      <c r="AB90" s="2224"/>
      <c r="AC90" s="2224"/>
      <c r="AD90" s="2224"/>
      <c r="AE90" s="2224"/>
      <c r="AF90" s="2224"/>
      <c r="AG90" s="2224"/>
      <c r="AH90" s="2224"/>
      <c r="AI90" s="2224"/>
      <c r="AJ90" s="2224"/>
      <c r="AK90" s="2224"/>
      <c r="AL90" s="2224"/>
      <c r="AM90" s="2224"/>
      <c r="AN90" s="2224"/>
      <c r="AO90" s="2224"/>
    </row>
    <row r="91" spans="1:41" s="2225" customFormat="1" ht="15" customHeight="1">
      <c r="A91" s="2214"/>
      <c r="B91" s="2215"/>
      <c r="C91" s="2216" t="s">
        <v>551</v>
      </c>
      <c r="D91" s="2214"/>
      <c r="E91" s="2165"/>
      <c r="F91" s="2165"/>
      <c r="G91" s="2165"/>
      <c r="H91" s="2230" t="s">
        <v>610</v>
      </c>
      <c r="I91" s="2230"/>
      <c r="J91" s="2231"/>
      <c r="K91" s="2231"/>
      <c r="L91" s="2231"/>
      <c r="M91" s="2231"/>
      <c r="N91" s="2231"/>
      <c r="O91" s="2231"/>
      <c r="P91" s="2231"/>
      <c r="Q91" s="2218"/>
      <c r="R91" s="2232"/>
      <c r="S91" s="2231"/>
      <c r="T91" s="2231"/>
      <c r="U91" s="2231"/>
      <c r="V91" s="2231"/>
      <c r="W91" s="2231"/>
      <c r="X91" s="2231"/>
      <c r="Y91" s="2231"/>
      <c r="Z91" s="2231"/>
      <c r="AA91" s="2231"/>
      <c r="AB91" s="2224"/>
      <c r="AC91" s="2224"/>
      <c r="AD91" s="2224"/>
      <c r="AE91" s="2224"/>
      <c r="AF91" s="2224"/>
      <c r="AG91" s="2224"/>
      <c r="AH91" s="2224"/>
      <c r="AI91" s="2224"/>
      <c r="AJ91" s="2224"/>
      <c r="AK91" s="2224"/>
      <c r="AL91" s="2224"/>
      <c r="AM91" s="2224"/>
      <c r="AN91" s="2224"/>
      <c r="AO91" s="2224"/>
    </row>
    <row r="92" spans="1:41" s="2225" customFormat="1" ht="15" customHeight="1">
      <c r="A92" s="2214"/>
      <c r="B92" s="2215"/>
      <c r="C92" s="2216"/>
      <c r="D92" s="2214"/>
      <c r="E92" s="2165"/>
      <c r="F92" s="2165"/>
      <c r="G92" s="2165"/>
      <c r="H92" s="2230"/>
      <c r="I92" s="2230"/>
      <c r="J92" s="2231"/>
      <c r="K92" s="2231"/>
      <c r="L92" s="2231"/>
      <c r="M92" s="2231"/>
      <c r="N92" s="2231"/>
      <c r="O92" s="2231"/>
      <c r="P92" s="2231"/>
      <c r="Q92" s="2218"/>
      <c r="R92" s="2232"/>
      <c r="S92" s="2231"/>
      <c r="T92" s="2231"/>
      <c r="U92" s="2231"/>
      <c r="V92" s="2231"/>
      <c r="W92" s="2231"/>
      <c r="X92" s="2231"/>
      <c r="Y92" s="2231"/>
      <c r="Z92" s="2231"/>
      <c r="AA92" s="2231"/>
      <c r="AB92" s="2224"/>
      <c r="AC92" s="2224"/>
      <c r="AD92" s="2224"/>
      <c r="AE92" s="2224"/>
      <c r="AF92" s="2224"/>
      <c r="AG92" s="2224"/>
      <c r="AH92" s="2224"/>
      <c r="AI92" s="2224"/>
      <c r="AJ92" s="2224"/>
      <c r="AK92" s="2224"/>
      <c r="AL92" s="2224"/>
      <c r="AM92" s="2224"/>
      <c r="AN92" s="2224"/>
      <c r="AO92" s="2224"/>
    </row>
    <row r="93" spans="1:41" s="2225" customFormat="1" ht="15" customHeight="1">
      <c r="A93" s="2214"/>
      <c r="B93" s="2215"/>
      <c r="C93" s="2216" t="s">
        <v>551</v>
      </c>
      <c r="D93" s="2214"/>
      <c r="E93" s="2165"/>
      <c r="F93" s="2165"/>
      <c r="G93" s="2229" t="s">
        <v>798</v>
      </c>
      <c r="H93" s="2165" t="s">
        <v>611</v>
      </c>
      <c r="I93" s="2165"/>
      <c r="J93" s="2231"/>
      <c r="K93" s="2231"/>
      <c r="L93" s="2231"/>
      <c r="M93" s="2231"/>
      <c r="N93" s="2231"/>
      <c r="O93" s="2231"/>
      <c r="P93" s="2231"/>
      <c r="Q93" s="2218"/>
      <c r="R93" s="2232"/>
      <c r="S93" s="2231"/>
      <c r="T93" s="2231"/>
      <c r="U93" s="2231"/>
      <c r="V93" s="2231"/>
      <c r="W93" s="2231"/>
      <c r="X93" s="2231"/>
      <c r="Y93" s="2231"/>
      <c r="Z93" s="2231"/>
      <c r="AA93" s="2231"/>
      <c r="AB93" s="2224"/>
      <c r="AC93" s="2224"/>
      <c r="AD93" s="2224"/>
      <c r="AE93" s="2224"/>
      <c r="AF93" s="2224"/>
      <c r="AG93" s="2224"/>
      <c r="AH93" s="2224"/>
      <c r="AI93" s="2224"/>
      <c r="AJ93" s="2224"/>
      <c r="AK93" s="2224"/>
      <c r="AL93" s="2224"/>
      <c r="AM93" s="2224"/>
      <c r="AN93" s="2224"/>
      <c r="AO93" s="2224"/>
    </row>
    <row r="94" spans="1:41" s="2225" customFormat="1" ht="15" customHeight="1">
      <c r="A94" s="2214"/>
      <c r="B94" s="2215"/>
      <c r="C94" s="2216"/>
      <c r="D94" s="2214"/>
      <c r="E94" s="2165"/>
      <c r="F94" s="2165"/>
      <c r="G94" s="2165"/>
      <c r="H94" s="2165" t="s">
        <v>612</v>
      </c>
      <c r="I94" s="2165"/>
      <c r="J94" s="2231"/>
      <c r="K94" s="2231"/>
      <c r="L94" s="2231"/>
      <c r="M94" s="2231"/>
      <c r="N94" s="2231"/>
      <c r="O94" s="2231"/>
      <c r="P94" s="2231"/>
      <c r="Q94" s="2218"/>
      <c r="R94" s="2232"/>
      <c r="S94" s="2231"/>
      <c r="T94" s="2231"/>
      <c r="U94" s="2231"/>
      <c r="V94" s="2231"/>
      <c r="W94" s="2231"/>
      <c r="X94" s="2231"/>
      <c r="Y94" s="2231"/>
      <c r="Z94" s="2231"/>
      <c r="AA94" s="2231"/>
      <c r="AB94" s="2224"/>
      <c r="AC94" s="2224"/>
      <c r="AD94" s="2224"/>
      <c r="AE94" s="2224"/>
      <c r="AF94" s="2224"/>
      <c r="AG94" s="2224"/>
      <c r="AH94" s="2224"/>
      <c r="AI94" s="2224"/>
      <c r="AJ94" s="2224"/>
      <c r="AK94" s="2224"/>
      <c r="AL94" s="2224"/>
      <c r="AM94" s="2224"/>
      <c r="AN94" s="2224"/>
      <c r="AO94" s="2224"/>
    </row>
    <row r="95" spans="1:41" s="2225" customFormat="1" ht="15" customHeight="1">
      <c r="A95" s="2214"/>
      <c r="B95" s="2215"/>
      <c r="C95" s="2216"/>
      <c r="D95" s="2214"/>
      <c r="E95" s="2165"/>
      <c r="F95" s="2165"/>
      <c r="G95" s="2165"/>
      <c r="H95" s="2165"/>
      <c r="I95" s="2165"/>
      <c r="J95" s="2231"/>
      <c r="K95" s="2231"/>
      <c r="L95" s="2231"/>
      <c r="M95" s="2231"/>
      <c r="N95" s="2231"/>
      <c r="O95" s="2231"/>
      <c r="P95" s="2231"/>
      <c r="Q95" s="2218"/>
      <c r="R95" s="2232"/>
      <c r="S95" s="2231"/>
      <c r="T95" s="2231"/>
      <c r="U95" s="2231"/>
      <c r="V95" s="2231"/>
      <c r="W95" s="2231"/>
      <c r="X95" s="2231"/>
      <c r="Y95" s="2231"/>
      <c r="Z95" s="2231"/>
      <c r="AA95" s="2231"/>
      <c r="AB95" s="2224"/>
      <c r="AC95" s="2224"/>
      <c r="AD95" s="2224"/>
      <c r="AE95" s="2224"/>
      <c r="AF95" s="2224"/>
      <c r="AG95" s="2224"/>
      <c r="AH95" s="2224"/>
      <c r="AI95" s="2224"/>
      <c r="AJ95" s="2224"/>
      <c r="AK95" s="2224"/>
      <c r="AL95" s="2224"/>
      <c r="AM95" s="2224"/>
      <c r="AN95" s="2224"/>
      <c r="AO95" s="2224"/>
    </row>
    <row r="96" spans="1:41" s="2225" customFormat="1" ht="15" customHeight="1">
      <c r="A96" s="2214"/>
      <c r="B96" s="2215"/>
      <c r="C96" s="2216" t="s">
        <v>552</v>
      </c>
      <c r="D96" s="2214"/>
      <c r="E96" s="2165"/>
      <c r="F96" s="2165"/>
      <c r="G96" s="2165" t="s">
        <v>1620</v>
      </c>
      <c r="H96" s="2230"/>
      <c r="I96" s="2165"/>
      <c r="J96" s="2231"/>
      <c r="K96" s="2231"/>
      <c r="L96" s="2231"/>
      <c r="M96" s="2231"/>
      <c r="N96" s="2231"/>
      <c r="O96" s="2231"/>
      <c r="P96" s="2231"/>
      <c r="Q96" s="2218"/>
      <c r="R96" s="2232"/>
      <c r="S96" s="2231"/>
      <c r="T96" s="2231"/>
      <c r="U96" s="2231"/>
      <c r="V96" s="2231"/>
      <c r="W96" s="2231"/>
      <c r="X96" s="2231"/>
      <c r="Y96" s="2231"/>
      <c r="Z96" s="2231"/>
      <c r="AA96" s="2231"/>
      <c r="AB96" s="2224"/>
      <c r="AC96" s="2224"/>
      <c r="AD96" s="2224"/>
      <c r="AE96" s="2224"/>
      <c r="AF96" s="2224"/>
      <c r="AG96" s="2224"/>
      <c r="AH96" s="2224"/>
      <c r="AI96" s="2224"/>
      <c r="AJ96" s="2224"/>
      <c r="AK96" s="2224"/>
      <c r="AL96" s="2224"/>
      <c r="AM96" s="2224"/>
      <c r="AN96" s="2224"/>
      <c r="AO96" s="2224"/>
    </row>
    <row r="97" spans="1:41" s="2225" customFormat="1" ht="15" customHeight="1">
      <c r="A97" s="2214"/>
      <c r="B97" s="2215"/>
      <c r="C97" s="2216" t="s">
        <v>552</v>
      </c>
      <c r="D97" s="2214"/>
      <c r="E97" s="2165"/>
      <c r="F97" s="2165"/>
      <c r="G97" s="2165" t="s">
        <v>908</v>
      </c>
      <c r="H97" s="2230"/>
      <c r="I97" s="2165"/>
      <c r="J97" s="2231"/>
      <c r="K97" s="2231"/>
      <c r="L97" s="2231"/>
      <c r="M97" s="2231"/>
      <c r="N97" s="2231"/>
      <c r="O97" s="2231"/>
      <c r="P97" s="2231"/>
      <c r="Q97" s="2218"/>
      <c r="R97" s="2232"/>
      <c r="S97" s="2231"/>
      <c r="T97" s="2231"/>
      <c r="U97" s="2231"/>
      <c r="V97" s="2231"/>
      <c r="W97" s="2231"/>
      <c r="X97" s="2231"/>
      <c r="Y97" s="2231"/>
      <c r="Z97" s="2231"/>
      <c r="AA97" s="2231"/>
      <c r="AB97" s="2224"/>
      <c r="AC97" s="2224"/>
      <c r="AD97" s="2224"/>
      <c r="AE97" s="2224"/>
      <c r="AF97" s="2224"/>
      <c r="AG97" s="2224"/>
      <c r="AH97" s="2224"/>
      <c r="AI97" s="2224"/>
      <c r="AJ97" s="2224"/>
      <c r="AK97" s="2224"/>
      <c r="AL97" s="2224"/>
      <c r="AM97" s="2224"/>
      <c r="AN97" s="2224"/>
      <c r="AO97" s="2224"/>
    </row>
    <row r="98" spans="1:41" s="2225" customFormat="1" ht="15" customHeight="1">
      <c r="A98" s="2214"/>
      <c r="B98" s="2215"/>
      <c r="C98" s="2216"/>
      <c r="D98" s="2214"/>
      <c r="E98" s="2165"/>
      <c r="F98" s="2165"/>
      <c r="G98" s="2165"/>
      <c r="H98" s="2230"/>
      <c r="I98" s="2230"/>
      <c r="J98" s="2231"/>
      <c r="K98" s="2231"/>
      <c r="L98" s="2231"/>
      <c r="M98" s="2231"/>
      <c r="N98" s="2231"/>
      <c r="O98" s="2231"/>
      <c r="P98" s="2231"/>
      <c r="Q98" s="2218"/>
      <c r="R98" s="2232"/>
      <c r="S98" s="2231"/>
      <c r="T98" s="2231"/>
      <c r="U98" s="2231"/>
      <c r="V98" s="2231"/>
      <c r="W98" s="2231"/>
      <c r="X98" s="2231"/>
      <c r="Y98" s="2231"/>
      <c r="Z98" s="2231"/>
      <c r="AA98" s="2231"/>
      <c r="AB98" s="2224"/>
      <c r="AC98" s="2224"/>
      <c r="AD98" s="2224"/>
      <c r="AE98" s="2224"/>
      <c r="AF98" s="2224"/>
      <c r="AG98" s="2224"/>
      <c r="AH98" s="2224"/>
      <c r="AI98" s="2224"/>
      <c r="AJ98" s="2224"/>
      <c r="AK98" s="2224"/>
      <c r="AL98" s="2224"/>
      <c r="AM98" s="2224"/>
      <c r="AN98" s="2224"/>
      <c r="AO98" s="2224"/>
    </row>
    <row r="99" spans="1:41" s="2225" customFormat="1" ht="15" customHeight="1">
      <c r="A99" s="2214"/>
      <c r="B99" s="2215"/>
      <c r="C99" s="2216"/>
      <c r="D99" s="2214"/>
      <c r="E99" s="2165"/>
      <c r="F99" s="2165" t="s">
        <v>895</v>
      </c>
      <c r="G99" s="2165" t="s">
        <v>613</v>
      </c>
      <c r="H99" s="2230"/>
      <c r="I99" s="2230"/>
      <c r="J99" s="2231"/>
      <c r="K99" s="2215" t="s">
        <v>95</v>
      </c>
      <c r="L99" s="2231">
        <f>L101+L102+L104+L105</f>
        <v>0</v>
      </c>
      <c r="M99" s="2231">
        <f>M101+M102+M104+M105</f>
        <v>0</v>
      </c>
      <c r="N99" s="2231">
        <f>N101+N102+N104+N105</f>
        <v>0</v>
      </c>
      <c r="O99" s="2231">
        <f>O101+O102+O104+O105</f>
        <v>0</v>
      </c>
      <c r="P99" s="2231">
        <f>P101+P102+P104+P105</f>
        <v>0</v>
      </c>
      <c r="Q99" s="2223">
        <f>O99-SUM(R99:AA99)</f>
        <v>0</v>
      </c>
      <c r="R99" s="2232">
        <f t="shared" ref="R99:AA99" si="19">R101+R102+R104+R105</f>
        <v>0</v>
      </c>
      <c r="S99" s="2231">
        <f t="shared" si="19"/>
        <v>0</v>
      </c>
      <c r="T99" s="2231">
        <f t="shared" si="19"/>
        <v>0</v>
      </c>
      <c r="U99" s="2231">
        <f t="shared" si="19"/>
        <v>0</v>
      </c>
      <c r="V99" s="2231">
        <f t="shared" si="19"/>
        <v>0</v>
      </c>
      <c r="W99" s="2231">
        <f t="shared" si="19"/>
        <v>0</v>
      </c>
      <c r="X99" s="2231">
        <f t="shared" si="19"/>
        <v>0</v>
      </c>
      <c r="Y99" s="2231">
        <f t="shared" si="19"/>
        <v>0</v>
      </c>
      <c r="Z99" s="2231">
        <f t="shared" si="19"/>
        <v>0</v>
      </c>
      <c r="AA99" s="2231">
        <f t="shared" si="19"/>
        <v>0</v>
      </c>
      <c r="AB99" s="2224"/>
      <c r="AC99" s="2224"/>
      <c r="AD99" s="2224"/>
      <c r="AE99" s="2224"/>
      <c r="AF99" s="2224"/>
      <c r="AG99" s="2224"/>
      <c r="AH99" s="2224"/>
      <c r="AI99" s="2224"/>
      <c r="AJ99" s="2224"/>
      <c r="AK99" s="2224"/>
      <c r="AL99" s="2224"/>
      <c r="AM99" s="2224"/>
      <c r="AN99" s="2224"/>
      <c r="AO99" s="2224"/>
    </row>
    <row r="100" spans="1:41" s="2225" customFormat="1" ht="15" customHeight="1">
      <c r="A100" s="2214"/>
      <c r="B100" s="2215"/>
      <c r="C100" s="2216"/>
      <c r="D100" s="2214"/>
      <c r="E100" s="2165"/>
      <c r="F100" s="2165"/>
      <c r="G100" s="2165" t="s">
        <v>614</v>
      </c>
      <c r="H100" s="2230"/>
      <c r="I100" s="2230"/>
      <c r="J100" s="2231"/>
      <c r="K100" s="2231"/>
      <c r="L100" s="2231"/>
      <c r="M100" s="2231"/>
      <c r="N100" s="2231"/>
      <c r="O100" s="2231"/>
      <c r="P100" s="2231"/>
      <c r="Q100" s="2218"/>
      <c r="R100" s="2232"/>
      <c r="S100" s="2231"/>
      <c r="T100" s="2231"/>
      <c r="U100" s="2231"/>
      <c r="V100" s="2231"/>
      <c r="W100" s="2231"/>
      <c r="X100" s="2231"/>
      <c r="Y100" s="2231"/>
      <c r="Z100" s="2231"/>
      <c r="AA100" s="2231"/>
      <c r="AB100" s="2224"/>
      <c r="AC100" s="2224"/>
      <c r="AD100" s="2224"/>
      <c r="AE100" s="2224"/>
      <c r="AF100" s="2224"/>
      <c r="AG100" s="2224"/>
      <c r="AH100" s="2224"/>
      <c r="AI100" s="2224"/>
      <c r="AJ100" s="2224"/>
      <c r="AK100" s="2224"/>
      <c r="AL100" s="2224"/>
      <c r="AM100" s="2224"/>
      <c r="AN100" s="2224"/>
      <c r="AO100" s="2224"/>
    </row>
    <row r="101" spans="1:41" s="2225" customFormat="1" ht="15" customHeight="1">
      <c r="A101" s="2214"/>
      <c r="B101" s="2215"/>
      <c r="C101" s="2216" t="s">
        <v>552</v>
      </c>
      <c r="D101" s="2214"/>
      <c r="E101" s="2165"/>
      <c r="F101" s="2165"/>
      <c r="G101" s="2165"/>
      <c r="H101" s="2230" t="s">
        <v>649</v>
      </c>
      <c r="I101" s="2230"/>
      <c r="J101" s="2231"/>
      <c r="K101" s="2231"/>
      <c r="L101" s="2231"/>
      <c r="M101" s="2231"/>
      <c r="N101" s="2231"/>
      <c r="O101" s="2231"/>
      <c r="P101" s="2231"/>
      <c r="Q101" s="2218"/>
      <c r="R101" s="2232"/>
      <c r="S101" s="2231"/>
      <c r="T101" s="2231"/>
      <c r="U101" s="2231"/>
      <c r="V101" s="2231"/>
      <c r="W101" s="2231"/>
      <c r="X101" s="2231"/>
      <c r="Y101" s="2231"/>
      <c r="Z101" s="2231"/>
      <c r="AA101" s="2231"/>
      <c r="AB101" s="2224"/>
      <c r="AC101" s="2224"/>
      <c r="AD101" s="2224"/>
      <c r="AE101" s="2224"/>
      <c r="AF101" s="2224"/>
      <c r="AG101" s="2224"/>
      <c r="AH101" s="2224"/>
      <c r="AI101" s="2224"/>
      <c r="AJ101" s="2224"/>
      <c r="AK101" s="2224"/>
      <c r="AL101" s="2224"/>
      <c r="AM101" s="2224"/>
      <c r="AN101" s="2224"/>
      <c r="AO101" s="2224"/>
    </row>
    <row r="102" spans="1:41" s="2225" customFormat="1" ht="15" customHeight="1">
      <c r="A102" s="2214"/>
      <c r="B102" s="2215"/>
      <c r="C102" s="2216" t="s">
        <v>551</v>
      </c>
      <c r="D102" s="2214"/>
      <c r="E102" s="2165"/>
      <c r="F102" s="2165"/>
      <c r="G102" s="2165"/>
      <c r="H102" s="2230" t="s">
        <v>650</v>
      </c>
      <c r="I102" s="2230"/>
      <c r="J102" s="2231"/>
      <c r="K102" s="2231"/>
      <c r="L102" s="2231"/>
      <c r="M102" s="2231"/>
      <c r="N102" s="2231"/>
      <c r="O102" s="2231"/>
      <c r="P102" s="2231"/>
      <c r="Q102" s="2218"/>
      <c r="R102" s="2232"/>
      <c r="S102" s="2231"/>
      <c r="T102" s="2231"/>
      <c r="U102" s="2231"/>
      <c r="V102" s="2231"/>
      <c r="W102" s="2231"/>
      <c r="X102" s="2231"/>
      <c r="Y102" s="2231"/>
      <c r="Z102" s="2231"/>
      <c r="AA102" s="2231"/>
      <c r="AB102" s="2224"/>
      <c r="AC102" s="2224"/>
      <c r="AD102" s="2224"/>
      <c r="AE102" s="2224"/>
      <c r="AF102" s="2224"/>
      <c r="AG102" s="2224"/>
      <c r="AH102" s="2224"/>
      <c r="AI102" s="2224"/>
      <c r="AJ102" s="2224"/>
      <c r="AK102" s="2224"/>
      <c r="AL102" s="2224"/>
      <c r="AM102" s="2224"/>
      <c r="AN102" s="2224"/>
      <c r="AO102" s="2224"/>
    </row>
    <row r="103" spans="1:41" s="2225" customFormat="1" ht="15" customHeight="1">
      <c r="A103" s="2214"/>
      <c r="B103" s="2215"/>
      <c r="C103" s="2216"/>
      <c r="D103" s="2214"/>
      <c r="E103" s="2165"/>
      <c r="F103" s="2165"/>
      <c r="G103" s="2165"/>
      <c r="H103" s="2230"/>
      <c r="I103" s="2230"/>
      <c r="J103" s="2231"/>
      <c r="K103" s="2231"/>
      <c r="L103" s="2231"/>
      <c r="M103" s="2231"/>
      <c r="N103" s="2231"/>
      <c r="O103" s="2231"/>
      <c r="P103" s="2231"/>
      <c r="Q103" s="2218"/>
      <c r="R103" s="2232"/>
      <c r="S103" s="2231"/>
      <c r="T103" s="2231"/>
      <c r="U103" s="2231"/>
      <c r="V103" s="2231"/>
      <c r="W103" s="2231"/>
      <c r="X103" s="2231"/>
      <c r="Y103" s="2231"/>
      <c r="Z103" s="2231"/>
      <c r="AA103" s="2231"/>
      <c r="AB103" s="2224"/>
      <c r="AC103" s="2224"/>
      <c r="AD103" s="2224"/>
      <c r="AE103" s="2224"/>
      <c r="AF103" s="2224"/>
      <c r="AG103" s="2224"/>
      <c r="AH103" s="2224"/>
      <c r="AI103" s="2224"/>
      <c r="AJ103" s="2224"/>
      <c r="AK103" s="2224"/>
      <c r="AL103" s="2224"/>
      <c r="AM103" s="2224"/>
      <c r="AN103" s="2224"/>
      <c r="AO103" s="2224"/>
    </row>
    <row r="104" spans="1:41" s="2225" customFormat="1" ht="15" customHeight="1">
      <c r="A104" s="2214"/>
      <c r="B104" s="2215"/>
      <c r="C104" s="2216" t="s">
        <v>552</v>
      </c>
      <c r="D104" s="2214"/>
      <c r="E104" s="2165"/>
      <c r="F104" s="2165"/>
      <c r="G104" s="2165" t="s">
        <v>1620</v>
      </c>
      <c r="H104" s="2230"/>
      <c r="I104" s="2230"/>
      <c r="J104" s="2231"/>
      <c r="K104" s="2231"/>
      <c r="L104" s="2231"/>
      <c r="M104" s="2231"/>
      <c r="N104" s="2231"/>
      <c r="O104" s="2231"/>
      <c r="P104" s="2231"/>
      <c r="Q104" s="2218"/>
      <c r="R104" s="2232"/>
      <c r="S104" s="2231"/>
      <c r="T104" s="2231"/>
      <c r="U104" s="2231"/>
      <c r="V104" s="2231"/>
      <c r="W104" s="2231"/>
      <c r="X104" s="2231"/>
      <c r="Y104" s="2231"/>
      <c r="Z104" s="2231"/>
      <c r="AA104" s="2231"/>
      <c r="AB104" s="2224"/>
      <c r="AC104" s="2224"/>
      <c r="AD104" s="2224"/>
      <c r="AE104" s="2224"/>
      <c r="AF104" s="2224"/>
      <c r="AG104" s="2224"/>
      <c r="AH104" s="2224"/>
      <c r="AI104" s="2224"/>
      <c r="AJ104" s="2224"/>
      <c r="AK104" s="2224"/>
      <c r="AL104" s="2224"/>
      <c r="AM104" s="2224"/>
      <c r="AN104" s="2224"/>
      <c r="AO104" s="2224"/>
    </row>
    <row r="105" spans="1:41" s="2225" customFormat="1" ht="15" customHeight="1">
      <c r="A105" s="2214"/>
      <c r="B105" s="2215"/>
      <c r="C105" s="2216" t="s">
        <v>552</v>
      </c>
      <c r="D105" s="2214"/>
      <c r="E105" s="2165"/>
      <c r="F105" s="2165"/>
      <c r="G105" s="2165" t="s">
        <v>908</v>
      </c>
      <c r="H105" s="2230"/>
      <c r="I105" s="2230"/>
      <c r="J105" s="2231"/>
      <c r="K105" s="2231"/>
      <c r="L105" s="2231"/>
      <c r="M105" s="2231"/>
      <c r="N105" s="2231"/>
      <c r="O105" s="2231"/>
      <c r="P105" s="2231"/>
      <c r="Q105" s="2218"/>
      <c r="R105" s="2232"/>
      <c r="S105" s="2231"/>
      <c r="T105" s="2231"/>
      <c r="U105" s="2231"/>
      <c r="V105" s="2231"/>
      <c r="W105" s="2231"/>
      <c r="X105" s="2231"/>
      <c r="Y105" s="2231"/>
      <c r="Z105" s="2231"/>
      <c r="AA105" s="2231"/>
      <c r="AB105" s="2224"/>
      <c r="AC105" s="2224"/>
      <c r="AD105" s="2224"/>
      <c r="AE105" s="2224"/>
      <c r="AF105" s="2224"/>
      <c r="AG105" s="2224"/>
      <c r="AH105" s="2224"/>
      <c r="AI105" s="2224"/>
      <c r="AJ105" s="2224"/>
      <c r="AK105" s="2224"/>
      <c r="AL105" s="2224"/>
      <c r="AM105" s="2224"/>
      <c r="AN105" s="2224"/>
      <c r="AO105" s="2224"/>
    </row>
    <row r="106" spans="1:41" s="2225" customFormat="1" ht="15" customHeight="1">
      <c r="A106" s="2214"/>
      <c r="B106" s="2215"/>
      <c r="C106" s="2216"/>
      <c r="D106" s="2214"/>
      <c r="E106" s="2165"/>
      <c r="F106" s="2165"/>
      <c r="G106" s="2165"/>
      <c r="H106" s="2230"/>
      <c r="I106" s="2230"/>
      <c r="J106" s="2231"/>
      <c r="K106" s="2231"/>
      <c r="L106" s="2231"/>
      <c r="M106" s="2231"/>
      <c r="N106" s="2231"/>
      <c r="O106" s="2231"/>
      <c r="P106" s="2231"/>
      <c r="Q106" s="2218"/>
      <c r="R106" s="2232"/>
      <c r="S106" s="2231"/>
      <c r="T106" s="2231"/>
      <c r="U106" s="2231"/>
      <c r="V106" s="2231"/>
      <c r="W106" s="2231"/>
      <c r="X106" s="2231"/>
      <c r="Y106" s="2231"/>
      <c r="Z106" s="2231"/>
      <c r="AA106" s="2231"/>
      <c r="AB106" s="2224"/>
      <c r="AC106" s="2224"/>
      <c r="AD106" s="2224"/>
      <c r="AE106" s="2224"/>
      <c r="AF106" s="2224"/>
      <c r="AG106" s="2224"/>
      <c r="AH106" s="2224"/>
      <c r="AI106" s="2224"/>
      <c r="AJ106" s="2224"/>
      <c r="AK106" s="2224"/>
      <c r="AL106" s="2224"/>
      <c r="AM106" s="2224"/>
      <c r="AN106" s="2224"/>
      <c r="AO106" s="2224"/>
    </row>
    <row r="107" spans="1:41" s="2225" customFormat="1" ht="15" customHeight="1">
      <c r="A107" s="2214"/>
      <c r="B107" s="2215"/>
      <c r="C107" s="2216"/>
      <c r="D107" s="2214"/>
      <c r="E107" s="2165" t="s">
        <v>878</v>
      </c>
      <c r="F107" s="2165" t="s">
        <v>615</v>
      </c>
      <c r="G107" s="2165"/>
      <c r="H107" s="2165"/>
      <c r="I107" s="2165"/>
      <c r="J107" s="2215"/>
      <c r="K107" s="2215" t="s">
        <v>1542</v>
      </c>
      <c r="L107" s="2215">
        <f>L109+L110+L111+L112+L113+L114+L115+L117</f>
        <v>0</v>
      </c>
      <c r="M107" s="2215">
        <f>M109+M110+M111+M112+M113+M114+M115+M117</f>
        <v>0</v>
      </c>
      <c r="N107" s="2215">
        <f>N109+N110+N111+N112+N113+N114+N115+N117</f>
        <v>0</v>
      </c>
      <c r="O107" s="2215">
        <f>O109+O110+O111+O112+O113+O114+O115+O117</f>
        <v>0</v>
      </c>
      <c r="P107" s="2215">
        <f>P109+P110+P111+P112+P113+P114+P115+P117</f>
        <v>0</v>
      </c>
      <c r="Q107" s="2218"/>
      <c r="R107" s="2232">
        <f t="shared" ref="R107:AA107" si="20">R109+R110+R111+R112+R113+R114+R115+R117</f>
        <v>0</v>
      </c>
      <c r="S107" s="2215">
        <f t="shared" si="20"/>
        <v>0</v>
      </c>
      <c r="T107" s="2215">
        <f t="shared" si="20"/>
        <v>0</v>
      </c>
      <c r="U107" s="2215">
        <f t="shared" si="20"/>
        <v>0</v>
      </c>
      <c r="V107" s="2215">
        <f t="shared" si="20"/>
        <v>0</v>
      </c>
      <c r="W107" s="2215">
        <f t="shared" si="20"/>
        <v>0</v>
      </c>
      <c r="X107" s="2215">
        <f t="shared" si="20"/>
        <v>0</v>
      </c>
      <c r="Y107" s="2215">
        <f t="shared" si="20"/>
        <v>0</v>
      </c>
      <c r="Z107" s="2215">
        <f t="shared" si="20"/>
        <v>0</v>
      </c>
      <c r="AA107" s="2215">
        <f t="shared" si="20"/>
        <v>0</v>
      </c>
      <c r="AB107" s="2224"/>
      <c r="AC107" s="2224"/>
      <c r="AD107" s="2224"/>
      <c r="AE107" s="2224"/>
      <c r="AF107" s="2224"/>
      <c r="AG107" s="2224"/>
      <c r="AH107" s="2224"/>
      <c r="AI107" s="2224"/>
      <c r="AJ107" s="2224"/>
      <c r="AK107" s="2224"/>
      <c r="AL107" s="2224"/>
      <c r="AM107" s="2224"/>
      <c r="AN107" s="2224"/>
      <c r="AO107" s="2224"/>
    </row>
    <row r="108" spans="1:41" s="2225" customFormat="1" ht="15" customHeight="1">
      <c r="A108" s="2214"/>
      <c r="B108" s="2215"/>
      <c r="C108" s="2216"/>
      <c r="D108" s="2214"/>
      <c r="E108" s="2165"/>
      <c r="F108" s="2165"/>
      <c r="G108" s="2165"/>
      <c r="H108" s="2165"/>
      <c r="I108" s="2165"/>
      <c r="J108" s="2215"/>
      <c r="K108" s="2215"/>
      <c r="L108" s="2215"/>
      <c r="M108" s="2215"/>
      <c r="N108" s="2215"/>
      <c r="O108" s="2215"/>
      <c r="P108" s="2215"/>
      <c r="Q108" s="2218"/>
      <c r="R108" s="2216"/>
      <c r="S108" s="2215"/>
      <c r="T108" s="2215"/>
      <c r="U108" s="2215"/>
      <c r="V108" s="2215"/>
      <c r="W108" s="2215"/>
      <c r="X108" s="2215"/>
      <c r="Y108" s="2215"/>
      <c r="Z108" s="2215"/>
      <c r="AA108" s="2215"/>
      <c r="AB108" s="2224"/>
      <c r="AC108" s="2224"/>
      <c r="AD108" s="2224"/>
      <c r="AE108" s="2224"/>
      <c r="AF108" s="2224"/>
      <c r="AG108" s="2224"/>
      <c r="AH108" s="2224"/>
      <c r="AI108" s="2224"/>
      <c r="AJ108" s="2224"/>
      <c r="AK108" s="2224"/>
      <c r="AL108" s="2224"/>
      <c r="AM108" s="2224"/>
      <c r="AN108" s="2224"/>
      <c r="AO108" s="2224"/>
    </row>
    <row r="109" spans="1:41" s="2225" customFormat="1" ht="15" customHeight="1">
      <c r="A109" s="2214"/>
      <c r="B109" s="2215"/>
      <c r="C109" s="2236" t="s">
        <v>552</v>
      </c>
      <c r="D109" s="2168"/>
      <c r="E109" s="2168"/>
      <c r="F109" s="2168"/>
      <c r="G109" s="2168" t="s">
        <v>990</v>
      </c>
      <c r="H109" s="2168"/>
      <c r="I109" s="2168"/>
      <c r="J109" s="2215"/>
      <c r="K109" s="2215"/>
      <c r="L109" s="2215"/>
      <c r="M109" s="2215"/>
      <c r="N109" s="2215"/>
      <c r="O109" s="2215"/>
      <c r="P109" s="2215"/>
      <c r="Q109" s="2218"/>
      <c r="R109" s="2216"/>
      <c r="S109" s="2215"/>
      <c r="T109" s="2215"/>
      <c r="U109" s="2215"/>
      <c r="V109" s="2215"/>
      <c r="W109" s="2215"/>
      <c r="X109" s="2215"/>
      <c r="Y109" s="2215"/>
      <c r="Z109" s="2215"/>
      <c r="AA109" s="2215"/>
      <c r="AB109" s="2224"/>
      <c r="AC109" s="2224"/>
      <c r="AD109" s="2224"/>
      <c r="AE109" s="2224"/>
      <c r="AF109" s="2224"/>
      <c r="AG109" s="2224"/>
      <c r="AH109" s="2224"/>
      <c r="AI109" s="2224"/>
      <c r="AJ109" s="2224"/>
      <c r="AK109" s="2224"/>
      <c r="AL109" s="2224"/>
      <c r="AM109" s="2224"/>
      <c r="AN109" s="2224"/>
      <c r="AO109" s="2224"/>
    </row>
    <row r="110" spans="1:41" s="2225" customFormat="1" ht="15" customHeight="1">
      <c r="A110" s="2214"/>
      <c r="B110" s="2215"/>
      <c r="C110" s="2236" t="s">
        <v>552</v>
      </c>
      <c r="D110" s="2168"/>
      <c r="E110" s="2168"/>
      <c r="F110" s="2168"/>
      <c r="G110" s="2168" t="s">
        <v>991</v>
      </c>
      <c r="H110" s="2169"/>
      <c r="I110" s="2169"/>
      <c r="J110" s="2231"/>
      <c r="K110" s="2231"/>
      <c r="L110" s="2231"/>
      <c r="M110" s="2231"/>
      <c r="N110" s="2231"/>
      <c r="O110" s="2231"/>
      <c r="P110" s="2231"/>
      <c r="Q110" s="2218"/>
      <c r="R110" s="2232"/>
      <c r="S110" s="2231"/>
      <c r="T110" s="2231"/>
      <c r="U110" s="2231"/>
      <c r="V110" s="2231"/>
      <c r="W110" s="2231"/>
      <c r="X110" s="2231"/>
      <c r="Y110" s="2231"/>
      <c r="Z110" s="2231"/>
      <c r="AA110" s="2231"/>
      <c r="AB110" s="2224"/>
      <c r="AC110" s="2224"/>
      <c r="AD110" s="2224"/>
      <c r="AE110" s="2224"/>
      <c r="AF110" s="2224"/>
      <c r="AG110" s="2224"/>
      <c r="AH110" s="2224"/>
      <c r="AI110" s="2224"/>
      <c r="AJ110" s="2224"/>
      <c r="AK110" s="2224"/>
      <c r="AL110" s="2224"/>
      <c r="AM110" s="2224"/>
      <c r="AN110" s="2224"/>
      <c r="AO110" s="2224"/>
    </row>
    <row r="111" spans="1:41" s="2225" customFormat="1" ht="15" customHeight="1">
      <c r="A111" s="2214"/>
      <c r="B111" s="2215"/>
      <c r="C111" s="2236" t="s">
        <v>992</v>
      </c>
      <c r="D111" s="2168"/>
      <c r="E111" s="2168"/>
      <c r="F111" s="2168"/>
      <c r="G111" s="2168" t="s">
        <v>993</v>
      </c>
      <c r="H111" s="2169"/>
      <c r="I111" s="2169"/>
      <c r="J111" s="2231"/>
      <c r="K111" s="2231"/>
      <c r="L111" s="2231"/>
      <c r="M111" s="2231"/>
      <c r="N111" s="2231"/>
      <c r="O111" s="2231"/>
      <c r="P111" s="2231"/>
      <c r="Q111" s="2218"/>
      <c r="R111" s="2232"/>
      <c r="S111" s="2231"/>
      <c r="T111" s="2231"/>
      <c r="U111" s="2231"/>
      <c r="V111" s="2231"/>
      <c r="W111" s="2231"/>
      <c r="X111" s="2231"/>
      <c r="Y111" s="2231"/>
      <c r="Z111" s="2231"/>
      <c r="AA111" s="2231"/>
      <c r="AB111" s="2224"/>
      <c r="AC111" s="2224"/>
      <c r="AD111" s="2224"/>
      <c r="AE111" s="2224"/>
      <c r="AF111" s="2224"/>
      <c r="AG111" s="2224"/>
      <c r="AH111" s="2224"/>
      <c r="AI111" s="2224"/>
      <c r="AJ111" s="2224"/>
      <c r="AK111" s="2224"/>
      <c r="AL111" s="2224"/>
      <c r="AM111" s="2224"/>
      <c r="AN111" s="2224"/>
      <c r="AO111" s="2224"/>
    </row>
    <row r="112" spans="1:41" s="2225" customFormat="1" ht="15" customHeight="1">
      <c r="A112" s="2214"/>
      <c r="B112" s="2215"/>
      <c r="C112" s="2236" t="s">
        <v>552</v>
      </c>
      <c r="D112" s="2168"/>
      <c r="E112" s="2168"/>
      <c r="F112" s="2168"/>
      <c r="G112" s="2168" t="s">
        <v>1624</v>
      </c>
      <c r="H112" s="2168"/>
      <c r="I112" s="2168"/>
      <c r="J112" s="2215"/>
      <c r="K112" s="2215"/>
      <c r="L112" s="2215"/>
      <c r="M112" s="2215"/>
      <c r="N112" s="2215"/>
      <c r="O112" s="2215"/>
      <c r="P112" s="2215"/>
      <c r="Q112" s="2218"/>
      <c r="R112" s="2216"/>
      <c r="S112" s="2215"/>
      <c r="T112" s="2215"/>
      <c r="U112" s="2215"/>
      <c r="V112" s="2215"/>
      <c r="W112" s="2215"/>
      <c r="X112" s="2215"/>
      <c r="Y112" s="2215"/>
      <c r="Z112" s="2215"/>
      <c r="AA112" s="2215"/>
      <c r="AB112" s="2224"/>
      <c r="AC112" s="2224"/>
      <c r="AD112" s="2224"/>
      <c r="AE112" s="2224"/>
      <c r="AF112" s="2224"/>
      <c r="AG112" s="2224"/>
      <c r="AH112" s="2224"/>
      <c r="AI112" s="2224"/>
      <c r="AJ112" s="2224"/>
      <c r="AK112" s="2224"/>
      <c r="AL112" s="2224"/>
      <c r="AM112" s="2224"/>
      <c r="AN112" s="2224"/>
      <c r="AO112" s="2224"/>
    </row>
    <row r="113" spans="1:41" s="2225" customFormat="1" ht="15" customHeight="1">
      <c r="A113" s="2214"/>
      <c r="B113" s="2215"/>
      <c r="C113" s="2236" t="s">
        <v>552</v>
      </c>
      <c r="D113" s="2168"/>
      <c r="E113" s="2168"/>
      <c r="F113" s="2168"/>
      <c r="G113" s="2168" t="s">
        <v>994</v>
      </c>
      <c r="H113" s="2168"/>
      <c r="I113" s="2168"/>
      <c r="J113" s="2215"/>
      <c r="K113" s="2215"/>
      <c r="L113" s="2215"/>
      <c r="M113" s="2215"/>
      <c r="N113" s="2215"/>
      <c r="O113" s="2215"/>
      <c r="P113" s="2215"/>
      <c r="Q113" s="2218"/>
      <c r="R113" s="2216"/>
      <c r="S113" s="2215"/>
      <c r="T113" s="2215"/>
      <c r="U113" s="2215"/>
      <c r="V113" s="2215"/>
      <c r="W113" s="2215"/>
      <c r="X113" s="2215"/>
      <c r="Y113" s="2215"/>
      <c r="Z113" s="2215"/>
      <c r="AA113" s="2215"/>
      <c r="AB113" s="2224"/>
      <c r="AC113" s="2224"/>
      <c r="AD113" s="2224"/>
      <c r="AE113" s="2224"/>
      <c r="AF113" s="2224"/>
      <c r="AG113" s="2224"/>
      <c r="AH113" s="2224"/>
      <c r="AI113" s="2224"/>
      <c r="AJ113" s="2224"/>
      <c r="AK113" s="2224"/>
      <c r="AL113" s="2224"/>
      <c r="AM113" s="2224"/>
      <c r="AN113" s="2224"/>
      <c r="AO113" s="2224"/>
    </row>
    <row r="114" spans="1:41" s="2225" customFormat="1" ht="15" customHeight="1">
      <c r="A114" s="2214"/>
      <c r="B114" s="2215"/>
      <c r="C114" s="2236" t="s">
        <v>552</v>
      </c>
      <c r="D114" s="2168"/>
      <c r="E114" s="2168"/>
      <c r="F114" s="2168"/>
      <c r="G114" s="2168" t="s">
        <v>995</v>
      </c>
      <c r="H114" s="2168"/>
      <c r="I114" s="2168"/>
      <c r="J114" s="2215"/>
      <c r="K114" s="2215"/>
      <c r="L114" s="2215"/>
      <c r="M114" s="2215"/>
      <c r="N114" s="2215"/>
      <c r="O114" s="2215"/>
      <c r="P114" s="2215"/>
      <c r="Q114" s="2218"/>
      <c r="R114" s="2216"/>
      <c r="S114" s="2215"/>
      <c r="T114" s="2215"/>
      <c r="U114" s="2215"/>
      <c r="V114" s="2215"/>
      <c r="W114" s="2215"/>
      <c r="X114" s="2215"/>
      <c r="Y114" s="2215"/>
      <c r="Z114" s="2215"/>
      <c r="AA114" s="2215"/>
      <c r="AB114" s="2224"/>
      <c r="AC114" s="2224"/>
      <c r="AD114" s="2224"/>
      <c r="AE114" s="2224"/>
      <c r="AF114" s="2224"/>
      <c r="AG114" s="2224"/>
      <c r="AH114" s="2224"/>
      <c r="AI114" s="2224"/>
      <c r="AJ114" s="2224"/>
      <c r="AK114" s="2224"/>
      <c r="AL114" s="2224"/>
      <c r="AM114" s="2224"/>
      <c r="AN114" s="2224"/>
      <c r="AO114" s="2224"/>
    </row>
    <row r="115" spans="1:41" s="2225" customFormat="1" ht="15" customHeight="1">
      <c r="A115" s="2214"/>
      <c r="B115" s="2215"/>
      <c r="C115" s="2236" t="s">
        <v>552</v>
      </c>
      <c r="D115" s="2168"/>
      <c r="E115" s="2168"/>
      <c r="F115" s="2168"/>
      <c r="G115" s="2168" t="s">
        <v>996</v>
      </c>
      <c r="H115" s="2168"/>
      <c r="I115" s="2168"/>
      <c r="J115" s="2215"/>
      <c r="K115" s="2215"/>
      <c r="L115" s="2215"/>
      <c r="M115" s="2215"/>
      <c r="N115" s="2215"/>
      <c r="O115" s="2215"/>
      <c r="P115" s="2215"/>
      <c r="Q115" s="2218"/>
      <c r="R115" s="2216"/>
      <c r="S115" s="2215"/>
      <c r="T115" s="2215"/>
      <c r="U115" s="2215"/>
      <c r="V115" s="2215"/>
      <c r="W115" s="2215"/>
      <c r="X115" s="2215"/>
      <c r="Y115" s="2215"/>
      <c r="Z115" s="2215"/>
      <c r="AA115" s="2215"/>
      <c r="AB115" s="2224"/>
      <c r="AC115" s="2224"/>
      <c r="AD115" s="2224"/>
      <c r="AE115" s="2224"/>
      <c r="AF115" s="2224"/>
      <c r="AG115" s="2224"/>
      <c r="AH115" s="2224"/>
      <c r="AI115" s="2224"/>
      <c r="AJ115" s="2224"/>
      <c r="AK115" s="2224"/>
      <c r="AL115" s="2224"/>
      <c r="AM115" s="2224"/>
      <c r="AN115" s="2224"/>
      <c r="AO115" s="2224"/>
    </row>
    <row r="116" spans="1:41" s="2225" customFormat="1" ht="15" customHeight="1">
      <c r="A116" s="2214"/>
      <c r="B116" s="2215"/>
      <c r="C116" s="2216"/>
      <c r="D116" s="2214"/>
      <c r="E116" s="2165"/>
      <c r="F116" s="2165"/>
      <c r="G116" s="2230"/>
      <c r="H116" s="2230"/>
      <c r="I116" s="2230"/>
      <c r="J116" s="2231"/>
      <c r="K116" s="2231"/>
      <c r="L116" s="2231"/>
      <c r="M116" s="2231"/>
      <c r="N116" s="2231"/>
      <c r="O116" s="2231"/>
      <c r="P116" s="2231"/>
      <c r="Q116" s="2218"/>
      <c r="R116" s="2232"/>
      <c r="S116" s="2231"/>
      <c r="T116" s="2231"/>
      <c r="U116" s="2231"/>
      <c r="V116" s="2231"/>
      <c r="W116" s="2231"/>
      <c r="X116" s="2231"/>
      <c r="Y116" s="2231"/>
      <c r="Z116" s="2231"/>
      <c r="AA116" s="2231"/>
      <c r="AB116" s="2224"/>
      <c r="AC116" s="2224"/>
      <c r="AD116" s="2224"/>
      <c r="AE116" s="2224"/>
      <c r="AF116" s="2224"/>
      <c r="AG116" s="2224"/>
      <c r="AH116" s="2224"/>
      <c r="AI116" s="2224"/>
      <c r="AJ116" s="2224"/>
      <c r="AK116" s="2224"/>
      <c r="AL116" s="2224"/>
      <c r="AM116" s="2224"/>
      <c r="AN116" s="2224"/>
      <c r="AO116" s="2224"/>
    </row>
    <row r="117" spans="1:41" s="2218" customFormat="1" ht="15" customHeight="1">
      <c r="A117" s="2214"/>
      <c r="B117" s="2215"/>
      <c r="C117" s="2216" t="s">
        <v>552</v>
      </c>
      <c r="D117" s="2214"/>
      <c r="E117" s="2165"/>
      <c r="F117" s="2165"/>
      <c r="G117" s="2165" t="s">
        <v>1620</v>
      </c>
      <c r="H117" s="2230"/>
      <c r="I117" s="2165"/>
      <c r="J117" s="2215"/>
      <c r="K117" s="2215"/>
      <c r="L117" s="2215"/>
      <c r="M117" s="2215"/>
      <c r="N117" s="2215"/>
      <c r="O117" s="2215"/>
      <c r="P117" s="2215"/>
      <c r="R117" s="2216"/>
      <c r="S117" s="2215"/>
      <c r="T117" s="2215"/>
      <c r="U117" s="2215"/>
      <c r="V117" s="2215"/>
      <c r="W117" s="2215"/>
      <c r="X117" s="2215"/>
      <c r="Y117" s="2215"/>
      <c r="Z117" s="2215"/>
      <c r="AA117" s="2215"/>
      <c r="AB117" s="2234"/>
      <c r="AC117" s="2234"/>
      <c r="AD117" s="2234"/>
      <c r="AE117" s="2234"/>
      <c r="AF117" s="2234"/>
      <c r="AG117" s="2234"/>
      <c r="AH117" s="2234"/>
      <c r="AI117" s="2234"/>
      <c r="AJ117" s="2234"/>
      <c r="AK117" s="2234"/>
      <c r="AL117" s="2234"/>
      <c r="AM117" s="2234"/>
      <c r="AN117" s="2234"/>
      <c r="AO117" s="2234"/>
    </row>
    <row r="118" spans="1:41" s="2225" customFormat="1" ht="15" customHeight="1">
      <c r="A118" s="2214"/>
      <c r="B118" s="2215"/>
      <c r="C118" s="2216"/>
      <c r="D118" s="2214"/>
      <c r="E118" s="2165"/>
      <c r="F118" s="2165"/>
      <c r="G118" s="2230"/>
      <c r="H118" s="2230"/>
      <c r="I118" s="2230"/>
      <c r="J118" s="2231"/>
      <c r="K118" s="2231"/>
      <c r="L118" s="2231"/>
      <c r="M118" s="2231"/>
      <c r="N118" s="2231"/>
      <c r="O118" s="2231"/>
      <c r="P118" s="2231"/>
      <c r="Q118" s="2218"/>
      <c r="R118" s="2232"/>
      <c r="S118" s="2231"/>
      <c r="T118" s="2231"/>
      <c r="U118" s="2231"/>
      <c r="V118" s="2231"/>
      <c r="W118" s="2231"/>
      <c r="X118" s="2231"/>
      <c r="Y118" s="2231"/>
      <c r="Z118" s="2231"/>
      <c r="AA118" s="2231"/>
      <c r="AB118" s="2224"/>
      <c r="AC118" s="2224"/>
      <c r="AD118" s="2224"/>
      <c r="AE118" s="2224"/>
      <c r="AF118" s="2224"/>
      <c r="AG118" s="2224"/>
      <c r="AH118" s="2224"/>
      <c r="AI118" s="2224"/>
      <c r="AJ118" s="2224"/>
      <c r="AK118" s="2224"/>
      <c r="AL118" s="2224"/>
      <c r="AM118" s="2224"/>
      <c r="AN118" s="2224"/>
      <c r="AO118" s="2224"/>
    </row>
    <row r="119" spans="1:41" s="2225" customFormat="1" ht="15" customHeight="1">
      <c r="A119" s="2214"/>
      <c r="B119" s="2215"/>
      <c r="C119" s="2216"/>
      <c r="D119" s="2214"/>
      <c r="E119" s="2165" t="s">
        <v>883</v>
      </c>
      <c r="F119" s="2165" t="s">
        <v>616</v>
      </c>
      <c r="G119" s="2165"/>
      <c r="H119" s="2165"/>
      <c r="I119" s="2165"/>
      <c r="J119" s="2215"/>
      <c r="K119" s="2215" t="s">
        <v>1821</v>
      </c>
      <c r="L119" s="2215">
        <f>L121+L122</f>
        <v>0</v>
      </c>
      <c r="M119" s="2215">
        <f>M121+M122</f>
        <v>0</v>
      </c>
      <c r="N119" s="2215">
        <f>N121+N122</f>
        <v>0</v>
      </c>
      <c r="O119" s="2215">
        <f>O121+O122</f>
        <v>0</v>
      </c>
      <c r="P119" s="2215">
        <f>P121+P122</f>
        <v>0</v>
      </c>
      <c r="Q119" s="2223">
        <f>O119-SUM(R119:AA119)</f>
        <v>0</v>
      </c>
      <c r="R119" s="2216">
        <f t="shared" ref="R119:AA119" si="21">R121+R122</f>
        <v>0</v>
      </c>
      <c r="S119" s="2215">
        <f t="shared" si="21"/>
        <v>0</v>
      </c>
      <c r="T119" s="2215">
        <f t="shared" si="21"/>
        <v>0</v>
      </c>
      <c r="U119" s="2215">
        <f t="shared" si="21"/>
        <v>0</v>
      </c>
      <c r="V119" s="2215">
        <f t="shared" si="21"/>
        <v>0</v>
      </c>
      <c r="W119" s="2215">
        <f t="shared" si="21"/>
        <v>0</v>
      </c>
      <c r="X119" s="2215">
        <f t="shared" si="21"/>
        <v>0</v>
      </c>
      <c r="Y119" s="2215">
        <f t="shared" si="21"/>
        <v>0</v>
      </c>
      <c r="Z119" s="2215">
        <f t="shared" si="21"/>
        <v>0</v>
      </c>
      <c r="AA119" s="2215">
        <f t="shared" si="21"/>
        <v>0</v>
      </c>
      <c r="AB119" s="2224"/>
      <c r="AC119" s="2224"/>
      <c r="AD119" s="2224"/>
      <c r="AE119" s="2224"/>
      <c r="AF119" s="2224"/>
      <c r="AG119" s="2224"/>
      <c r="AH119" s="2224"/>
      <c r="AI119" s="2224"/>
      <c r="AJ119" s="2224"/>
      <c r="AK119" s="2224"/>
      <c r="AL119" s="2224"/>
      <c r="AM119" s="2224"/>
      <c r="AN119" s="2224"/>
      <c r="AO119" s="2224"/>
    </row>
    <row r="120" spans="1:41" s="2225" customFormat="1" ht="15" customHeight="1">
      <c r="A120" s="2214"/>
      <c r="B120" s="2215"/>
      <c r="C120" s="2216"/>
      <c r="D120" s="2214"/>
      <c r="E120" s="2165"/>
      <c r="F120" s="2165"/>
      <c r="G120" s="2165"/>
      <c r="H120" s="2165"/>
      <c r="I120" s="2165"/>
      <c r="J120" s="2215"/>
      <c r="K120" s="2215"/>
      <c r="L120" s="2215"/>
      <c r="M120" s="2215"/>
      <c r="N120" s="2215"/>
      <c r="O120" s="2215"/>
      <c r="P120" s="2215"/>
      <c r="Q120" s="2218"/>
      <c r="R120" s="2216"/>
      <c r="S120" s="2215"/>
      <c r="T120" s="2215"/>
      <c r="U120" s="2215"/>
      <c r="V120" s="2215"/>
      <c r="W120" s="2215"/>
      <c r="X120" s="2215"/>
      <c r="Y120" s="2215"/>
      <c r="Z120" s="2215"/>
      <c r="AA120" s="2215"/>
      <c r="AB120" s="2224"/>
      <c r="AC120" s="2224"/>
      <c r="AD120" s="2224"/>
      <c r="AE120" s="2224"/>
      <c r="AF120" s="2224"/>
      <c r="AG120" s="2224"/>
      <c r="AH120" s="2224"/>
      <c r="AI120" s="2224"/>
      <c r="AJ120" s="2224"/>
      <c r="AK120" s="2224"/>
      <c r="AL120" s="2224"/>
      <c r="AM120" s="2224"/>
      <c r="AN120" s="2224"/>
      <c r="AO120" s="2224"/>
    </row>
    <row r="121" spans="1:41" s="2225" customFormat="1" ht="15" customHeight="1">
      <c r="A121" s="2214"/>
      <c r="B121" s="2215"/>
      <c r="C121" s="2216" t="s">
        <v>552</v>
      </c>
      <c r="D121" s="2214"/>
      <c r="E121" s="2165"/>
      <c r="F121" s="2165"/>
      <c r="G121" s="2230" t="s">
        <v>617</v>
      </c>
      <c r="H121" s="2230"/>
      <c r="I121" s="2230"/>
      <c r="J121" s="2231"/>
      <c r="K121" s="2215"/>
      <c r="L121" s="2231"/>
      <c r="M121" s="2231"/>
      <c r="N121" s="2231"/>
      <c r="O121" s="2231"/>
      <c r="P121" s="2231"/>
      <c r="Q121" s="2218"/>
      <c r="R121" s="2232"/>
      <c r="S121" s="2231"/>
      <c r="T121" s="2231"/>
      <c r="U121" s="2231"/>
      <c r="V121" s="2231"/>
      <c r="W121" s="2231"/>
      <c r="X121" s="2231"/>
      <c r="Y121" s="2231"/>
      <c r="Z121" s="2231"/>
      <c r="AA121" s="2231"/>
      <c r="AB121" s="2224"/>
      <c r="AC121" s="2224"/>
      <c r="AD121" s="2224"/>
      <c r="AE121" s="2224"/>
      <c r="AF121" s="2224"/>
      <c r="AG121" s="2224"/>
      <c r="AH121" s="2224"/>
      <c r="AI121" s="2224"/>
      <c r="AJ121" s="2224"/>
      <c r="AK121" s="2224"/>
      <c r="AL121" s="2224"/>
      <c r="AM121" s="2224"/>
      <c r="AN121" s="2224"/>
      <c r="AO121" s="2224"/>
    </row>
    <row r="122" spans="1:41" s="2225" customFormat="1" ht="15" customHeight="1">
      <c r="A122" s="2214"/>
      <c r="B122" s="2215"/>
      <c r="C122" s="2216" t="s">
        <v>552</v>
      </c>
      <c r="D122" s="2237"/>
      <c r="E122" s="2230"/>
      <c r="F122" s="2230"/>
      <c r="G122" s="2230" t="s">
        <v>1620</v>
      </c>
      <c r="H122" s="2230"/>
      <c r="I122" s="2230"/>
      <c r="J122" s="2231"/>
      <c r="K122" s="2231"/>
      <c r="L122" s="2231"/>
      <c r="M122" s="2231"/>
      <c r="N122" s="2231"/>
      <c r="O122" s="2231"/>
      <c r="P122" s="2231"/>
      <c r="Q122" s="2218"/>
      <c r="R122" s="2232"/>
      <c r="S122" s="2231"/>
      <c r="T122" s="2231"/>
      <c r="U122" s="2231"/>
      <c r="V122" s="2231"/>
      <c r="W122" s="2231"/>
      <c r="X122" s="2231"/>
      <c r="Y122" s="2231"/>
      <c r="Z122" s="2231"/>
      <c r="AA122" s="2231"/>
      <c r="AB122" s="2224"/>
      <c r="AC122" s="2224"/>
      <c r="AD122" s="2224"/>
      <c r="AE122" s="2224"/>
      <c r="AF122" s="2224"/>
      <c r="AG122" s="2224"/>
      <c r="AH122" s="2224"/>
      <c r="AI122" s="2224"/>
      <c r="AJ122" s="2224"/>
      <c r="AK122" s="2224"/>
      <c r="AL122" s="2224"/>
      <c r="AM122" s="2224"/>
      <c r="AN122" s="2224"/>
      <c r="AO122" s="2224"/>
    </row>
    <row r="123" spans="1:41" s="2225" customFormat="1" ht="15" customHeight="1">
      <c r="A123" s="2214"/>
      <c r="B123" s="2215"/>
      <c r="C123" s="2216"/>
      <c r="D123" s="2214"/>
      <c r="E123" s="2165"/>
      <c r="F123" s="2165"/>
      <c r="G123" s="2165"/>
      <c r="H123" s="2230"/>
      <c r="I123" s="2230"/>
      <c r="J123" s="2231"/>
      <c r="K123" s="2231"/>
      <c r="L123" s="2231"/>
      <c r="M123" s="2231"/>
      <c r="N123" s="2231"/>
      <c r="O123" s="2231"/>
      <c r="P123" s="2231"/>
      <c r="Q123" s="2218"/>
      <c r="R123" s="2232"/>
      <c r="S123" s="2231"/>
      <c r="T123" s="2231"/>
      <c r="U123" s="2231"/>
      <c r="V123" s="2231"/>
      <c r="W123" s="2231"/>
      <c r="X123" s="2231"/>
      <c r="Y123" s="2231"/>
      <c r="Z123" s="2231"/>
      <c r="AA123" s="2231"/>
      <c r="AB123" s="2224"/>
      <c r="AC123" s="2224"/>
      <c r="AD123" s="2224"/>
      <c r="AE123" s="2224"/>
      <c r="AF123" s="2224"/>
      <c r="AG123" s="2224"/>
      <c r="AH123" s="2224"/>
      <c r="AI123" s="2224"/>
      <c r="AJ123" s="2224"/>
      <c r="AK123" s="2224"/>
      <c r="AL123" s="2224"/>
      <c r="AM123" s="2224"/>
      <c r="AN123" s="2224"/>
      <c r="AO123" s="2224"/>
    </row>
    <row r="124" spans="1:41" s="2225" customFormat="1" ht="15" customHeight="1">
      <c r="A124" s="2214"/>
      <c r="B124" s="2215"/>
      <c r="C124" s="2216"/>
      <c r="D124" s="2214"/>
      <c r="E124" s="2165" t="s">
        <v>884</v>
      </c>
      <c r="F124" s="2165" t="s">
        <v>618</v>
      </c>
      <c r="G124" s="2165"/>
      <c r="H124" s="2230"/>
      <c r="I124" s="2230"/>
      <c r="J124" s="2231"/>
      <c r="K124" s="2231"/>
      <c r="L124" s="2215">
        <f>L126+L128+L134</f>
        <v>0</v>
      </c>
      <c r="M124" s="2215">
        <f>M126+M128+M134</f>
        <v>0</v>
      </c>
      <c r="N124" s="2215">
        <f>N126+N128+N134</f>
        <v>0</v>
      </c>
      <c r="O124" s="2215">
        <f>O126+O128+O134</f>
        <v>0</v>
      </c>
      <c r="P124" s="2215">
        <f>P126+P128+P134</f>
        <v>0</v>
      </c>
      <c r="Q124" s="2223">
        <f>O124-SUM(R124:AA124)</f>
        <v>0</v>
      </c>
      <c r="R124" s="2216">
        <f t="shared" ref="R124:AA124" si="22">R126+R128+R134</f>
        <v>0</v>
      </c>
      <c r="S124" s="2215">
        <f t="shared" si="22"/>
        <v>0</v>
      </c>
      <c r="T124" s="2215">
        <f t="shared" si="22"/>
        <v>0</v>
      </c>
      <c r="U124" s="2215">
        <f t="shared" si="22"/>
        <v>0</v>
      </c>
      <c r="V124" s="2215">
        <f t="shared" si="22"/>
        <v>0</v>
      </c>
      <c r="W124" s="2215">
        <f t="shared" si="22"/>
        <v>0</v>
      </c>
      <c r="X124" s="2215">
        <f t="shared" si="22"/>
        <v>0</v>
      </c>
      <c r="Y124" s="2215">
        <f t="shared" si="22"/>
        <v>0</v>
      </c>
      <c r="Z124" s="2215">
        <f t="shared" si="22"/>
        <v>0</v>
      </c>
      <c r="AA124" s="2215">
        <f t="shared" si="22"/>
        <v>0</v>
      </c>
      <c r="AB124" s="2224"/>
      <c r="AC124" s="2224"/>
      <c r="AD124" s="2224"/>
      <c r="AE124" s="2224"/>
      <c r="AF124" s="2224"/>
      <c r="AG124" s="2224"/>
      <c r="AH124" s="2224"/>
      <c r="AI124" s="2224"/>
      <c r="AJ124" s="2224"/>
      <c r="AK124" s="2224"/>
      <c r="AL124" s="2224"/>
      <c r="AM124" s="2224"/>
      <c r="AN124" s="2224"/>
      <c r="AO124" s="2224"/>
    </row>
    <row r="125" spans="1:41" s="2225" customFormat="1" ht="15" customHeight="1">
      <c r="A125" s="2214"/>
      <c r="B125" s="2215"/>
      <c r="C125" s="2216"/>
      <c r="D125" s="2214"/>
      <c r="E125" s="2165"/>
      <c r="F125" s="2165"/>
      <c r="G125" s="2165"/>
      <c r="H125" s="2230"/>
      <c r="I125" s="2230"/>
      <c r="J125" s="2231"/>
      <c r="K125" s="2231"/>
      <c r="L125" s="2231"/>
      <c r="M125" s="2231"/>
      <c r="N125" s="2231"/>
      <c r="O125" s="2231"/>
      <c r="P125" s="2231"/>
      <c r="Q125" s="2218"/>
      <c r="R125" s="2232"/>
      <c r="S125" s="2231"/>
      <c r="T125" s="2231"/>
      <c r="U125" s="2231"/>
      <c r="V125" s="2231"/>
      <c r="W125" s="2231"/>
      <c r="X125" s="2231"/>
      <c r="Y125" s="2231"/>
      <c r="Z125" s="2231"/>
      <c r="AA125" s="2231"/>
      <c r="AB125" s="2224"/>
      <c r="AC125" s="2224"/>
      <c r="AD125" s="2224"/>
      <c r="AE125" s="2224"/>
      <c r="AF125" s="2224"/>
      <c r="AG125" s="2224"/>
      <c r="AH125" s="2224"/>
      <c r="AI125" s="2224"/>
      <c r="AJ125" s="2224"/>
      <c r="AK125" s="2224"/>
      <c r="AL125" s="2224"/>
      <c r="AM125" s="2224"/>
      <c r="AN125" s="2224"/>
      <c r="AO125" s="2224"/>
    </row>
    <row r="126" spans="1:41" s="2225" customFormat="1" ht="15" customHeight="1">
      <c r="A126" s="2214"/>
      <c r="B126" s="2215"/>
      <c r="C126" s="2216" t="s">
        <v>552</v>
      </c>
      <c r="D126" s="2214"/>
      <c r="E126" s="2165"/>
      <c r="F126" s="2165" t="s">
        <v>885</v>
      </c>
      <c r="G126" s="2165" t="s">
        <v>619</v>
      </c>
      <c r="H126" s="2230"/>
      <c r="I126" s="2230"/>
      <c r="J126" s="2231"/>
      <c r="K126" s="2231"/>
      <c r="L126" s="2231"/>
      <c r="M126" s="2231"/>
      <c r="N126" s="2231"/>
      <c r="O126" s="2231"/>
      <c r="P126" s="2231"/>
      <c r="Q126" s="2218"/>
      <c r="R126" s="2232"/>
      <c r="S126" s="2231"/>
      <c r="T126" s="2231"/>
      <c r="U126" s="2231"/>
      <c r="V126" s="2231"/>
      <c r="W126" s="2231"/>
      <c r="X126" s="2231"/>
      <c r="Y126" s="2231"/>
      <c r="Z126" s="2231"/>
      <c r="AA126" s="2231"/>
      <c r="AB126" s="2224"/>
      <c r="AC126" s="2224"/>
      <c r="AD126" s="2224"/>
      <c r="AE126" s="2224"/>
      <c r="AF126" s="2224"/>
      <c r="AG126" s="2224"/>
      <c r="AH126" s="2224"/>
      <c r="AI126" s="2224"/>
      <c r="AJ126" s="2224"/>
      <c r="AK126" s="2224"/>
      <c r="AL126" s="2224"/>
      <c r="AM126" s="2224"/>
      <c r="AN126" s="2224"/>
      <c r="AO126" s="2224"/>
    </row>
    <row r="127" spans="1:41" s="2225" customFormat="1" ht="15" customHeight="1">
      <c r="A127" s="2214"/>
      <c r="B127" s="2215"/>
      <c r="C127" s="2216"/>
      <c r="D127" s="2214"/>
      <c r="E127" s="2165"/>
      <c r="F127" s="2165"/>
      <c r="G127" s="2165"/>
      <c r="H127" s="2230"/>
      <c r="I127" s="2230"/>
      <c r="J127" s="2231"/>
      <c r="K127" s="2231"/>
      <c r="L127" s="2231"/>
      <c r="M127" s="2231"/>
      <c r="N127" s="2231"/>
      <c r="O127" s="2231"/>
      <c r="P127" s="2231"/>
      <c r="Q127" s="2218"/>
      <c r="R127" s="2232"/>
      <c r="S127" s="2231"/>
      <c r="T127" s="2231"/>
      <c r="U127" s="2231"/>
      <c r="V127" s="2231"/>
      <c r="W127" s="2231"/>
      <c r="X127" s="2231"/>
      <c r="Y127" s="2231"/>
      <c r="Z127" s="2231"/>
      <c r="AA127" s="2231"/>
      <c r="AB127" s="2224"/>
      <c r="AC127" s="2224"/>
      <c r="AD127" s="2224"/>
      <c r="AE127" s="2224"/>
      <c r="AF127" s="2224"/>
      <c r="AG127" s="2224"/>
      <c r="AH127" s="2224"/>
      <c r="AI127" s="2224"/>
      <c r="AJ127" s="2224"/>
      <c r="AK127" s="2224"/>
      <c r="AL127" s="2224"/>
      <c r="AM127" s="2224"/>
      <c r="AN127" s="2224"/>
      <c r="AO127" s="2224"/>
    </row>
    <row r="128" spans="1:41" s="2225" customFormat="1" ht="15" customHeight="1">
      <c r="A128" s="2214"/>
      <c r="B128" s="2215"/>
      <c r="C128" s="2216"/>
      <c r="D128" s="2214"/>
      <c r="E128" s="2165"/>
      <c r="F128" s="2165" t="s">
        <v>886</v>
      </c>
      <c r="G128" s="2165" t="s">
        <v>620</v>
      </c>
      <c r="H128" s="2230"/>
      <c r="I128" s="2230"/>
      <c r="J128" s="2231"/>
      <c r="K128" s="2231"/>
      <c r="L128" s="2231">
        <f>L129+L130+L131+L132</f>
        <v>0</v>
      </c>
      <c r="M128" s="2231">
        <f>M129+M130+M131+M132</f>
        <v>0</v>
      </c>
      <c r="N128" s="2231">
        <f>N129+N130+N131+N132</f>
        <v>0</v>
      </c>
      <c r="O128" s="2231">
        <f>O129+O130+O131+O132</f>
        <v>0</v>
      </c>
      <c r="P128" s="2231">
        <f>P129+P130+P131+P132</f>
        <v>0</v>
      </c>
      <c r="Q128" s="2223">
        <f>O128-SUM(R128:AA128)</f>
        <v>0</v>
      </c>
      <c r="R128" s="2232">
        <f t="shared" ref="R128:AA128" si="23">R129+R130+R131+R132</f>
        <v>0</v>
      </c>
      <c r="S128" s="2231">
        <f t="shared" si="23"/>
        <v>0</v>
      </c>
      <c r="T128" s="2231">
        <f t="shared" si="23"/>
        <v>0</v>
      </c>
      <c r="U128" s="2231">
        <f t="shared" si="23"/>
        <v>0</v>
      </c>
      <c r="V128" s="2231">
        <f t="shared" si="23"/>
        <v>0</v>
      </c>
      <c r="W128" s="2231">
        <f t="shared" si="23"/>
        <v>0</v>
      </c>
      <c r="X128" s="2231">
        <f t="shared" si="23"/>
        <v>0</v>
      </c>
      <c r="Y128" s="2231">
        <f t="shared" si="23"/>
        <v>0</v>
      </c>
      <c r="Z128" s="2231">
        <f t="shared" si="23"/>
        <v>0</v>
      </c>
      <c r="AA128" s="2231">
        <f t="shared" si="23"/>
        <v>0</v>
      </c>
      <c r="AB128" s="2224"/>
      <c r="AC128" s="2224"/>
      <c r="AD128" s="2224"/>
      <c r="AE128" s="2224"/>
      <c r="AF128" s="2224"/>
      <c r="AG128" s="2224"/>
      <c r="AH128" s="2224"/>
      <c r="AI128" s="2224"/>
      <c r="AJ128" s="2224"/>
      <c r="AK128" s="2224"/>
      <c r="AL128" s="2224"/>
      <c r="AM128" s="2224"/>
      <c r="AN128" s="2224"/>
      <c r="AO128" s="2224"/>
    </row>
    <row r="129" spans="1:41" s="2225" customFormat="1" ht="15" customHeight="1">
      <c r="A129" s="2214"/>
      <c r="B129" s="2215"/>
      <c r="C129" s="2216" t="s">
        <v>552</v>
      </c>
      <c r="D129" s="2214"/>
      <c r="E129" s="2165"/>
      <c r="F129" s="2165"/>
      <c r="G129" s="2230" t="s">
        <v>621</v>
      </c>
      <c r="H129" s="2230"/>
      <c r="I129" s="2230"/>
      <c r="J129" s="2231"/>
      <c r="K129" s="2231"/>
      <c r="L129" s="2231"/>
      <c r="M129" s="2231"/>
      <c r="N129" s="2231"/>
      <c r="O129" s="2231"/>
      <c r="P129" s="2231"/>
      <c r="Q129" s="2218"/>
      <c r="R129" s="2232"/>
      <c r="S129" s="2231"/>
      <c r="T129" s="2231"/>
      <c r="U129" s="2231"/>
      <c r="V129" s="2231"/>
      <c r="W129" s="2231"/>
      <c r="X129" s="2231"/>
      <c r="Y129" s="2231"/>
      <c r="Z129" s="2231"/>
      <c r="AA129" s="2231"/>
      <c r="AB129" s="2224"/>
      <c r="AC129" s="2224"/>
      <c r="AD129" s="2224"/>
      <c r="AE129" s="2224"/>
      <c r="AF129" s="2224"/>
      <c r="AG129" s="2224"/>
      <c r="AH129" s="2224"/>
      <c r="AI129" s="2224"/>
      <c r="AJ129" s="2224"/>
      <c r="AK129" s="2224"/>
      <c r="AL129" s="2224"/>
      <c r="AM129" s="2224"/>
      <c r="AN129" s="2224"/>
      <c r="AO129" s="2224"/>
    </row>
    <row r="130" spans="1:41" s="2225" customFormat="1" ht="15" customHeight="1">
      <c r="A130" s="2214"/>
      <c r="B130" s="2215"/>
      <c r="C130" s="2216" t="s">
        <v>552</v>
      </c>
      <c r="D130" s="2214"/>
      <c r="E130" s="2165"/>
      <c r="F130" s="2165"/>
      <c r="G130" s="2230" t="s">
        <v>622</v>
      </c>
      <c r="H130" s="2230"/>
      <c r="I130" s="2230"/>
      <c r="J130" s="2231"/>
      <c r="K130" s="2231"/>
      <c r="L130" s="2231"/>
      <c r="M130" s="2231"/>
      <c r="N130" s="2231"/>
      <c r="O130" s="2231"/>
      <c r="P130" s="2231"/>
      <c r="Q130" s="2218"/>
      <c r="R130" s="2232"/>
      <c r="S130" s="2231"/>
      <c r="T130" s="2231"/>
      <c r="U130" s="2231"/>
      <c r="V130" s="2231"/>
      <c r="W130" s="2231"/>
      <c r="X130" s="2231"/>
      <c r="Y130" s="2231"/>
      <c r="Z130" s="2231"/>
      <c r="AA130" s="2231"/>
      <c r="AB130" s="2224"/>
      <c r="AC130" s="2224"/>
      <c r="AD130" s="2224"/>
      <c r="AE130" s="2224"/>
      <c r="AF130" s="2224"/>
      <c r="AG130" s="2224"/>
      <c r="AH130" s="2224"/>
      <c r="AI130" s="2224"/>
      <c r="AJ130" s="2224"/>
      <c r="AK130" s="2224"/>
      <c r="AL130" s="2224"/>
      <c r="AM130" s="2224"/>
      <c r="AN130" s="2224"/>
      <c r="AO130" s="2224"/>
    </row>
    <row r="131" spans="1:41" s="2225" customFormat="1" ht="15" customHeight="1">
      <c r="A131" s="2214"/>
      <c r="B131" s="2215"/>
      <c r="C131" s="2216" t="s">
        <v>552</v>
      </c>
      <c r="D131" s="2214"/>
      <c r="E131" s="2165"/>
      <c r="F131" s="2165"/>
      <c r="G131" s="2230" t="s">
        <v>623</v>
      </c>
      <c r="H131" s="2230"/>
      <c r="I131" s="2230"/>
      <c r="J131" s="2231"/>
      <c r="K131" s="2231"/>
      <c r="L131" s="2231"/>
      <c r="M131" s="2231"/>
      <c r="N131" s="2231"/>
      <c r="O131" s="2231"/>
      <c r="P131" s="2231"/>
      <c r="Q131" s="2218"/>
      <c r="R131" s="2232"/>
      <c r="S131" s="2231"/>
      <c r="T131" s="2231"/>
      <c r="U131" s="2231"/>
      <c r="V131" s="2231"/>
      <c r="W131" s="2231"/>
      <c r="X131" s="2231"/>
      <c r="Y131" s="2231"/>
      <c r="Z131" s="2231"/>
      <c r="AA131" s="2231"/>
      <c r="AB131" s="2224"/>
      <c r="AC131" s="2224"/>
      <c r="AD131" s="2224"/>
      <c r="AE131" s="2224"/>
      <c r="AF131" s="2224"/>
      <c r="AG131" s="2224"/>
      <c r="AH131" s="2224"/>
      <c r="AI131" s="2224"/>
      <c r="AJ131" s="2224"/>
      <c r="AK131" s="2224"/>
      <c r="AL131" s="2224"/>
      <c r="AM131" s="2224"/>
      <c r="AN131" s="2224"/>
      <c r="AO131" s="2224"/>
    </row>
    <row r="132" spans="1:41" s="2225" customFormat="1" ht="15" customHeight="1">
      <c r="A132" s="2214"/>
      <c r="B132" s="2215"/>
      <c r="C132" s="2216" t="s">
        <v>552</v>
      </c>
      <c r="D132" s="2214"/>
      <c r="E132" s="2165"/>
      <c r="F132" s="2165"/>
      <c r="G132" s="2230" t="s">
        <v>1623</v>
      </c>
      <c r="H132" s="2230"/>
      <c r="I132" s="2230"/>
      <c r="J132" s="2231"/>
      <c r="K132" s="2231"/>
      <c r="L132" s="2231"/>
      <c r="M132" s="2231"/>
      <c r="N132" s="2231"/>
      <c r="O132" s="2231"/>
      <c r="P132" s="2231"/>
      <c r="Q132" s="2218"/>
      <c r="R132" s="2232"/>
      <c r="S132" s="2231"/>
      <c r="T132" s="2231"/>
      <c r="U132" s="2231"/>
      <c r="V132" s="2231"/>
      <c r="W132" s="2231"/>
      <c r="X132" s="2231"/>
      <c r="Y132" s="2231"/>
      <c r="Z132" s="2231"/>
      <c r="AA132" s="2231"/>
      <c r="AB132" s="2224"/>
      <c r="AC132" s="2224"/>
      <c r="AD132" s="2224"/>
      <c r="AE132" s="2224"/>
      <c r="AF132" s="2224"/>
      <c r="AG132" s="2224"/>
      <c r="AH132" s="2224"/>
      <c r="AI132" s="2224"/>
      <c r="AJ132" s="2224"/>
      <c r="AK132" s="2224"/>
      <c r="AL132" s="2224"/>
      <c r="AM132" s="2224"/>
      <c r="AN132" s="2224"/>
      <c r="AO132" s="2224"/>
    </row>
    <row r="133" spans="1:41" s="2225" customFormat="1" ht="15" customHeight="1">
      <c r="A133" s="2214"/>
      <c r="B133" s="2215"/>
      <c r="C133" s="2216"/>
      <c r="D133" s="2214"/>
      <c r="E133" s="2165"/>
      <c r="F133" s="2165"/>
      <c r="G133" s="2230"/>
      <c r="H133" s="2230"/>
      <c r="I133" s="2230"/>
      <c r="J133" s="2231"/>
      <c r="K133" s="2231"/>
      <c r="L133" s="2231"/>
      <c r="M133" s="2231"/>
      <c r="N133" s="2231"/>
      <c r="O133" s="2231"/>
      <c r="P133" s="2231"/>
      <c r="Q133" s="2218"/>
      <c r="R133" s="2232"/>
      <c r="S133" s="2231"/>
      <c r="T133" s="2231"/>
      <c r="U133" s="2231"/>
      <c r="V133" s="2231"/>
      <c r="W133" s="2231"/>
      <c r="X133" s="2231"/>
      <c r="Y133" s="2231"/>
      <c r="Z133" s="2231"/>
      <c r="AA133" s="2231"/>
      <c r="AB133" s="2224"/>
      <c r="AC133" s="2224"/>
      <c r="AD133" s="2224"/>
      <c r="AE133" s="2224"/>
      <c r="AF133" s="2224"/>
      <c r="AG133" s="2224"/>
      <c r="AH133" s="2224"/>
      <c r="AI133" s="2224"/>
      <c r="AJ133" s="2224"/>
      <c r="AK133" s="2224"/>
      <c r="AL133" s="2224"/>
      <c r="AM133" s="2224"/>
      <c r="AN133" s="2224"/>
      <c r="AO133" s="2224"/>
    </row>
    <row r="134" spans="1:41" s="2225" customFormat="1" ht="15" customHeight="1">
      <c r="A134" s="2214"/>
      <c r="B134" s="2215"/>
      <c r="C134" s="2216" t="s">
        <v>552</v>
      </c>
      <c r="D134" s="2214"/>
      <c r="E134" s="2165"/>
      <c r="F134" s="2165" t="s">
        <v>888</v>
      </c>
      <c r="G134" s="2165" t="s">
        <v>624</v>
      </c>
      <c r="H134" s="2230"/>
      <c r="I134" s="2230"/>
      <c r="J134" s="2231"/>
      <c r="K134" s="2231"/>
      <c r="L134" s="2231"/>
      <c r="M134" s="2231"/>
      <c r="N134" s="2231"/>
      <c r="O134" s="2231"/>
      <c r="P134" s="2231"/>
      <c r="Q134" s="2218"/>
      <c r="R134" s="2232"/>
      <c r="S134" s="2231"/>
      <c r="T134" s="2231"/>
      <c r="U134" s="2231"/>
      <c r="V134" s="2231"/>
      <c r="W134" s="2231"/>
      <c r="X134" s="2231"/>
      <c r="Y134" s="2231"/>
      <c r="Z134" s="2231"/>
      <c r="AA134" s="2231"/>
      <c r="AB134" s="2224"/>
      <c r="AC134" s="2224"/>
      <c r="AD134" s="2224"/>
      <c r="AE134" s="2224"/>
      <c r="AF134" s="2224"/>
      <c r="AG134" s="2224"/>
      <c r="AH134" s="2224"/>
      <c r="AI134" s="2224"/>
      <c r="AJ134" s="2224"/>
      <c r="AK134" s="2224"/>
      <c r="AL134" s="2224"/>
      <c r="AM134" s="2224"/>
      <c r="AN134" s="2224"/>
      <c r="AO134" s="2224"/>
    </row>
    <row r="135" spans="1:41" s="2225" customFormat="1" ht="15" customHeight="1">
      <c r="A135" s="2214"/>
      <c r="B135" s="2215"/>
      <c r="C135" s="2216"/>
      <c r="D135" s="2214"/>
      <c r="E135" s="2165"/>
      <c r="F135" s="2165"/>
      <c r="G135" s="2165"/>
      <c r="H135" s="2230"/>
      <c r="I135" s="2230"/>
      <c r="J135" s="2231"/>
      <c r="K135" s="2231"/>
      <c r="L135" s="2231"/>
      <c r="M135" s="2231"/>
      <c r="N135" s="2231"/>
      <c r="O135" s="2231"/>
      <c r="P135" s="2231"/>
      <c r="Q135" s="2218"/>
      <c r="R135" s="2232"/>
      <c r="S135" s="2231"/>
      <c r="T135" s="2231"/>
      <c r="U135" s="2231"/>
      <c r="V135" s="2231"/>
      <c r="W135" s="2231"/>
      <c r="X135" s="2231"/>
      <c r="Y135" s="2231"/>
      <c r="Z135" s="2231"/>
      <c r="AA135" s="2231"/>
      <c r="AB135" s="2224"/>
      <c r="AC135" s="2224"/>
      <c r="AD135" s="2224"/>
      <c r="AE135" s="2224"/>
      <c r="AF135" s="2224"/>
      <c r="AG135" s="2224"/>
      <c r="AH135" s="2224"/>
      <c r="AI135" s="2224"/>
      <c r="AJ135" s="2224"/>
      <c r="AK135" s="2224"/>
      <c r="AL135" s="2224"/>
      <c r="AM135" s="2224"/>
      <c r="AN135" s="2224"/>
      <c r="AO135" s="2224"/>
    </row>
    <row r="136" spans="1:41" s="2225" customFormat="1" ht="15" customHeight="1">
      <c r="A136" s="2214"/>
      <c r="B136" s="2215"/>
      <c r="C136" s="2216"/>
      <c r="D136" s="2214"/>
      <c r="E136" s="2165" t="s">
        <v>737</v>
      </c>
      <c r="F136" s="2165" t="s">
        <v>625</v>
      </c>
      <c r="G136" s="2165"/>
      <c r="H136" s="2165"/>
      <c r="I136" s="2165"/>
      <c r="J136" s="2215"/>
      <c r="K136" s="2215" t="s">
        <v>112</v>
      </c>
      <c r="L136" s="2215">
        <f>L138+L139+L140+L141+L147+L151+L152+L154+L153</f>
        <v>0</v>
      </c>
      <c r="M136" s="2215">
        <f t="shared" ref="M136:Z136" si="24">M138+M139+M140+M141+M147+M151+M152+M154+M153</f>
        <v>0</v>
      </c>
      <c r="N136" s="2215">
        <f t="shared" si="24"/>
        <v>0</v>
      </c>
      <c r="O136" s="2215">
        <f t="shared" si="24"/>
        <v>0</v>
      </c>
      <c r="P136" s="2215">
        <f t="shared" si="24"/>
        <v>0</v>
      </c>
      <c r="Q136" s="2223">
        <f>O136-SUM(R136:AA136)</f>
        <v>0</v>
      </c>
      <c r="R136" s="2232">
        <f t="shared" si="24"/>
        <v>0</v>
      </c>
      <c r="S136" s="2215">
        <f t="shared" si="24"/>
        <v>0</v>
      </c>
      <c r="T136" s="2215">
        <f t="shared" si="24"/>
        <v>0</v>
      </c>
      <c r="U136" s="2215">
        <f t="shared" si="24"/>
        <v>0</v>
      </c>
      <c r="V136" s="2215">
        <f t="shared" si="24"/>
        <v>0</v>
      </c>
      <c r="W136" s="2215">
        <f t="shared" si="24"/>
        <v>0</v>
      </c>
      <c r="X136" s="2215">
        <f t="shared" si="24"/>
        <v>0</v>
      </c>
      <c r="Y136" s="2215">
        <f t="shared" si="24"/>
        <v>0</v>
      </c>
      <c r="Z136" s="2215">
        <f t="shared" si="24"/>
        <v>0</v>
      </c>
      <c r="AA136" s="2215">
        <f>AA138+AA139+AA140+AA141+AA147+AA151+AA152+AA154</f>
        <v>0</v>
      </c>
      <c r="AB136" s="2224"/>
      <c r="AC136" s="2224"/>
      <c r="AD136" s="2224"/>
      <c r="AE136" s="2224"/>
      <c r="AF136" s="2224"/>
      <c r="AG136" s="2224"/>
      <c r="AH136" s="2224"/>
      <c r="AI136" s="2224"/>
      <c r="AJ136" s="2224"/>
      <c r="AK136" s="2224"/>
      <c r="AL136" s="2224"/>
      <c r="AM136" s="2224"/>
      <c r="AN136" s="2224"/>
      <c r="AO136" s="2224"/>
    </row>
    <row r="137" spans="1:41" s="2225" customFormat="1" ht="15" customHeight="1">
      <c r="A137" s="2214"/>
      <c r="B137" s="2215"/>
      <c r="C137" s="2216"/>
      <c r="D137" s="2214"/>
      <c r="E137" s="2165"/>
      <c r="F137" s="2165"/>
      <c r="G137" s="2165"/>
      <c r="H137" s="2165"/>
      <c r="I137" s="2165"/>
      <c r="J137" s="2215"/>
      <c r="K137" s="2215"/>
      <c r="L137" s="2215"/>
      <c r="M137" s="2215"/>
      <c r="N137" s="2215"/>
      <c r="O137" s="2215"/>
      <c r="P137" s="2215"/>
      <c r="Q137" s="2218"/>
      <c r="R137" s="2216"/>
      <c r="S137" s="2215"/>
      <c r="T137" s="2215"/>
      <c r="U137" s="2215"/>
      <c r="V137" s="2215"/>
      <c r="W137" s="2215"/>
      <c r="X137" s="2215"/>
      <c r="Y137" s="2215"/>
      <c r="Z137" s="2215"/>
      <c r="AA137" s="2215"/>
      <c r="AB137" s="2224"/>
      <c r="AC137" s="2224"/>
      <c r="AD137" s="2224"/>
      <c r="AE137" s="2224"/>
      <c r="AF137" s="2224"/>
      <c r="AG137" s="2224"/>
      <c r="AH137" s="2224"/>
      <c r="AI137" s="2224"/>
      <c r="AJ137" s="2224"/>
      <c r="AK137" s="2224"/>
      <c r="AL137" s="2224"/>
      <c r="AM137" s="2224"/>
      <c r="AN137" s="2224"/>
      <c r="AO137" s="2224"/>
    </row>
    <row r="138" spans="1:41" s="2225" customFormat="1" ht="15" customHeight="1">
      <c r="A138" s="2214"/>
      <c r="B138" s="2215"/>
      <c r="C138" s="2216" t="s">
        <v>552</v>
      </c>
      <c r="D138" s="2214"/>
      <c r="E138" s="2165"/>
      <c r="F138" s="2165" t="s">
        <v>909</v>
      </c>
      <c r="G138" s="2165" t="s">
        <v>626</v>
      </c>
      <c r="I138" s="2230"/>
      <c r="J138" s="2231"/>
      <c r="K138" s="2231"/>
      <c r="L138" s="2231"/>
      <c r="M138" s="2231"/>
      <c r="N138" s="2231"/>
      <c r="O138" s="2231"/>
      <c r="P138" s="2231"/>
      <c r="Q138" s="2218"/>
      <c r="R138" s="2232"/>
      <c r="S138" s="2231"/>
      <c r="T138" s="2231"/>
      <c r="U138" s="2231"/>
      <c r="V138" s="2231"/>
      <c r="W138" s="2231"/>
      <c r="X138" s="2231"/>
      <c r="Y138" s="2231"/>
      <c r="Z138" s="2231"/>
      <c r="AA138" s="2231"/>
      <c r="AB138" s="2224"/>
      <c r="AC138" s="2224"/>
      <c r="AD138" s="2224"/>
      <c r="AE138" s="2224"/>
      <c r="AF138" s="2224"/>
      <c r="AG138" s="2224"/>
      <c r="AH138" s="2224"/>
      <c r="AI138" s="2224"/>
      <c r="AJ138" s="2224"/>
      <c r="AK138" s="2224"/>
      <c r="AL138" s="2224"/>
      <c r="AM138" s="2224"/>
      <c r="AN138" s="2224"/>
      <c r="AO138" s="2224"/>
    </row>
    <row r="139" spans="1:41" s="2225" customFormat="1" ht="15" customHeight="1">
      <c r="A139" s="2214"/>
      <c r="B139" s="2215"/>
      <c r="C139" s="2216" t="s">
        <v>552</v>
      </c>
      <c r="D139" s="2214"/>
      <c r="E139" s="2165"/>
      <c r="F139" s="2165" t="s">
        <v>910</v>
      </c>
      <c r="G139" s="2165" t="s">
        <v>587</v>
      </c>
      <c r="H139" s="2165"/>
      <c r="I139" s="2230"/>
      <c r="J139" s="2231"/>
      <c r="K139" s="2231"/>
      <c r="L139" s="2231"/>
      <c r="M139" s="2231"/>
      <c r="N139" s="2231"/>
      <c r="O139" s="2231"/>
      <c r="P139" s="2231"/>
      <c r="Q139" s="2218"/>
      <c r="R139" s="2232"/>
      <c r="S139" s="2231"/>
      <c r="T139" s="2231"/>
      <c r="U139" s="2231"/>
      <c r="V139" s="2231"/>
      <c r="W139" s="2231"/>
      <c r="X139" s="2231"/>
      <c r="Y139" s="2231"/>
      <c r="Z139" s="2231"/>
      <c r="AA139" s="2231"/>
      <c r="AB139" s="2224"/>
      <c r="AC139" s="2224"/>
      <c r="AD139" s="2224"/>
      <c r="AE139" s="2224"/>
      <c r="AF139" s="2224"/>
      <c r="AG139" s="2224"/>
      <c r="AH139" s="2224"/>
      <c r="AI139" s="2224"/>
      <c r="AJ139" s="2224"/>
      <c r="AK139" s="2224"/>
      <c r="AL139" s="2224"/>
      <c r="AM139" s="2224"/>
      <c r="AN139" s="2224"/>
      <c r="AO139" s="2224"/>
    </row>
    <row r="140" spans="1:41" s="2225" customFormat="1" ht="15" customHeight="1">
      <c r="A140" s="2214"/>
      <c r="B140" s="2215"/>
      <c r="C140" s="2216" t="s">
        <v>552</v>
      </c>
      <c r="D140" s="2214"/>
      <c r="E140" s="2165"/>
      <c r="F140" s="2165" t="s">
        <v>911</v>
      </c>
      <c r="G140" s="2165" t="s">
        <v>588</v>
      </c>
      <c r="H140" s="2165"/>
      <c r="I140" s="2230"/>
      <c r="J140" s="2231"/>
      <c r="K140" s="2231"/>
      <c r="L140" s="2231"/>
      <c r="M140" s="2231"/>
      <c r="N140" s="2231"/>
      <c r="O140" s="2231"/>
      <c r="P140" s="2231"/>
      <c r="Q140" s="2218"/>
      <c r="R140" s="2232"/>
      <c r="S140" s="2231"/>
      <c r="T140" s="2231"/>
      <c r="U140" s="2231"/>
      <c r="V140" s="2231"/>
      <c r="W140" s="2231"/>
      <c r="X140" s="2231"/>
      <c r="Y140" s="2231"/>
      <c r="Z140" s="2231"/>
      <c r="AA140" s="2231"/>
      <c r="AB140" s="2224"/>
      <c r="AC140" s="2224"/>
      <c r="AD140" s="2224"/>
      <c r="AE140" s="2224"/>
      <c r="AF140" s="2224"/>
      <c r="AG140" s="2224"/>
      <c r="AH140" s="2224"/>
      <c r="AI140" s="2224"/>
      <c r="AJ140" s="2224"/>
      <c r="AK140" s="2224"/>
      <c r="AL140" s="2224"/>
      <c r="AM140" s="2224"/>
      <c r="AN140" s="2224"/>
      <c r="AO140" s="2224"/>
    </row>
    <row r="141" spans="1:41" s="2225" customFormat="1" ht="15" customHeight="1">
      <c r="A141" s="2214"/>
      <c r="B141" s="2215"/>
      <c r="C141" s="2216" t="s">
        <v>552</v>
      </c>
      <c r="D141" s="2214"/>
      <c r="E141" s="2165"/>
      <c r="F141" s="2165" t="s">
        <v>912</v>
      </c>
      <c r="G141" s="2165" t="s">
        <v>589</v>
      </c>
      <c r="H141" s="2165"/>
      <c r="I141" s="2230"/>
      <c r="J141" s="2231"/>
      <c r="K141" s="2231"/>
      <c r="L141" s="2231">
        <f>L142+L143+L144+L145+L146</f>
        <v>0</v>
      </c>
      <c r="M141" s="2231">
        <f>M142+M143+M144+M145+M146</f>
        <v>0</v>
      </c>
      <c r="N141" s="2231">
        <f>N142+N143+N144+N145+N146</f>
        <v>0</v>
      </c>
      <c r="O141" s="2231">
        <f>O142+O143+O144+O145+O146</f>
        <v>0</v>
      </c>
      <c r="P141" s="2231">
        <f>P142+P143+P144+P145+P146</f>
        <v>0</v>
      </c>
      <c r="Q141" s="2223">
        <f>O141-SUM(R141:AA141)</f>
        <v>0</v>
      </c>
      <c r="R141" s="2232">
        <f t="shared" ref="R141:AA141" si="25">R142+R143+R144+R145+R146</f>
        <v>0</v>
      </c>
      <c r="S141" s="2231">
        <f t="shared" si="25"/>
        <v>0</v>
      </c>
      <c r="T141" s="2231">
        <f t="shared" si="25"/>
        <v>0</v>
      </c>
      <c r="U141" s="2231">
        <f t="shared" si="25"/>
        <v>0</v>
      </c>
      <c r="V141" s="2231">
        <f t="shared" si="25"/>
        <v>0</v>
      </c>
      <c r="W141" s="2231">
        <f t="shared" si="25"/>
        <v>0</v>
      </c>
      <c r="X141" s="2231">
        <f t="shared" si="25"/>
        <v>0</v>
      </c>
      <c r="Y141" s="2231">
        <f t="shared" si="25"/>
        <v>0</v>
      </c>
      <c r="Z141" s="2231">
        <f t="shared" si="25"/>
        <v>0</v>
      </c>
      <c r="AA141" s="2231">
        <f t="shared" si="25"/>
        <v>0</v>
      </c>
      <c r="AB141" s="2224"/>
      <c r="AC141" s="2224"/>
      <c r="AD141" s="2224"/>
      <c r="AE141" s="2224"/>
      <c r="AF141" s="2224"/>
      <c r="AG141" s="2224"/>
      <c r="AH141" s="2224"/>
      <c r="AI141" s="2224"/>
      <c r="AJ141" s="2224"/>
      <c r="AK141" s="2224"/>
      <c r="AL141" s="2224"/>
      <c r="AM141" s="2224"/>
      <c r="AN141" s="2224"/>
      <c r="AO141" s="2224"/>
    </row>
    <row r="142" spans="1:41" s="2225" customFormat="1" ht="15" customHeight="1">
      <c r="A142" s="2214"/>
      <c r="B142" s="2215"/>
      <c r="C142" s="2216" t="s">
        <v>552</v>
      </c>
      <c r="D142" s="2214"/>
      <c r="E142" s="2165"/>
      <c r="F142" s="2165"/>
      <c r="G142" s="2229" t="s">
        <v>590</v>
      </c>
      <c r="H142" s="2165"/>
      <c r="I142" s="2230"/>
      <c r="J142" s="2231"/>
      <c r="K142" s="2231"/>
      <c r="L142" s="2231"/>
      <c r="M142" s="2231"/>
      <c r="N142" s="2231"/>
      <c r="O142" s="2231"/>
      <c r="P142" s="2231"/>
      <c r="Q142" s="2218"/>
      <c r="R142" s="2232"/>
      <c r="S142" s="2231"/>
      <c r="T142" s="2231"/>
      <c r="U142" s="2231"/>
      <c r="V142" s="2231"/>
      <c r="W142" s="2231"/>
      <c r="X142" s="2231"/>
      <c r="Y142" s="2231"/>
      <c r="Z142" s="2231"/>
      <c r="AA142" s="2231"/>
      <c r="AB142" s="2224"/>
      <c r="AC142" s="2224"/>
      <c r="AD142" s="2224"/>
      <c r="AE142" s="2224"/>
      <c r="AF142" s="2224"/>
      <c r="AG142" s="2224"/>
      <c r="AH142" s="2224"/>
      <c r="AI142" s="2224"/>
      <c r="AJ142" s="2224"/>
      <c r="AK142" s="2224"/>
      <c r="AL142" s="2224"/>
      <c r="AM142" s="2224"/>
      <c r="AN142" s="2224"/>
      <c r="AO142" s="2224"/>
    </row>
    <row r="143" spans="1:41" s="2225" customFormat="1" ht="15" customHeight="1">
      <c r="A143" s="2214"/>
      <c r="B143" s="2215"/>
      <c r="C143" s="2216" t="s">
        <v>552</v>
      </c>
      <c r="D143" s="2214"/>
      <c r="E143" s="2165"/>
      <c r="F143" s="2165"/>
      <c r="G143" s="2229" t="s">
        <v>591</v>
      </c>
      <c r="H143" s="2165"/>
      <c r="I143" s="2230"/>
      <c r="J143" s="2231"/>
      <c r="K143" s="2231"/>
      <c r="L143" s="2231"/>
      <c r="M143" s="2231"/>
      <c r="N143" s="2231"/>
      <c r="O143" s="2231"/>
      <c r="P143" s="2231"/>
      <c r="Q143" s="2218"/>
      <c r="R143" s="2232"/>
      <c r="S143" s="2231"/>
      <c r="T143" s="2231"/>
      <c r="U143" s="2231"/>
      <c r="V143" s="2231"/>
      <c r="W143" s="2231"/>
      <c r="X143" s="2231"/>
      <c r="Y143" s="2231"/>
      <c r="Z143" s="2231"/>
      <c r="AA143" s="2231"/>
      <c r="AB143" s="2224"/>
      <c r="AC143" s="2224"/>
      <c r="AD143" s="2224"/>
      <c r="AE143" s="2224"/>
      <c r="AF143" s="2224"/>
      <c r="AG143" s="2224"/>
      <c r="AH143" s="2224"/>
      <c r="AI143" s="2224"/>
      <c r="AJ143" s="2224"/>
      <c r="AK143" s="2224"/>
      <c r="AL143" s="2224"/>
      <c r="AM143" s="2224"/>
      <c r="AN143" s="2224"/>
      <c r="AO143" s="2224"/>
    </row>
    <row r="144" spans="1:41" s="2225" customFormat="1" ht="15" customHeight="1">
      <c r="A144" s="2214"/>
      <c r="B144" s="2215"/>
      <c r="C144" s="2216" t="s">
        <v>552</v>
      </c>
      <c r="D144" s="2214"/>
      <c r="E144" s="2165"/>
      <c r="F144" s="2165"/>
      <c r="G144" s="2229" t="s">
        <v>592</v>
      </c>
      <c r="H144" s="2165"/>
      <c r="I144" s="2230"/>
      <c r="J144" s="2231"/>
      <c r="K144" s="2231"/>
      <c r="L144" s="2231"/>
      <c r="M144" s="2231"/>
      <c r="N144" s="2231"/>
      <c r="O144" s="2231"/>
      <c r="P144" s="2231"/>
      <c r="Q144" s="2218"/>
      <c r="R144" s="2232"/>
      <c r="S144" s="2231"/>
      <c r="T144" s="2231"/>
      <c r="U144" s="2231"/>
      <c r="V144" s="2231"/>
      <c r="W144" s="2231"/>
      <c r="X144" s="2231"/>
      <c r="Y144" s="2231"/>
      <c r="Z144" s="2231"/>
      <c r="AA144" s="2231"/>
      <c r="AB144" s="2224"/>
      <c r="AC144" s="2224"/>
      <c r="AD144" s="2224"/>
      <c r="AE144" s="2224"/>
      <c r="AF144" s="2224"/>
      <c r="AG144" s="2224"/>
      <c r="AH144" s="2224"/>
      <c r="AI144" s="2224"/>
      <c r="AJ144" s="2224"/>
      <c r="AK144" s="2224"/>
      <c r="AL144" s="2224"/>
      <c r="AM144" s="2224"/>
      <c r="AN144" s="2224"/>
      <c r="AO144" s="2224"/>
    </row>
    <row r="145" spans="1:44" s="2225" customFormat="1" ht="15" customHeight="1">
      <c r="A145" s="2214"/>
      <c r="B145" s="2215"/>
      <c r="C145" s="2216" t="s">
        <v>552</v>
      </c>
      <c r="D145" s="2214"/>
      <c r="E145" s="2165"/>
      <c r="F145" s="2165"/>
      <c r="G145" s="2229" t="s">
        <v>1621</v>
      </c>
      <c r="H145" s="2165"/>
      <c r="I145" s="2230"/>
      <c r="J145" s="2231"/>
      <c r="K145" s="2231"/>
      <c r="L145" s="2231"/>
      <c r="M145" s="2231"/>
      <c r="N145" s="2231"/>
      <c r="O145" s="2231"/>
      <c r="P145" s="2231"/>
      <c r="Q145" s="2218"/>
      <c r="R145" s="2232"/>
      <c r="S145" s="2231"/>
      <c r="T145" s="2231"/>
      <c r="U145" s="2231"/>
      <c r="V145" s="2231"/>
      <c r="W145" s="2231"/>
      <c r="X145" s="2231"/>
      <c r="Y145" s="2231"/>
      <c r="Z145" s="2231"/>
      <c r="AA145" s="2231"/>
      <c r="AB145" s="2224"/>
      <c r="AC145" s="2224"/>
      <c r="AD145" s="2224"/>
      <c r="AE145" s="2224"/>
      <c r="AF145" s="2224"/>
      <c r="AG145" s="2224"/>
      <c r="AH145" s="2224"/>
      <c r="AI145" s="2224"/>
      <c r="AJ145" s="2224"/>
      <c r="AK145" s="2224"/>
      <c r="AL145" s="2224"/>
      <c r="AM145" s="2224"/>
      <c r="AN145" s="2224"/>
      <c r="AO145" s="2224"/>
    </row>
    <row r="146" spans="1:44" s="2225" customFormat="1" ht="15" customHeight="1">
      <c r="A146" s="2214"/>
      <c r="B146" s="2215"/>
      <c r="C146" s="2216" t="s">
        <v>552</v>
      </c>
      <c r="D146" s="2214"/>
      <c r="E146" s="2165"/>
      <c r="F146" s="2165"/>
      <c r="G146" s="2165" t="s">
        <v>593</v>
      </c>
      <c r="H146" s="2165"/>
      <c r="I146" s="2230"/>
      <c r="J146" s="2231"/>
      <c r="K146" s="2231"/>
      <c r="L146" s="2231"/>
      <c r="M146" s="2231"/>
      <c r="N146" s="2231"/>
      <c r="O146" s="2231"/>
      <c r="P146" s="2231"/>
      <c r="Q146" s="2218"/>
      <c r="R146" s="2232"/>
      <c r="S146" s="2231"/>
      <c r="T146" s="2231"/>
      <c r="U146" s="2231"/>
      <c r="V146" s="2231"/>
      <c r="W146" s="2231"/>
      <c r="X146" s="2231"/>
      <c r="Y146" s="2231"/>
      <c r="Z146" s="2231"/>
      <c r="AA146" s="2231"/>
      <c r="AB146" s="2224"/>
      <c r="AC146" s="2224"/>
      <c r="AD146" s="2224"/>
      <c r="AE146" s="2224"/>
      <c r="AF146" s="2224"/>
      <c r="AG146" s="2224"/>
      <c r="AH146" s="2224"/>
      <c r="AI146" s="2224"/>
      <c r="AJ146" s="2224"/>
      <c r="AK146" s="2224"/>
      <c r="AL146" s="2224"/>
      <c r="AM146" s="2224"/>
      <c r="AN146" s="2224"/>
      <c r="AO146" s="2224"/>
    </row>
    <row r="147" spans="1:44" s="2225" customFormat="1" ht="15" customHeight="1">
      <c r="A147" s="2214"/>
      <c r="B147" s="2215"/>
      <c r="C147" s="2216" t="s">
        <v>552</v>
      </c>
      <c r="D147" s="2214"/>
      <c r="E147" s="2165"/>
      <c r="F147" s="2165"/>
      <c r="G147" s="2165" t="s">
        <v>594</v>
      </c>
      <c r="H147" s="2165"/>
      <c r="I147" s="2230"/>
      <c r="J147" s="2231"/>
      <c r="K147" s="2231"/>
      <c r="L147" s="2231">
        <f>L148+L149+L150</f>
        <v>0</v>
      </c>
      <c r="M147" s="2231">
        <f>M148+M149+M150</f>
        <v>0</v>
      </c>
      <c r="N147" s="2231">
        <f>N148+N149+N150</f>
        <v>0</v>
      </c>
      <c r="O147" s="2231">
        <f>O148+O149+O150</f>
        <v>0</v>
      </c>
      <c r="P147" s="2231">
        <f>P148+P149+P150</f>
        <v>0</v>
      </c>
      <c r="Q147" s="2223">
        <f>O147-SUM(R147:AA147)</f>
        <v>0</v>
      </c>
      <c r="R147" s="2232">
        <f t="shared" ref="R147:AA147" si="26">R148+R149+R150</f>
        <v>0</v>
      </c>
      <c r="S147" s="2231">
        <f t="shared" si="26"/>
        <v>0</v>
      </c>
      <c r="T147" s="2231">
        <f t="shared" si="26"/>
        <v>0</v>
      </c>
      <c r="U147" s="2231">
        <f t="shared" si="26"/>
        <v>0</v>
      </c>
      <c r="V147" s="2231">
        <f t="shared" si="26"/>
        <v>0</v>
      </c>
      <c r="W147" s="2231">
        <f t="shared" si="26"/>
        <v>0</v>
      </c>
      <c r="X147" s="2231">
        <f t="shared" si="26"/>
        <v>0</v>
      </c>
      <c r="Y147" s="2231">
        <f t="shared" si="26"/>
        <v>0</v>
      </c>
      <c r="Z147" s="2231">
        <f t="shared" si="26"/>
        <v>0</v>
      </c>
      <c r="AA147" s="2231">
        <f t="shared" si="26"/>
        <v>0</v>
      </c>
      <c r="AB147" s="2224"/>
      <c r="AC147" s="2224"/>
      <c r="AD147" s="2224"/>
      <c r="AE147" s="2224"/>
      <c r="AF147" s="2224"/>
      <c r="AG147" s="2224"/>
      <c r="AH147" s="2224"/>
      <c r="AI147" s="2224"/>
      <c r="AJ147" s="2224"/>
      <c r="AK147" s="2224"/>
      <c r="AL147" s="2224"/>
      <c r="AM147" s="2224"/>
      <c r="AN147" s="2224"/>
      <c r="AO147" s="2224"/>
    </row>
    <row r="148" spans="1:44" s="2225" customFormat="1" ht="15" customHeight="1">
      <c r="A148" s="2214"/>
      <c r="B148" s="2215"/>
      <c r="C148" s="2216" t="s">
        <v>552</v>
      </c>
      <c r="D148" s="2214"/>
      <c r="E148" s="2165"/>
      <c r="F148" s="2165"/>
      <c r="G148" s="2229" t="s">
        <v>595</v>
      </c>
      <c r="H148" s="2165"/>
      <c r="I148" s="2230"/>
      <c r="J148" s="2231"/>
      <c r="K148" s="2231"/>
      <c r="L148" s="2231"/>
      <c r="M148" s="2231"/>
      <c r="N148" s="2231"/>
      <c r="O148" s="2231"/>
      <c r="P148" s="2231"/>
      <c r="Q148" s="2218"/>
      <c r="R148" s="2232"/>
      <c r="S148" s="2231"/>
      <c r="T148" s="2231"/>
      <c r="U148" s="2231"/>
      <c r="V148" s="2231"/>
      <c r="W148" s="2231"/>
      <c r="X148" s="2231"/>
      <c r="Y148" s="2231"/>
      <c r="Z148" s="2231"/>
      <c r="AA148" s="2231"/>
      <c r="AB148" s="2224"/>
      <c r="AC148" s="2224"/>
      <c r="AD148" s="2224"/>
      <c r="AE148" s="2224"/>
      <c r="AF148" s="2224"/>
      <c r="AG148" s="2224"/>
      <c r="AH148" s="2224"/>
      <c r="AI148" s="2224"/>
      <c r="AJ148" s="2224"/>
      <c r="AK148" s="2224"/>
      <c r="AL148" s="2224"/>
      <c r="AM148" s="2224"/>
      <c r="AN148" s="2224"/>
      <c r="AO148" s="2224"/>
    </row>
    <row r="149" spans="1:44" s="2225" customFormat="1" ht="15" customHeight="1">
      <c r="A149" s="2214"/>
      <c r="B149" s="2215"/>
      <c r="C149" s="2216" t="s">
        <v>552</v>
      </c>
      <c r="D149" s="2214"/>
      <c r="E149" s="2165"/>
      <c r="F149" s="2165"/>
      <c r="G149" s="2229" t="s">
        <v>592</v>
      </c>
      <c r="H149" s="2165"/>
      <c r="I149" s="2230"/>
      <c r="J149" s="2231"/>
      <c r="K149" s="2231"/>
      <c r="L149" s="2231"/>
      <c r="M149" s="2231"/>
      <c r="N149" s="2231"/>
      <c r="O149" s="2231"/>
      <c r="P149" s="2231"/>
      <c r="Q149" s="2218"/>
      <c r="R149" s="2232"/>
      <c r="S149" s="2231"/>
      <c r="T149" s="2231"/>
      <c r="U149" s="2231"/>
      <c r="V149" s="2231"/>
      <c r="W149" s="2231"/>
      <c r="X149" s="2231"/>
      <c r="Y149" s="2231"/>
      <c r="Z149" s="2231"/>
      <c r="AA149" s="2231"/>
      <c r="AB149" s="2224"/>
      <c r="AC149" s="2224"/>
      <c r="AD149" s="2224"/>
      <c r="AE149" s="2224"/>
      <c r="AF149" s="2224"/>
      <c r="AG149" s="2224"/>
      <c r="AH149" s="2224"/>
      <c r="AI149" s="2224"/>
      <c r="AJ149" s="2224"/>
      <c r="AK149" s="2224"/>
      <c r="AL149" s="2224"/>
      <c r="AM149" s="2224"/>
      <c r="AN149" s="2224"/>
      <c r="AO149" s="2224"/>
    </row>
    <row r="150" spans="1:44" s="2225" customFormat="1" ht="15" customHeight="1">
      <c r="A150" s="2214"/>
      <c r="B150" s="2215"/>
      <c r="C150" s="2216" t="s">
        <v>552</v>
      </c>
      <c r="D150" s="2214"/>
      <c r="E150" s="2165"/>
      <c r="F150" s="2165"/>
      <c r="G150" s="2229" t="s">
        <v>1621</v>
      </c>
      <c r="H150" s="2165"/>
      <c r="I150" s="2230"/>
      <c r="J150" s="2231"/>
      <c r="K150" s="2231"/>
      <c r="L150" s="2231"/>
      <c r="M150" s="2231"/>
      <c r="N150" s="2231"/>
      <c r="O150" s="2231"/>
      <c r="P150" s="2231"/>
      <c r="Q150" s="2218"/>
      <c r="R150" s="2232"/>
      <c r="S150" s="2231"/>
      <c r="T150" s="2231"/>
      <c r="U150" s="2231"/>
      <c r="V150" s="2231"/>
      <c r="W150" s="2231"/>
      <c r="X150" s="2231"/>
      <c r="Y150" s="2231"/>
      <c r="Z150" s="2231"/>
      <c r="AA150" s="2231"/>
      <c r="AB150" s="2224"/>
      <c r="AC150" s="2224"/>
      <c r="AD150" s="2224"/>
      <c r="AE150" s="2224"/>
      <c r="AF150" s="2224"/>
      <c r="AG150" s="2224"/>
      <c r="AH150" s="2224"/>
      <c r="AI150" s="2224"/>
      <c r="AJ150" s="2224"/>
      <c r="AK150" s="2224"/>
      <c r="AL150" s="2224"/>
      <c r="AM150" s="2224"/>
      <c r="AN150" s="2224"/>
      <c r="AO150" s="2224"/>
    </row>
    <row r="151" spans="1:44" s="2225" customFormat="1" ht="15" customHeight="1">
      <c r="A151" s="2214"/>
      <c r="B151" s="2215"/>
      <c r="C151" s="2216" t="s">
        <v>552</v>
      </c>
      <c r="D151" s="2214"/>
      <c r="E151" s="2165"/>
      <c r="F151" s="2165" t="s">
        <v>913</v>
      </c>
      <c r="G151" s="2165" t="s">
        <v>596</v>
      </c>
      <c r="H151" s="2165"/>
      <c r="I151" s="2230"/>
      <c r="J151" s="2231"/>
      <c r="K151" s="2231"/>
      <c r="L151" s="2231"/>
      <c r="M151" s="2231"/>
      <c r="N151" s="2231"/>
      <c r="O151" s="2231"/>
      <c r="P151" s="2231"/>
      <c r="Q151" s="2218"/>
      <c r="R151" s="2232"/>
      <c r="S151" s="2231"/>
      <c r="T151" s="2231"/>
      <c r="U151" s="2231"/>
      <c r="V151" s="2231"/>
      <c r="W151" s="2231"/>
      <c r="X151" s="2231"/>
      <c r="Y151" s="2231"/>
      <c r="Z151" s="2231"/>
      <c r="AA151" s="2231"/>
      <c r="AB151" s="2224"/>
      <c r="AC151" s="2224"/>
      <c r="AD151" s="2224"/>
      <c r="AE151" s="2224"/>
      <c r="AF151" s="2224"/>
      <c r="AG151" s="2224"/>
      <c r="AH151" s="2224"/>
      <c r="AI151" s="2224"/>
      <c r="AJ151" s="2224"/>
      <c r="AK151" s="2224"/>
      <c r="AL151" s="2224"/>
      <c r="AM151" s="2224"/>
      <c r="AN151" s="2224"/>
      <c r="AO151" s="2224"/>
    </row>
    <row r="152" spans="1:44" s="2225" customFormat="1" ht="15" customHeight="1">
      <c r="A152" s="2214"/>
      <c r="B152" s="2215"/>
      <c r="C152" s="2216" t="s">
        <v>552</v>
      </c>
      <c r="D152" s="2168"/>
      <c r="E152" s="2168"/>
      <c r="F152" s="2168" t="s">
        <v>997</v>
      </c>
      <c r="G152" s="2168"/>
      <c r="H152" s="2168"/>
      <c r="I152" s="2169"/>
      <c r="J152" s="2238"/>
      <c r="K152" s="2231"/>
      <c r="L152" s="2231"/>
      <c r="M152" s="2231"/>
      <c r="N152" s="2231"/>
      <c r="O152" s="2231"/>
      <c r="P152" s="2231"/>
      <c r="Q152" s="2218"/>
      <c r="R152" s="2232"/>
      <c r="S152" s="2231"/>
      <c r="T152" s="2231"/>
      <c r="U152" s="2231"/>
      <c r="V152" s="2231"/>
      <c r="W152" s="2231"/>
      <c r="X152" s="2231"/>
      <c r="Y152" s="2231"/>
      <c r="Z152" s="2231"/>
      <c r="AA152" s="2231"/>
      <c r="AB152" s="2224"/>
      <c r="AC152" s="2224"/>
      <c r="AD152" s="2224"/>
      <c r="AE152" s="2224"/>
      <c r="AF152" s="2224"/>
      <c r="AG152" s="2224"/>
      <c r="AH152" s="2224"/>
      <c r="AI152" s="2224"/>
      <c r="AJ152" s="2224"/>
      <c r="AK152" s="2224"/>
      <c r="AL152" s="2224"/>
      <c r="AM152" s="2224"/>
      <c r="AN152" s="2224"/>
      <c r="AO152" s="2224"/>
    </row>
    <row r="153" spans="1:44" s="2225" customFormat="1" ht="15" customHeight="1">
      <c r="A153" s="2214"/>
      <c r="B153" s="2221"/>
      <c r="C153" s="2216" t="s">
        <v>552</v>
      </c>
      <c r="D153" s="2168"/>
      <c r="E153" s="2168"/>
      <c r="F153" s="2168" t="s">
        <v>998</v>
      </c>
      <c r="G153" s="2168" t="s">
        <v>597</v>
      </c>
      <c r="H153" s="2169"/>
      <c r="I153" s="2169"/>
      <c r="J153" s="2238"/>
      <c r="K153" s="2239"/>
      <c r="L153" s="2239"/>
      <c r="M153" s="2239"/>
      <c r="N153" s="2239"/>
      <c r="O153" s="2239"/>
      <c r="P153" s="2239"/>
      <c r="Q153" s="2218"/>
      <c r="R153" s="2232"/>
      <c r="S153" s="2239"/>
      <c r="T153" s="2239"/>
      <c r="U153" s="2239"/>
      <c r="V153" s="2239"/>
      <c r="W153" s="2239"/>
      <c r="X153" s="2239"/>
      <c r="Y153" s="2239"/>
      <c r="Z153" s="2239"/>
      <c r="AA153" s="2239"/>
      <c r="AB153" s="2224"/>
      <c r="AC153" s="2224"/>
      <c r="AD153" s="2224"/>
      <c r="AE153" s="2224"/>
      <c r="AF153" s="2224"/>
      <c r="AG153" s="2224"/>
      <c r="AH153" s="2224"/>
      <c r="AI153" s="2224"/>
      <c r="AJ153" s="2224"/>
      <c r="AK153" s="2224"/>
      <c r="AL153" s="2224"/>
      <c r="AM153" s="2224"/>
      <c r="AN153" s="2224"/>
      <c r="AO153" s="2224"/>
    </row>
    <row r="154" spans="1:44" s="2225" customFormat="1" ht="15" customHeight="1">
      <c r="A154" s="2214"/>
      <c r="B154" s="2215"/>
      <c r="C154" s="2216" t="s">
        <v>552</v>
      </c>
      <c r="D154" s="2214"/>
      <c r="E154" s="2165"/>
      <c r="F154" s="2165" t="s">
        <v>1620</v>
      </c>
      <c r="G154" s="2165"/>
      <c r="H154" s="2230"/>
      <c r="I154" s="2230"/>
      <c r="J154" s="2231"/>
      <c r="K154" s="2231"/>
      <c r="L154" s="2231"/>
      <c r="M154" s="2231"/>
      <c r="N154" s="2231"/>
      <c r="O154" s="2231"/>
      <c r="P154" s="2231"/>
      <c r="Q154" s="2218"/>
      <c r="R154" s="2232"/>
      <c r="S154" s="2231"/>
      <c r="T154" s="2231"/>
      <c r="U154" s="2231"/>
      <c r="V154" s="2231"/>
      <c r="W154" s="2231"/>
      <c r="X154" s="2231"/>
      <c r="Y154" s="2231"/>
      <c r="Z154" s="2231"/>
      <c r="AA154" s="2231"/>
      <c r="AB154" s="2224"/>
      <c r="AC154" s="2224"/>
      <c r="AD154" s="2224"/>
      <c r="AE154" s="2224"/>
      <c r="AF154" s="2224"/>
      <c r="AG154" s="2224"/>
      <c r="AH154" s="2224"/>
      <c r="AI154" s="2224"/>
      <c r="AJ154" s="2224"/>
      <c r="AK154" s="2224"/>
      <c r="AL154" s="2224"/>
      <c r="AM154" s="2224"/>
      <c r="AN154" s="2224"/>
      <c r="AO154" s="2224"/>
    </row>
    <row r="155" spans="1:44" s="2225" customFormat="1" ht="15" customHeight="1">
      <c r="A155" s="2240"/>
      <c r="B155" s="2241"/>
      <c r="C155" s="2242"/>
      <c r="D155" s="2240"/>
      <c r="E155" s="2243"/>
      <c r="F155" s="2243"/>
      <c r="G155" s="2243"/>
      <c r="H155" s="2244"/>
      <c r="I155" s="2244"/>
      <c r="J155" s="2245"/>
      <c r="K155" s="2245"/>
      <c r="L155" s="2245"/>
      <c r="M155" s="2245"/>
      <c r="N155" s="2245"/>
      <c r="O155" s="2245"/>
      <c r="P155" s="2245"/>
      <c r="Q155" s="2218"/>
      <c r="R155" s="2246"/>
      <c r="S155" s="2245"/>
      <c r="T155" s="2245"/>
      <c r="U155" s="2245"/>
      <c r="V155" s="2245"/>
      <c r="W155" s="2245"/>
      <c r="X155" s="2245"/>
      <c r="Y155" s="2245"/>
      <c r="Z155" s="2245"/>
      <c r="AA155" s="2245"/>
      <c r="AB155" s="2224"/>
      <c r="AC155" s="2224"/>
      <c r="AD155" s="2224"/>
      <c r="AE155" s="2224"/>
      <c r="AF155" s="2224"/>
      <c r="AG155" s="2224"/>
      <c r="AH155" s="2224"/>
      <c r="AI155" s="2224"/>
      <c r="AJ155" s="2224"/>
      <c r="AK155" s="2224"/>
      <c r="AL155" s="2224"/>
      <c r="AM155" s="2224"/>
      <c r="AN155" s="2224"/>
      <c r="AO155" s="2224"/>
    </row>
    <row r="156" spans="1:44" s="2225" customFormat="1" ht="15" customHeight="1" thickBot="1">
      <c r="A156" s="2247"/>
      <c r="B156" s="2248"/>
      <c r="C156" s="2249"/>
      <c r="D156" s="2247"/>
      <c r="E156" s="2250"/>
      <c r="F156" s="2250"/>
      <c r="G156" s="2250"/>
      <c r="H156" s="2218"/>
      <c r="I156" s="2218"/>
      <c r="J156" s="2251"/>
      <c r="K156" s="2251"/>
      <c r="L156" s="2251"/>
      <c r="M156" s="2251"/>
      <c r="N156" s="2251"/>
      <c r="O156" s="2251"/>
      <c r="P156" s="2251"/>
      <c r="Q156" s="2218"/>
      <c r="R156" s="2252"/>
      <c r="S156" s="2251"/>
      <c r="T156" s="2251"/>
      <c r="U156" s="2251"/>
      <c r="V156" s="2251"/>
      <c r="W156" s="2251"/>
      <c r="X156" s="2251"/>
      <c r="Y156" s="2251"/>
      <c r="Z156" s="2251"/>
      <c r="AA156" s="2251"/>
      <c r="AB156" s="2224"/>
      <c r="AC156" s="2224"/>
      <c r="AD156" s="2224"/>
      <c r="AE156" s="2224"/>
      <c r="AF156" s="2224"/>
      <c r="AG156" s="2224"/>
      <c r="AH156" s="2224"/>
      <c r="AI156" s="2224"/>
      <c r="AJ156" s="2224"/>
      <c r="AK156" s="2224"/>
      <c r="AL156" s="2224"/>
      <c r="AM156" s="2224"/>
      <c r="AN156" s="2224"/>
      <c r="AO156" s="2224"/>
    </row>
    <row r="157" spans="1:44" s="2163" customFormat="1" ht="15" customHeight="1" thickBot="1">
      <c r="A157" s="2253"/>
      <c r="B157" s="2254"/>
      <c r="C157" s="2255"/>
      <c r="D157" s="2253"/>
      <c r="E157" s="2256" t="s">
        <v>598</v>
      </c>
      <c r="F157" s="2256"/>
      <c r="G157" s="2256"/>
      <c r="H157" s="2257"/>
      <c r="I157" s="2257"/>
      <c r="J157" s="2258"/>
      <c r="K157" s="2258"/>
      <c r="L157" s="2258">
        <f>L15</f>
        <v>0</v>
      </c>
      <c r="M157" s="2258">
        <f>M15</f>
        <v>0</v>
      </c>
      <c r="N157" s="2258">
        <f>N15</f>
        <v>0</v>
      </c>
      <c r="O157" s="2258">
        <f>O15</f>
        <v>0</v>
      </c>
      <c r="P157" s="2258">
        <f>P15</f>
        <v>0</v>
      </c>
      <c r="Q157" s="2223">
        <f>O157-SUM(R157:AA157)</f>
        <v>0</v>
      </c>
      <c r="R157" s="2259">
        <f t="shared" ref="R157:AA157" si="27">R15</f>
        <v>0</v>
      </c>
      <c r="S157" s="2258">
        <f t="shared" si="27"/>
        <v>0</v>
      </c>
      <c r="T157" s="2258">
        <f t="shared" si="27"/>
        <v>0</v>
      </c>
      <c r="U157" s="2258">
        <f t="shared" si="27"/>
        <v>0</v>
      </c>
      <c r="V157" s="2258">
        <f t="shared" si="27"/>
        <v>0</v>
      </c>
      <c r="W157" s="2258">
        <f t="shared" si="27"/>
        <v>0</v>
      </c>
      <c r="X157" s="2258">
        <f t="shared" si="27"/>
        <v>0</v>
      </c>
      <c r="Y157" s="2258">
        <f t="shared" si="27"/>
        <v>0</v>
      </c>
      <c r="Z157" s="2258">
        <f t="shared" si="27"/>
        <v>0</v>
      </c>
      <c r="AA157" s="2258">
        <f t="shared" si="27"/>
        <v>0</v>
      </c>
      <c r="AB157" s="2199"/>
      <c r="AC157" s="2199"/>
      <c r="AD157" s="2199"/>
      <c r="AE157" s="2199"/>
      <c r="AF157" s="2199"/>
      <c r="AG157" s="2199"/>
      <c r="AH157" s="2199"/>
      <c r="AI157" s="2199"/>
      <c r="AJ157" s="2199"/>
      <c r="AK157" s="2199"/>
      <c r="AL157" s="2199"/>
      <c r="AM157" s="2199"/>
      <c r="AN157" s="2199"/>
      <c r="AO157" s="2199"/>
    </row>
    <row r="158" spans="1:44">
      <c r="A158" s="2158"/>
      <c r="B158" s="2260"/>
      <c r="C158" s="2261"/>
      <c r="D158" s="2158"/>
      <c r="E158" s="2262"/>
      <c r="F158" s="2262"/>
      <c r="G158" s="2262"/>
      <c r="H158" s="2159"/>
      <c r="I158" s="2159"/>
      <c r="J158" s="2263"/>
      <c r="K158" s="2263"/>
      <c r="L158" s="2263"/>
      <c r="M158" s="2263"/>
      <c r="N158" s="2263"/>
      <c r="O158" s="2263"/>
      <c r="P158" s="2263"/>
      <c r="Q158" s="2156"/>
      <c r="R158" s="2264"/>
      <c r="S158" s="2263"/>
      <c r="T158" s="2263"/>
      <c r="U158" s="2263"/>
      <c r="V158" s="2263"/>
      <c r="W158" s="2263"/>
      <c r="X158" s="2263"/>
      <c r="Y158" s="2263"/>
      <c r="Z158" s="2263"/>
      <c r="AA158" s="2263"/>
      <c r="AB158" s="2265"/>
      <c r="AC158" s="2265"/>
      <c r="AD158" s="2265"/>
      <c r="AE158" s="2265"/>
      <c r="AP158" s="2161"/>
      <c r="AQ158" s="2161"/>
      <c r="AR158" s="2161"/>
    </row>
    <row r="159" spans="1:44" s="2274" customFormat="1" ht="15.75">
      <c r="A159" s="2266"/>
      <c r="B159" s="2267"/>
      <c r="C159" s="2268"/>
      <c r="D159" s="2266"/>
      <c r="E159" s="2269"/>
      <c r="F159" s="2269"/>
      <c r="G159" s="2269"/>
      <c r="H159" s="2270"/>
      <c r="I159" s="2270"/>
      <c r="J159" s="2271" t="s">
        <v>599</v>
      </c>
      <c r="K159" s="2271"/>
      <c r="L159" s="2271">
        <f>L157</f>
        <v>0</v>
      </c>
      <c r="M159" s="2271">
        <f>M157</f>
        <v>0</v>
      </c>
      <c r="N159" s="2271">
        <f>N157</f>
        <v>0</v>
      </c>
      <c r="O159" s="2271">
        <f>O157</f>
        <v>0</v>
      </c>
      <c r="P159" s="2271">
        <f>P157</f>
        <v>0</v>
      </c>
      <c r="Q159" s="2223">
        <f>O159-SUM(R159:AA159)</f>
        <v>0</v>
      </c>
      <c r="R159" s="2272">
        <f t="shared" ref="R159:AA159" si="28">R157</f>
        <v>0</v>
      </c>
      <c r="S159" s="2271">
        <f t="shared" si="28"/>
        <v>0</v>
      </c>
      <c r="T159" s="2271">
        <f t="shared" si="28"/>
        <v>0</v>
      </c>
      <c r="U159" s="2271">
        <f t="shared" si="28"/>
        <v>0</v>
      </c>
      <c r="V159" s="2271">
        <f t="shared" si="28"/>
        <v>0</v>
      </c>
      <c r="W159" s="2271">
        <f t="shared" si="28"/>
        <v>0</v>
      </c>
      <c r="X159" s="2271">
        <f t="shared" si="28"/>
        <v>0</v>
      </c>
      <c r="Y159" s="2271">
        <f t="shared" si="28"/>
        <v>0</v>
      </c>
      <c r="Z159" s="2271">
        <f t="shared" si="28"/>
        <v>0</v>
      </c>
      <c r="AA159" s="2271">
        <f t="shared" si="28"/>
        <v>0</v>
      </c>
      <c r="AB159" s="2273"/>
      <c r="AC159" s="2273"/>
      <c r="AD159" s="2273"/>
      <c r="AE159" s="2273"/>
      <c r="AF159" s="2273"/>
      <c r="AG159" s="2273"/>
      <c r="AH159" s="2273"/>
      <c r="AI159" s="2273"/>
      <c r="AJ159" s="2273"/>
      <c r="AK159" s="2273"/>
      <c r="AL159" s="2273"/>
      <c r="AM159" s="2273"/>
      <c r="AN159" s="2273"/>
      <c r="AO159" s="2273"/>
    </row>
    <row r="160" spans="1:44" ht="13.5" thickBot="1">
      <c r="A160" s="2275"/>
      <c r="B160" s="2276"/>
      <c r="C160" s="2277"/>
      <c r="D160" s="2275"/>
      <c r="E160" s="2276"/>
      <c r="F160" s="2276"/>
      <c r="G160" s="2276"/>
      <c r="H160" s="2157"/>
      <c r="I160" s="2157"/>
      <c r="J160" s="2278"/>
      <c r="K160" s="2278"/>
      <c r="L160" s="2278"/>
      <c r="M160" s="2278"/>
      <c r="N160" s="2278"/>
      <c r="O160" s="2278"/>
      <c r="P160" s="2278"/>
      <c r="Q160" s="2156"/>
      <c r="R160" s="2279"/>
      <c r="S160" s="2278"/>
      <c r="T160" s="2278"/>
      <c r="U160" s="2278"/>
      <c r="V160" s="2278"/>
      <c r="W160" s="2278"/>
      <c r="X160" s="2278"/>
      <c r="Y160" s="2278"/>
      <c r="Z160" s="2278"/>
      <c r="AA160" s="2278"/>
      <c r="AB160" s="2265"/>
      <c r="AC160" s="2265"/>
      <c r="AD160" s="2265"/>
      <c r="AE160" s="2265"/>
      <c r="AP160" s="2161"/>
      <c r="AQ160" s="2161"/>
      <c r="AR160" s="2161"/>
    </row>
    <row r="161" spans="1:44">
      <c r="Q161" s="2282"/>
      <c r="R161" s="2282"/>
      <c r="S161" s="2282"/>
      <c r="T161" s="2282"/>
      <c r="U161" s="2282"/>
      <c r="V161" s="2282"/>
      <c r="W161" s="2282"/>
      <c r="X161" s="2282"/>
      <c r="Y161" s="2282"/>
      <c r="Z161" s="2282"/>
      <c r="AA161" s="2282"/>
      <c r="AB161" s="2282"/>
      <c r="AC161" s="2282"/>
      <c r="AD161" s="2282"/>
      <c r="AE161" s="2283"/>
    </row>
    <row r="162" spans="1:44" s="2281" customFormat="1">
      <c r="A162" s="2280"/>
      <c r="B162" s="2280"/>
      <c r="C162" s="2280"/>
      <c r="D162" s="2280"/>
      <c r="E162" s="2280"/>
      <c r="F162" s="2280"/>
      <c r="J162" s="2284"/>
      <c r="K162" s="2284"/>
      <c r="L162" s="2284"/>
      <c r="M162" s="2284"/>
      <c r="N162" s="2284" t="s">
        <v>901</v>
      </c>
      <c r="O162" s="2280">
        <f>O159+P159</f>
        <v>0</v>
      </c>
      <c r="Q162" s="2285"/>
      <c r="R162" s="2285"/>
      <c r="S162" s="2285"/>
      <c r="T162" s="2285"/>
      <c r="U162" s="2285"/>
      <c r="V162" s="2285"/>
      <c r="W162" s="2285"/>
      <c r="X162" s="2285"/>
      <c r="Y162" s="2285"/>
      <c r="Z162" s="2285"/>
      <c r="AA162" s="2285"/>
      <c r="AB162" s="2285"/>
      <c r="AC162" s="2285"/>
      <c r="AD162" s="2285"/>
      <c r="AE162" s="2286"/>
      <c r="AF162" s="2287"/>
      <c r="AG162" s="2287"/>
      <c r="AH162" s="2287"/>
      <c r="AI162" s="2287"/>
      <c r="AJ162" s="2287"/>
      <c r="AK162" s="2287"/>
      <c r="AL162" s="2287"/>
      <c r="AM162" s="2287"/>
      <c r="AN162" s="2287"/>
      <c r="AO162" s="2287"/>
      <c r="AP162" s="2287"/>
      <c r="AQ162" s="2287"/>
      <c r="AR162" s="2287"/>
    </row>
    <row r="163" spans="1:44" ht="17.25" customHeight="1" thickBot="1">
      <c r="A163" s="2288"/>
      <c r="B163" s="2288"/>
      <c r="C163" s="2288"/>
      <c r="D163" s="2288"/>
      <c r="E163" s="2288"/>
      <c r="F163" s="2288"/>
      <c r="G163" s="2288"/>
      <c r="H163" s="2155"/>
      <c r="I163" s="2155"/>
      <c r="J163" s="2155"/>
      <c r="K163" s="2155"/>
      <c r="L163" s="2289"/>
      <c r="M163" s="2289"/>
      <c r="N163" s="2289"/>
      <c r="O163" s="2290"/>
      <c r="P163" s="2290"/>
      <c r="Q163" s="2288"/>
      <c r="R163" s="2282"/>
      <c r="S163" s="2282"/>
      <c r="T163" s="2282"/>
      <c r="U163" s="2282"/>
      <c r="V163" s="2282"/>
      <c r="W163" s="2282"/>
      <c r="X163" s="2282"/>
      <c r="Y163" s="2282"/>
      <c r="Z163" s="2282"/>
      <c r="AA163" s="2265"/>
      <c r="AB163" s="2265"/>
      <c r="AC163" s="2265"/>
      <c r="AD163" s="2265"/>
      <c r="AE163" s="2265"/>
      <c r="AF163" s="2161"/>
      <c r="AG163" s="2161"/>
      <c r="AH163" s="2161"/>
      <c r="AI163" s="2161"/>
      <c r="AJ163" s="2161"/>
      <c r="AK163" s="2161"/>
      <c r="AL163" s="2161"/>
      <c r="AM163" s="2161"/>
      <c r="AN163" s="2161"/>
      <c r="AO163" s="2161"/>
      <c r="AP163" s="2161"/>
      <c r="AQ163" s="2161"/>
      <c r="AR163" s="2161"/>
    </row>
    <row r="164" spans="1:44" ht="16.5" customHeight="1">
      <c r="A164" s="3966" t="s">
        <v>550</v>
      </c>
      <c r="B164" s="3967"/>
      <c r="C164" s="3968"/>
      <c r="D164" s="2192"/>
      <c r="E164" s="2193"/>
      <c r="F164" s="2193"/>
      <c r="G164" s="2193"/>
      <c r="H164" s="2194"/>
      <c r="I164" s="2194"/>
      <c r="J164" s="2195"/>
      <c r="K164" s="3975" t="s">
        <v>721</v>
      </c>
      <c r="L164" s="2196" t="s">
        <v>1518</v>
      </c>
      <c r="M164" s="2196" t="s">
        <v>938</v>
      </c>
      <c r="N164" s="3961" t="s">
        <v>937</v>
      </c>
      <c r="O164" s="2197" t="s">
        <v>936</v>
      </c>
      <c r="P164" s="2976" t="s">
        <v>936</v>
      </c>
      <c r="Q164" s="2288"/>
      <c r="R164" s="2282"/>
      <c r="S164" s="2282"/>
      <c r="T164" s="2282"/>
      <c r="U164" s="2282"/>
      <c r="V164" s="2282"/>
      <c r="W164" s="2282"/>
      <c r="X164" s="2282"/>
      <c r="Y164" s="2282"/>
      <c r="Z164" s="2282"/>
      <c r="AA164" s="2265"/>
      <c r="AB164" s="2265"/>
      <c r="AC164" s="2265"/>
      <c r="AD164" s="2265"/>
      <c r="AE164" s="2265"/>
      <c r="AF164" s="2161"/>
      <c r="AG164" s="2161"/>
      <c r="AH164" s="2161"/>
      <c r="AI164" s="2161"/>
      <c r="AJ164" s="2161"/>
      <c r="AK164" s="2161"/>
      <c r="AL164" s="2161"/>
      <c r="AM164" s="2161"/>
      <c r="AN164" s="2161"/>
      <c r="AO164" s="2161"/>
      <c r="AP164" s="2161"/>
      <c r="AQ164" s="2161"/>
      <c r="AR164" s="2161"/>
    </row>
    <row r="165" spans="1:44" ht="15.75" thickBot="1">
      <c r="A165" s="3969"/>
      <c r="B165" s="3970"/>
      <c r="C165" s="3971"/>
      <c r="D165" s="2200"/>
      <c r="E165" s="2201"/>
      <c r="F165" s="2201"/>
      <c r="G165" s="2201"/>
      <c r="H165" s="2202"/>
      <c r="I165" s="2202"/>
      <c r="J165" s="2203"/>
      <c r="K165" s="3976"/>
      <c r="L165" s="2204"/>
      <c r="M165" s="2204"/>
      <c r="N165" s="3962"/>
      <c r="O165" s="2205"/>
      <c r="P165" s="2205"/>
      <c r="Q165" s="2291"/>
      <c r="R165" s="2282"/>
      <c r="S165" s="2282"/>
      <c r="T165" s="2282"/>
      <c r="U165" s="2282"/>
      <c r="V165" s="2282"/>
      <c r="W165" s="2282"/>
      <c r="X165" s="2282"/>
      <c r="Y165" s="2282"/>
      <c r="Z165" s="2282"/>
      <c r="AA165" s="2265"/>
      <c r="AB165" s="2265"/>
      <c r="AC165" s="2265"/>
      <c r="AD165" s="2265"/>
      <c r="AE165" s="2265"/>
      <c r="AF165" s="2161"/>
      <c r="AG165" s="2161"/>
      <c r="AH165" s="2161"/>
      <c r="AI165" s="2161"/>
      <c r="AJ165" s="2161"/>
      <c r="AK165" s="2161"/>
      <c r="AL165" s="2161"/>
      <c r="AM165" s="2161"/>
      <c r="AN165" s="2161"/>
      <c r="AO165" s="2161"/>
      <c r="AP165" s="2161"/>
      <c r="AQ165" s="2161"/>
      <c r="AR165" s="2161"/>
    </row>
    <row r="166" spans="1:44" ht="15.75" thickBot="1">
      <c r="A166" s="3972"/>
      <c r="B166" s="3973"/>
      <c r="C166" s="3974"/>
      <c r="D166" s="2206"/>
      <c r="E166" s="2207"/>
      <c r="F166" s="2207"/>
      <c r="G166" s="2207"/>
      <c r="H166" s="2208"/>
      <c r="I166" s="2208"/>
      <c r="J166" s="2209"/>
      <c r="K166" s="3977"/>
      <c r="L166" s="2210" t="s">
        <v>755</v>
      </c>
      <c r="M166" s="2210" t="s">
        <v>755</v>
      </c>
      <c r="N166" s="2210" t="s">
        <v>755</v>
      </c>
      <c r="O166" s="2210" t="s">
        <v>722</v>
      </c>
      <c r="P166" s="2210" t="s">
        <v>755</v>
      </c>
      <c r="Q166" s="2292" t="s">
        <v>15</v>
      </c>
      <c r="R166" s="2212">
        <v>70</v>
      </c>
      <c r="S166" s="2212">
        <v>71</v>
      </c>
      <c r="T166" s="2212">
        <v>72</v>
      </c>
      <c r="U166" s="2212">
        <v>74</v>
      </c>
      <c r="V166" s="2213">
        <v>75</v>
      </c>
      <c r="W166" s="2212">
        <v>76</v>
      </c>
      <c r="X166" s="2212">
        <v>77</v>
      </c>
      <c r="Y166" s="2493"/>
      <c r="Z166" s="2493"/>
      <c r="AA166" s="2493"/>
      <c r="AB166" s="2265"/>
      <c r="AC166" s="2265"/>
      <c r="AD166" s="2161"/>
      <c r="AE166" s="2161"/>
      <c r="AF166" s="2161"/>
      <c r="AG166" s="2161"/>
      <c r="AH166" s="2161"/>
      <c r="AI166" s="2161"/>
      <c r="AJ166" s="2161"/>
      <c r="AK166" s="2161"/>
      <c r="AL166" s="2161"/>
      <c r="AM166" s="2161"/>
      <c r="AN166" s="2161"/>
      <c r="AO166" s="2161"/>
      <c r="AP166" s="2161"/>
      <c r="AQ166" s="2161"/>
      <c r="AR166" s="2161"/>
    </row>
    <row r="167" spans="1:44" s="2163" customFormat="1" ht="15">
      <c r="A167" s="2214"/>
      <c r="B167" s="2215"/>
      <c r="C167" s="2216"/>
      <c r="D167" s="2162" t="s">
        <v>983</v>
      </c>
      <c r="F167" s="2164"/>
      <c r="G167" s="2165"/>
      <c r="H167" s="2165"/>
      <c r="I167" s="2165"/>
      <c r="J167" s="2165"/>
      <c r="K167" s="2215"/>
      <c r="L167" s="2217"/>
      <c r="M167" s="2217"/>
      <c r="N167" s="2217"/>
      <c r="O167" s="2217"/>
      <c r="P167" s="2217"/>
      <c r="Q167" s="2218"/>
      <c r="R167" s="2216"/>
      <c r="S167" s="2219"/>
      <c r="T167" s="2219"/>
      <c r="U167" s="2219"/>
      <c r="V167" s="2219"/>
      <c r="W167" s="2219"/>
      <c r="X167" s="2219"/>
      <c r="Y167" s="2494"/>
      <c r="Z167" s="2494"/>
      <c r="AA167" s="2494"/>
      <c r="AB167" s="2199"/>
      <c r="AC167" s="2199"/>
      <c r="AD167" s="2199"/>
      <c r="AE167" s="2199"/>
      <c r="AF167" s="2199"/>
      <c r="AG167" s="2199"/>
      <c r="AH167" s="2199"/>
      <c r="AI167" s="2199"/>
      <c r="AJ167" s="2199"/>
      <c r="AK167" s="2199"/>
      <c r="AL167" s="2199"/>
      <c r="AM167" s="2199"/>
      <c r="AN167" s="2199"/>
      <c r="AO167" s="2199"/>
    </row>
    <row r="168" spans="1:44" s="2163" customFormat="1" ht="15">
      <c r="A168" s="2214"/>
      <c r="B168" s="2215"/>
      <c r="C168" s="2216"/>
      <c r="D168" s="2162"/>
      <c r="E168" s="2165"/>
      <c r="F168" s="2165" t="s">
        <v>984</v>
      </c>
      <c r="G168" s="2165"/>
      <c r="H168" s="2165"/>
      <c r="I168" s="2165"/>
      <c r="J168" s="2215"/>
      <c r="K168" s="2215"/>
      <c r="L168" s="2215"/>
      <c r="M168" s="2215"/>
      <c r="N168" s="2215"/>
      <c r="O168" s="2215"/>
      <c r="P168" s="2215"/>
      <c r="Q168" s="2218"/>
      <c r="R168" s="2216"/>
      <c r="S168" s="2491"/>
      <c r="T168" s="2491"/>
      <c r="U168" s="2491"/>
      <c r="V168" s="2491"/>
      <c r="W168" s="2491"/>
      <c r="X168" s="2491"/>
      <c r="Y168" s="2201"/>
      <c r="Z168" s="2201"/>
      <c r="AA168" s="2201"/>
      <c r="AB168" s="2199"/>
      <c r="AC168" s="2199"/>
      <c r="AD168" s="2199"/>
      <c r="AE168" s="2199"/>
      <c r="AF168" s="2199"/>
      <c r="AG168" s="2199"/>
      <c r="AH168" s="2199"/>
      <c r="AI168" s="2199"/>
      <c r="AJ168" s="2199"/>
      <c r="AK168" s="2199"/>
      <c r="AL168" s="2199"/>
      <c r="AM168" s="2199"/>
      <c r="AN168" s="2199"/>
      <c r="AO168" s="2199"/>
    </row>
    <row r="169" spans="1:44" s="2163" customFormat="1" ht="15">
      <c r="A169" s="2214"/>
      <c r="B169" s="2215"/>
      <c r="C169" s="2216"/>
      <c r="D169" s="2162"/>
      <c r="E169" s="2165"/>
      <c r="F169" s="2165" t="s">
        <v>985</v>
      </c>
      <c r="G169" s="2165"/>
      <c r="H169" s="2165"/>
      <c r="I169" s="2165"/>
      <c r="J169" s="2215"/>
      <c r="K169" s="2215"/>
      <c r="L169" s="2215"/>
      <c r="M169" s="2215"/>
      <c r="N169" s="2215"/>
      <c r="O169" s="2215"/>
      <c r="P169" s="2215"/>
      <c r="Q169" s="2218"/>
      <c r="R169" s="2216"/>
      <c r="S169" s="2491"/>
      <c r="T169" s="2491"/>
      <c r="U169" s="2491"/>
      <c r="V169" s="2491"/>
      <c r="W169" s="2491"/>
      <c r="X169" s="2491"/>
      <c r="Y169" s="2201"/>
      <c r="Z169" s="2201"/>
      <c r="AA169" s="2201"/>
      <c r="AB169" s="2199"/>
      <c r="AC169" s="2199"/>
      <c r="AD169" s="2199"/>
      <c r="AE169" s="2199"/>
      <c r="AF169" s="2199"/>
      <c r="AG169" s="2199"/>
      <c r="AH169" s="2199"/>
      <c r="AI169" s="2199"/>
      <c r="AJ169" s="2199"/>
      <c r="AK169" s="2199"/>
      <c r="AL169" s="2199"/>
      <c r="AM169" s="2199"/>
      <c r="AN169" s="2199"/>
      <c r="AO169" s="2199"/>
    </row>
    <row r="170" spans="1:44" s="2163" customFormat="1" ht="15">
      <c r="A170" s="2214"/>
      <c r="B170" s="2215"/>
      <c r="C170" s="2216"/>
      <c r="D170" s="2162"/>
      <c r="E170" s="2165"/>
      <c r="F170" s="2165" t="s">
        <v>986</v>
      </c>
      <c r="G170" s="2165"/>
      <c r="H170" s="2165"/>
      <c r="I170" s="2165"/>
      <c r="J170" s="2215"/>
      <c r="K170" s="2451"/>
      <c r="L170" s="2215"/>
      <c r="M170" s="2215"/>
      <c r="N170" s="2215"/>
      <c r="O170" s="2215"/>
      <c r="P170" s="2215"/>
      <c r="Q170" s="2218"/>
      <c r="R170" s="2216"/>
      <c r="S170" s="2491"/>
      <c r="T170" s="2491"/>
      <c r="U170" s="2491"/>
      <c r="V170" s="2491"/>
      <c r="W170" s="2491"/>
      <c r="X170" s="2491"/>
      <c r="Y170" s="2201"/>
      <c r="Z170" s="2201"/>
      <c r="AA170" s="2201"/>
      <c r="AB170" s="2199"/>
      <c r="AC170" s="2199"/>
      <c r="AD170" s="2199"/>
      <c r="AE170" s="2199"/>
      <c r="AF170" s="2199"/>
      <c r="AG170" s="2199"/>
      <c r="AH170" s="2199"/>
      <c r="AI170" s="2199"/>
      <c r="AJ170" s="2199"/>
      <c r="AK170" s="2199"/>
      <c r="AL170" s="2199"/>
      <c r="AM170" s="2199"/>
      <c r="AN170" s="2199"/>
      <c r="AO170" s="2199"/>
    </row>
    <row r="171" spans="1:44" s="2163" customFormat="1" ht="15">
      <c r="A171" s="2214"/>
      <c r="B171" s="2221"/>
      <c r="C171" s="2216"/>
      <c r="D171" s="2162"/>
      <c r="E171" s="2166"/>
      <c r="F171" s="2166"/>
      <c r="G171" s="2166"/>
      <c r="H171" s="2166"/>
      <c r="I171" s="2166"/>
      <c r="J171" s="2221"/>
      <c r="K171" s="2215"/>
      <c r="L171" s="2215"/>
      <c r="M171" s="2215"/>
      <c r="N171" s="2215"/>
      <c r="O171" s="2215"/>
      <c r="P171" s="2215"/>
      <c r="Q171" s="2223"/>
      <c r="R171" s="2216"/>
      <c r="S171" s="2216"/>
      <c r="T171" s="2216"/>
      <c r="U171" s="2216"/>
      <c r="V171" s="2216"/>
      <c r="W171" s="2216"/>
      <c r="X171" s="2216"/>
      <c r="Y171" s="2494"/>
      <c r="Z171" s="2494"/>
      <c r="AA171" s="2494"/>
      <c r="AB171" s="2199"/>
      <c r="AC171" s="2199"/>
      <c r="AD171" s="2199"/>
      <c r="AE171" s="2199"/>
      <c r="AF171" s="2199"/>
      <c r="AG171" s="2199"/>
      <c r="AH171" s="2199"/>
      <c r="AI171" s="2199"/>
      <c r="AJ171" s="2199"/>
      <c r="AK171" s="2199"/>
      <c r="AL171" s="2199"/>
      <c r="AM171" s="2199"/>
      <c r="AN171" s="2199"/>
      <c r="AO171" s="2199"/>
    </row>
    <row r="172" spans="1:44" s="2225" customFormat="1" ht="15" customHeight="1">
      <c r="A172" s="2214"/>
      <c r="B172" s="2215"/>
      <c r="C172" s="2216"/>
      <c r="D172" s="2167"/>
      <c r="E172" s="2164" t="s">
        <v>627</v>
      </c>
      <c r="F172" s="2165"/>
      <c r="G172" s="2165"/>
      <c r="H172" s="2165"/>
      <c r="I172" s="2165"/>
      <c r="J172" s="2215"/>
      <c r="K172" s="2215"/>
      <c r="L172" s="2215">
        <f>L174+L264+L276+L281+L293</f>
        <v>0</v>
      </c>
      <c r="M172" s="2215">
        <f>M174+M264+M276+M281+M293</f>
        <v>0</v>
      </c>
      <c r="N172" s="2215">
        <f>N174+N264+N276+N281+N293</f>
        <v>0</v>
      </c>
      <c r="O172" s="2215">
        <f>O174+O264+O276+O281+O293</f>
        <v>0</v>
      </c>
      <c r="P172" s="2215">
        <f>P174+P264+P276+P281+P293</f>
        <v>0</v>
      </c>
      <c r="Q172" s="2223">
        <f>P172-SUM(R172:X172)</f>
        <v>0</v>
      </c>
      <c r="R172" s="2216">
        <f t="shared" ref="R172:X172" si="29">R174+R264+R276+R281+R293</f>
        <v>0</v>
      </c>
      <c r="S172" s="2216">
        <f t="shared" si="29"/>
        <v>0</v>
      </c>
      <c r="T172" s="2216">
        <f t="shared" si="29"/>
        <v>0</v>
      </c>
      <c r="U172" s="2216">
        <f t="shared" si="29"/>
        <v>0</v>
      </c>
      <c r="V172" s="2216">
        <f t="shared" si="29"/>
        <v>0</v>
      </c>
      <c r="W172" s="2216">
        <f t="shared" si="29"/>
        <v>0</v>
      </c>
      <c r="X172" s="2216">
        <f t="shared" si="29"/>
        <v>0</v>
      </c>
      <c r="Y172" s="2403"/>
      <c r="Z172" s="2403"/>
      <c r="AA172" s="2403"/>
      <c r="AB172" s="2224"/>
      <c r="AC172" s="2224"/>
    </row>
    <row r="173" spans="1:44" s="2225" customFormat="1" ht="15" customHeight="1">
      <c r="A173" s="2214"/>
      <c r="B173" s="2215"/>
      <c r="C173" s="2216"/>
      <c r="D173" s="2162"/>
      <c r="E173" s="2165"/>
      <c r="F173" s="2165"/>
      <c r="G173" s="2165"/>
      <c r="H173" s="2165"/>
      <c r="I173" s="2165"/>
      <c r="J173" s="2215"/>
      <c r="K173" s="2215"/>
      <c r="L173" s="2215"/>
      <c r="M173" s="2215"/>
      <c r="N173" s="2215"/>
      <c r="O173" s="2215"/>
      <c r="P173" s="2215"/>
      <c r="Q173" s="2294"/>
      <c r="R173" s="2216"/>
      <c r="S173" s="2216"/>
      <c r="T173" s="2216"/>
      <c r="U173" s="2216"/>
      <c r="V173" s="2216"/>
      <c r="W173" s="2216"/>
      <c r="X173" s="2216"/>
      <c r="Y173" s="2403"/>
      <c r="Z173" s="2403"/>
      <c r="AA173" s="2403"/>
      <c r="AB173" s="2224"/>
      <c r="AC173" s="2224"/>
    </row>
    <row r="174" spans="1:44" s="2228" customFormat="1" ht="15" customHeight="1">
      <c r="A174" s="2214"/>
      <c r="B174" s="2215"/>
      <c r="C174" s="2216"/>
      <c r="D174" s="2214"/>
      <c r="E174" s="2165" t="s">
        <v>877</v>
      </c>
      <c r="F174" s="2165" t="s">
        <v>628</v>
      </c>
      <c r="G174" s="2165"/>
      <c r="H174" s="2165"/>
      <c r="I174" s="2165"/>
      <c r="J174" s="2215"/>
      <c r="K174" s="2215"/>
      <c r="L174" s="2215">
        <f>L176+L239+L256</f>
        <v>0</v>
      </c>
      <c r="M174" s="2215">
        <f>M176+M239+M256</f>
        <v>0</v>
      </c>
      <c r="N174" s="2215">
        <f>N176+N239+N256</f>
        <v>0</v>
      </c>
      <c r="O174" s="2215">
        <f>O176+O239+O256</f>
        <v>0</v>
      </c>
      <c r="P174" s="2215">
        <f>P176+P239+P256</f>
        <v>0</v>
      </c>
      <c r="Q174" s="2223">
        <f>P174-SUM(R174:X174)</f>
        <v>0</v>
      </c>
      <c r="R174" s="2216">
        <f t="shared" ref="R174:X174" si="30">R176+R239+R256</f>
        <v>0</v>
      </c>
      <c r="S174" s="2216">
        <f t="shared" si="30"/>
        <v>0</v>
      </c>
      <c r="T174" s="2216">
        <f t="shared" si="30"/>
        <v>0</v>
      </c>
      <c r="U174" s="2216">
        <f t="shared" si="30"/>
        <v>0</v>
      </c>
      <c r="V174" s="2216">
        <f t="shared" si="30"/>
        <v>0</v>
      </c>
      <c r="W174" s="2216">
        <f t="shared" si="30"/>
        <v>0</v>
      </c>
      <c r="X174" s="2216">
        <f t="shared" si="30"/>
        <v>0</v>
      </c>
      <c r="Y174" s="2495"/>
      <c r="Z174" s="2495"/>
      <c r="AA174" s="2495"/>
      <c r="AB174" s="2227"/>
      <c r="AC174" s="2227"/>
    </row>
    <row r="175" spans="1:44" s="2228" customFormat="1" ht="15" customHeight="1">
      <c r="A175" s="2214"/>
      <c r="B175" s="2215"/>
      <c r="C175" s="2216"/>
      <c r="D175" s="2214"/>
      <c r="E175" s="2229"/>
      <c r="F175" s="2165"/>
      <c r="G175" s="2165"/>
      <c r="H175" s="2165"/>
      <c r="I175" s="2165"/>
      <c r="J175" s="2215"/>
      <c r="K175" s="2215"/>
      <c r="L175" s="2215"/>
      <c r="M175" s="2215"/>
      <c r="N175" s="2215"/>
      <c r="O175" s="2215"/>
      <c r="P175" s="2215"/>
      <c r="Q175" s="2294"/>
      <c r="R175" s="2216"/>
      <c r="S175" s="2216"/>
      <c r="T175" s="2216"/>
      <c r="U175" s="2216"/>
      <c r="V175" s="2216"/>
      <c r="W175" s="2216"/>
      <c r="X175" s="2216"/>
      <c r="Y175" s="2495"/>
      <c r="Z175" s="2495"/>
      <c r="AA175" s="2495"/>
      <c r="AB175" s="2227"/>
      <c r="AC175" s="2227"/>
    </row>
    <row r="176" spans="1:44" s="2228" customFormat="1" ht="15" customHeight="1">
      <c r="A176" s="2214"/>
      <c r="B176" s="2215"/>
      <c r="C176" s="2216"/>
      <c r="D176" s="2214"/>
      <c r="E176" s="2165"/>
      <c r="F176" s="2165" t="s">
        <v>736</v>
      </c>
      <c r="G176" s="2165" t="s">
        <v>629</v>
      </c>
      <c r="H176" s="2165"/>
      <c r="I176" s="2165"/>
      <c r="J176" s="2215"/>
      <c r="K176" s="2215"/>
      <c r="L176" s="2215">
        <f>L178+L199+L203+L230+L232+L234+L236+L237</f>
        <v>0</v>
      </c>
      <c r="M176" s="2215">
        <f>M178+M199+M203+M230+M232+M234+M236+M237</f>
        <v>0</v>
      </c>
      <c r="N176" s="2215">
        <f>N178+N199+N203+N230+N232+N234+N236+N237</f>
        <v>0</v>
      </c>
      <c r="O176" s="2215">
        <f>O178+O199+O203+O230+O232+O234+O236+O237</f>
        <v>0</v>
      </c>
      <c r="P176" s="2215">
        <f>P178+P199+P203+P230+P232+P234+P236+P237</f>
        <v>0</v>
      </c>
      <c r="Q176" s="2223">
        <f>P176-SUM(R176:X176)</f>
        <v>0</v>
      </c>
      <c r="R176" s="2216">
        <f t="shared" ref="R176:X176" si="31">R178+R199+R203+R230+R232+R234+R236+R237</f>
        <v>0</v>
      </c>
      <c r="S176" s="2216">
        <f t="shared" si="31"/>
        <v>0</v>
      </c>
      <c r="T176" s="2216">
        <f t="shared" si="31"/>
        <v>0</v>
      </c>
      <c r="U176" s="2216">
        <f t="shared" si="31"/>
        <v>0</v>
      </c>
      <c r="V176" s="2216">
        <f t="shared" si="31"/>
        <v>0</v>
      </c>
      <c r="W176" s="2216">
        <f t="shared" si="31"/>
        <v>0</v>
      </c>
      <c r="X176" s="2216">
        <f t="shared" si="31"/>
        <v>0</v>
      </c>
      <c r="Y176" s="2495"/>
      <c r="Z176" s="2495"/>
      <c r="AA176" s="2495"/>
      <c r="AB176" s="2227"/>
      <c r="AC176" s="2227"/>
    </row>
    <row r="177" spans="1:29" s="2228" customFormat="1" ht="15" customHeight="1">
      <c r="A177" s="2214"/>
      <c r="B177" s="2215"/>
      <c r="C177" s="2216"/>
      <c r="D177" s="2214"/>
      <c r="E177" s="2165"/>
      <c r="F177" s="2165"/>
      <c r="G177" s="2165"/>
      <c r="H177" s="2165"/>
      <c r="I177" s="2230"/>
      <c r="J177" s="2231"/>
      <c r="K177" s="2231"/>
      <c r="L177" s="2231"/>
      <c r="M177" s="2231"/>
      <c r="N177" s="2231"/>
      <c r="O177" s="2231"/>
      <c r="P177" s="2231"/>
      <c r="Q177" s="2294"/>
      <c r="R177" s="2232"/>
      <c r="S177" s="2232"/>
      <c r="T177" s="2232"/>
      <c r="U177" s="2232"/>
      <c r="V177" s="2232"/>
      <c r="W177" s="2232"/>
      <c r="X177" s="2232"/>
      <c r="Y177" s="2495"/>
      <c r="Z177" s="2495"/>
      <c r="AA177" s="2495"/>
      <c r="AB177" s="2227"/>
      <c r="AC177" s="2227"/>
    </row>
    <row r="178" spans="1:29" s="2225" customFormat="1" ht="15" customHeight="1">
      <c r="A178" s="2214"/>
      <c r="B178" s="2215"/>
      <c r="C178" s="2216"/>
      <c r="D178" s="2214"/>
      <c r="E178" s="2165"/>
      <c r="F178" s="2165"/>
      <c r="G178" s="2165" t="s">
        <v>630</v>
      </c>
      <c r="H178" s="2230"/>
      <c r="I178" s="2230"/>
      <c r="J178" s="2231"/>
      <c r="K178" s="2215" t="s">
        <v>987</v>
      </c>
      <c r="L178" s="2215">
        <f>L179+L180+L181+L182+L183+L188+L189+L190+L193+L194+L195+L196+L197</f>
        <v>0</v>
      </c>
      <c r="M178" s="2215">
        <f>M179+M180+M181+M182+M183+M188+M189+M190+M193+M194+M195+M196+M197</f>
        <v>0</v>
      </c>
      <c r="N178" s="2215">
        <f>N179+N180+N181+N182+N183+N188+N189+N190+N193+N194+N195+N196+N197</f>
        <v>0</v>
      </c>
      <c r="O178" s="2215">
        <f>O179+O180+O181+O182+O183+O188+O189+O190+O193+O194+O195+O196+O197</f>
        <v>0</v>
      </c>
      <c r="P178" s="2215">
        <f>P179+P180+P181+P182+P183+P188+P189+P190+P193+P194+P195+P196+P197</f>
        <v>0</v>
      </c>
      <c r="Q178" s="2223">
        <f>P178-SUM(R178:X178)</f>
        <v>0</v>
      </c>
      <c r="R178" s="2216">
        <f>R179+R180+R181+R182+R183+R188+R189+R190+R193+R194+R195+R196+R197</f>
        <v>0</v>
      </c>
      <c r="S178" s="2216">
        <f t="shared" ref="S178:X178" si="32">S179+S180+S181+S182+S183+S188+S189+S190+S193+S194+S195+S196+S197</f>
        <v>0</v>
      </c>
      <c r="T178" s="2216">
        <f t="shared" si="32"/>
        <v>0</v>
      </c>
      <c r="U178" s="2216">
        <f t="shared" si="32"/>
        <v>0</v>
      </c>
      <c r="V178" s="2216">
        <f t="shared" si="32"/>
        <v>0</v>
      </c>
      <c r="W178" s="2216">
        <f t="shared" si="32"/>
        <v>0</v>
      </c>
      <c r="X178" s="2216">
        <f t="shared" si="32"/>
        <v>0</v>
      </c>
      <c r="Y178" s="2403"/>
      <c r="Z178" s="2403"/>
      <c r="AA178" s="2403"/>
      <c r="AB178" s="2224"/>
      <c r="AC178" s="2224"/>
    </row>
    <row r="179" spans="1:29" s="2225" customFormat="1" ht="15" customHeight="1">
      <c r="A179" s="2214"/>
      <c r="B179" s="2215"/>
      <c r="C179" s="2216" t="s">
        <v>551</v>
      </c>
      <c r="D179" s="2214"/>
      <c r="E179" s="2165"/>
      <c r="F179" s="2165"/>
      <c r="G179" s="2165"/>
      <c r="H179" s="2230" t="s">
        <v>631</v>
      </c>
      <c r="I179" s="2230"/>
      <c r="J179" s="2231"/>
      <c r="K179" s="2231"/>
      <c r="L179" s="2231"/>
      <c r="M179" s="2231"/>
      <c r="N179" s="2231"/>
      <c r="O179" s="2231"/>
      <c r="P179" s="2231"/>
      <c r="Q179" s="2294"/>
      <c r="R179" s="2232"/>
      <c r="S179" s="2232"/>
      <c r="T179" s="2232"/>
      <c r="U179" s="2232"/>
      <c r="V179" s="2232"/>
      <c r="W179" s="2232"/>
      <c r="X179" s="2232"/>
      <c r="Y179" s="2403"/>
      <c r="Z179" s="2403"/>
      <c r="AA179" s="2403"/>
      <c r="AB179" s="2224"/>
      <c r="AC179" s="2224"/>
    </row>
    <row r="180" spans="1:29" s="2225" customFormat="1" ht="15" customHeight="1">
      <c r="A180" s="2214"/>
      <c r="B180" s="2215"/>
      <c r="C180" s="2216" t="s">
        <v>551</v>
      </c>
      <c r="D180" s="2214"/>
      <c r="E180" s="2165"/>
      <c r="F180" s="2165"/>
      <c r="G180" s="2165"/>
      <c r="H180" s="2233" t="s">
        <v>632</v>
      </c>
      <c r="I180" s="2233"/>
      <c r="J180" s="2231"/>
      <c r="K180" s="2231"/>
      <c r="L180" s="2231"/>
      <c r="M180" s="2231"/>
      <c r="N180" s="2231"/>
      <c r="O180" s="2231"/>
      <c r="P180" s="2231"/>
      <c r="Q180" s="2294"/>
      <c r="R180" s="2232"/>
      <c r="S180" s="2232"/>
      <c r="T180" s="2232"/>
      <c r="U180" s="2232"/>
      <c r="V180" s="2232"/>
      <c r="W180" s="2232"/>
      <c r="X180" s="2232"/>
      <c r="Y180" s="2403"/>
      <c r="Z180" s="2403"/>
      <c r="AA180" s="2403"/>
      <c r="AB180" s="2224"/>
      <c r="AC180" s="2224"/>
    </row>
    <row r="181" spans="1:29" s="2225" customFormat="1" ht="15" customHeight="1">
      <c r="A181" s="2214"/>
      <c r="B181" s="2215"/>
      <c r="C181" s="2216" t="s">
        <v>552</v>
      </c>
      <c r="D181" s="2214"/>
      <c r="E181" s="2165"/>
      <c r="F181" s="2165"/>
      <c r="G181" s="2165"/>
      <c r="H181" s="2230" t="s">
        <v>633</v>
      </c>
      <c r="I181" s="2230"/>
      <c r="J181" s="2231"/>
      <c r="K181" s="2231"/>
      <c r="L181" s="2231"/>
      <c r="M181" s="2231"/>
      <c r="N181" s="2231"/>
      <c r="O181" s="2231"/>
      <c r="P181" s="2231"/>
      <c r="Q181" s="2294"/>
      <c r="R181" s="2232"/>
      <c r="S181" s="2232"/>
      <c r="T181" s="2232"/>
      <c r="U181" s="2232"/>
      <c r="V181" s="2232"/>
      <c r="W181" s="2232"/>
      <c r="X181" s="2232"/>
      <c r="Y181" s="2403"/>
      <c r="Z181" s="2403"/>
      <c r="AA181" s="2403"/>
      <c r="AB181" s="2224"/>
      <c r="AC181" s="2224"/>
    </row>
    <row r="182" spans="1:29" s="2225" customFormat="1" ht="15" customHeight="1">
      <c r="A182" s="2214"/>
      <c r="B182" s="2215"/>
      <c r="C182" s="2216" t="s">
        <v>551</v>
      </c>
      <c r="D182" s="2214"/>
      <c r="E182" s="2165"/>
      <c r="F182" s="2165"/>
      <c r="G182" s="2165"/>
      <c r="H182" s="2230" t="s">
        <v>634</v>
      </c>
      <c r="I182" s="2230"/>
      <c r="J182" s="2231"/>
      <c r="K182" s="2231"/>
      <c r="L182" s="2231"/>
      <c r="M182" s="2231"/>
      <c r="N182" s="2231"/>
      <c r="O182" s="2231"/>
      <c r="P182" s="2231"/>
      <c r="Q182" s="2294"/>
      <c r="R182" s="2232"/>
      <c r="S182" s="2232"/>
      <c r="T182" s="2232"/>
      <c r="U182" s="2232"/>
      <c r="V182" s="2232"/>
      <c r="W182" s="2232"/>
      <c r="X182" s="2232"/>
      <c r="Y182" s="2403"/>
      <c r="Z182" s="2403"/>
      <c r="AA182" s="2403"/>
      <c r="AB182" s="2224"/>
      <c r="AC182" s="2224"/>
    </row>
    <row r="183" spans="1:29" s="2225" customFormat="1" ht="15" customHeight="1">
      <c r="A183" s="2214"/>
      <c r="B183" s="2215"/>
      <c r="C183" s="2216"/>
      <c r="D183" s="2214"/>
      <c r="E183" s="2165"/>
      <c r="F183" s="2165"/>
      <c r="G183" s="2165"/>
      <c r="H183" s="2230" t="s">
        <v>635</v>
      </c>
      <c r="I183" s="2230"/>
      <c r="J183" s="2231"/>
      <c r="K183" s="2231"/>
      <c r="L183" s="2215">
        <f>L184+L185+L186+L187</f>
        <v>0</v>
      </c>
      <c r="M183" s="2215">
        <f>M184+M185+M186+M187</f>
        <v>0</v>
      </c>
      <c r="N183" s="2215">
        <f>N184+N185+N186+N187</f>
        <v>0</v>
      </c>
      <c r="O183" s="2215">
        <f>O184+O185+O186+O187</f>
        <v>0</v>
      </c>
      <c r="P183" s="2215">
        <f>P184+P185+P186+P187</f>
        <v>0</v>
      </c>
      <c r="Q183" s="2223">
        <f>P183-SUM(R183:X183)</f>
        <v>0</v>
      </c>
      <c r="R183" s="2216">
        <f t="shared" ref="R183:X183" si="33">R184+R185+R186+R187</f>
        <v>0</v>
      </c>
      <c r="S183" s="2216">
        <f t="shared" si="33"/>
        <v>0</v>
      </c>
      <c r="T183" s="2216">
        <f t="shared" si="33"/>
        <v>0</v>
      </c>
      <c r="U183" s="2216">
        <f t="shared" si="33"/>
        <v>0</v>
      </c>
      <c r="V183" s="2216">
        <f t="shared" si="33"/>
        <v>0</v>
      </c>
      <c r="W183" s="2216">
        <f t="shared" si="33"/>
        <v>0</v>
      </c>
      <c r="X183" s="2216">
        <f t="shared" si="33"/>
        <v>0</v>
      </c>
      <c r="Y183" s="2403"/>
      <c r="Z183" s="2403"/>
      <c r="AA183" s="2403"/>
      <c r="AB183" s="2224"/>
      <c r="AC183" s="2224"/>
    </row>
    <row r="184" spans="1:29" s="2225" customFormat="1" ht="15" customHeight="1">
      <c r="A184" s="2214"/>
      <c r="B184" s="2215"/>
      <c r="C184" s="2216" t="s">
        <v>551</v>
      </c>
      <c r="D184" s="2214"/>
      <c r="E184" s="2165"/>
      <c r="F184" s="2165"/>
      <c r="G184" s="2165"/>
      <c r="H184" s="2230"/>
      <c r="I184" s="2230" t="s">
        <v>636</v>
      </c>
      <c r="J184" s="2231"/>
      <c r="K184" s="2231"/>
      <c r="L184" s="2231"/>
      <c r="M184" s="2231"/>
      <c r="N184" s="2231"/>
      <c r="O184" s="2231"/>
      <c r="P184" s="2231"/>
      <c r="Q184" s="2294"/>
      <c r="R184" s="2232"/>
      <c r="S184" s="2232"/>
      <c r="T184" s="2232"/>
      <c r="U184" s="2232"/>
      <c r="V184" s="2232"/>
      <c r="W184" s="2232"/>
      <c r="X184" s="2232"/>
      <c r="Y184" s="2403"/>
      <c r="Z184" s="2403"/>
      <c r="AA184" s="2403"/>
      <c r="AB184" s="2224"/>
      <c r="AC184" s="2224"/>
    </row>
    <row r="185" spans="1:29" s="2225" customFormat="1" ht="15" customHeight="1">
      <c r="A185" s="2214"/>
      <c r="B185" s="2215"/>
      <c r="C185" s="2216" t="s">
        <v>551</v>
      </c>
      <c r="D185" s="2214"/>
      <c r="E185" s="2165"/>
      <c r="F185" s="2165"/>
      <c r="G185" s="2165"/>
      <c r="H185" s="2230"/>
      <c r="I185" s="2230" t="s">
        <v>637</v>
      </c>
      <c r="J185" s="2231"/>
      <c r="K185" s="2231"/>
      <c r="L185" s="2231"/>
      <c r="M185" s="2231"/>
      <c r="N185" s="2231"/>
      <c r="O185" s="2231"/>
      <c r="P185" s="2231"/>
      <c r="Q185" s="2294"/>
      <c r="R185" s="2232"/>
      <c r="S185" s="2232"/>
      <c r="T185" s="2232"/>
      <c r="U185" s="2232"/>
      <c r="V185" s="2232"/>
      <c r="W185" s="2232"/>
      <c r="X185" s="2232"/>
      <c r="Y185" s="2403"/>
      <c r="Z185" s="2403"/>
      <c r="AA185" s="2403"/>
      <c r="AB185" s="2224"/>
      <c r="AC185" s="2224"/>
    </row>
    <row r="186" spans="1:29" s="2225" customFormat="1" ht="15" customHeight="1">
      <c r="A186" s="2214"/>
      <c r="B186" s="2215"/>
      <c r="C186" s="2216" t="s">
        <v>552</v>
      </c>
      <c r="D186" s="2214"/>
      <c r="E186" s="2165"/>
      <c r="F186" s="2165"/>
      <c r="G186" s="2165"/>
      <c r="H186" s="2230"/>
      <c r="I186" s="2230" t="s">
        <v>76</v>
      </c>
      <c r="J186" s="2231"/>
      <c r="K186" s="2231"/>
      <c r="L186" s="2231"/>
      <c r="M186" s="2231"/>
      <c r="N186" s="2231"/>
      <c r="O186" s="2231"/>
      <c r="P186" s="2231"/>
      <c r="Q186" s="2294"/>
      <c r="R186" s="2232"/>
      <c r="S186" s="2232"/>
      <c r="T186" s="2232"/>
      <c r="U186" s="2232"/>
      <c r="V186" s="2232"/>
      <c r="W186" s="2232"/>
      <c r="X186" s="2232"/>
      <c r="Y186" s="2403"/>
      <c r="Z186" s="2403"/>
      <c r="AA186" s="2403"/>
      <c r="AB186" s="2224"/>
      <c r="AC186" s="2224"/>
    </row>
    <row r="187" spans="1:29" s="2225" customFormat="1" ht="15" customHeight="1">
      <c r="A187" s="2214"/>
      <c r="B187" s="2215"/>
      <c r="C187" s="2216" t="s">
        <v>551</v>
      </c>
      <c r="D187" s="2214"/>
      <c r="E187" s="2165"/>
      <c r="F187" s="2165"/>
      <c r="G187" s="2165"/>
      <c r="H187" s="2230"/>
      <c r="I187" s="2230" t="s">
        <v>638</v>
      </c>
      <c r="J187" s="2231"/>
      <c r="K187" s="2231"/>
      <c r="L187" s="2231"/>
      <c r="M187" s="2231"/>
      <c r="N187" s="2231"/>
      <c r="O187" s="2231"/>
      <c r="P187" s="2231"/>
      <c r="Q187" s="2294"/>
      <c r="R187" s="2232"/>
      <c r="S187" s="2232"/>
      <c r="T187" s="2232"/>
      <c r="U187" s="2232"/>
      <c r="V187" s="2232"/>
      <c r="W187" s="2232"/>
      <c r="X187" s="2232"/>
      <c r="Y187" s="2403"/>
      <c r="Z187" s="2403"/>
      <c r="AA187" s="2403"/>
      <c r="AB187" s="2224"/>
      <c r="AC187" s="2224"/>
    </row>
    <row r="188" spans="1:29" s="2225" customFormat="1" ht="15" customHeight="1">
      <c r="A188" s="2214"/>
      <c r="B188" s="2215"/>
      <c r="C188" s="2216" t="s">
        <v>551</v>
      </c>
      <c r="D188" s="2214"/>
      <c r="E188" s="2165"/>
      <c r="F188" s="2165"/>
      <c r="G188" s="2165"/>
      <c r="H188" s="2230" t="s">
        <v>639</v>
      </c>
      <c r="I188" s="2230"/>
      <c r="J188" s="2231"/>
      <c r="K188" s="2231"/>
      <c r="L188" s="2231"/>
      <c r="M188" s="2231"/>
      <c r="N188" s="2231"/>
      <c r="O188" s="2231"/>
      <c r="P188" s="2231"/>
      <c r="Q188" s="2294"/>
      <c r="R188" s="2232"/>
      <c r="S188" s="2232"/>
      <c r="T188" s="2232"/>
      <c r="U188" s="2232"/>
      <c r="V188" s="2232"/>
      <c r="W188" s="2232"/>
      <c r="X188" s="2232"/>
      <c r="Y188" s="2403"/>
      <c r="Z188" s="2403"/>
      <c r="AA188" s="2403"/>
      <c r="AB188" s="2224"/>
      <c r="AC188" s="2224"/>
    </row>
    <row r="189" spans="1:29" s="2225" customFormat="1" ht="15" customHeight="1">
      <c r="A189" s="2214"/>
      <c r="B189" s="2215"/>
      <c r="C189" s="2216" t="s">
        <v>551</v>
      </c>
      <c r="D189" s="2214"/>
      <c r="E189" s="2165"/>
      <c r="F189" s="2165"/>
      <c r="G189" s="2165"/>
      <c r="H189" s="2230" t="s">
        <v>640</v>
      </c>
      <c r="I189" s="2230"/>
      <c r="J189" s="2231"/>
      <c r="K189" s="2231"/>
      <c r="L189" s="2231"/>
      <c r="M189" s="2231"/>
      <c r="N189" s="2231"/>
      <c r="O189" s="2231"/>
      <c r="P189" s="2231"/>
      <c r="Q189" s="2294"/>
      <c r="R189" s="2232"/>
      <c r="S189" s="2232"/>
      <c r="T189" s="2232"/>
      <c r="U189" s="2232"/>
      <c r="V189" s="2232"/>
      <c r="W189" s="2232"/>
      <c r="X189" s="2232"/>
      <c r="Y189" s="2403"/>
      <c r="Z189" s="2403"/>
      <c r="AA189" s="2403"/>
      <c r="AB189" s="2224"/>
      <c r="AC189" s="2224"/>
    </row>
    <row r="190" spans="1:29" s="2225" customFormat="1" ht="15" customHeight="1">
      <c r="A190" s="2214"/>
      <c r="B190" s="2215"/>
      <c r="C190" s="2216"/>
      <c r="D190" s="2214"/>
      <c r="E190" s="2165"/>
      <c r="F190" s="2165"/>
      <c r="G190" s="2165"/>
      <c r="H190" s="2230" t="s">
        <v>641</v>
      </c>
      <c r="I190" s="2230"/>
      <c r="J190" s="2231"/>
      <c r="K190" s="2231"/>
      <c r="L190" s="2215">
        <f>L191+L192</f>
        <v>0</v>
      </c>
      <c r="M190" s="2215">
        <f>M191+M192</f>
        <v>0</v>
      </c>
      <c r="N190" s="2215">
        <f>N191+N192</f>
        <v>0</v>
      </c>
      <c r="O190" s="2215">
        <f>O191+O192</f>
        <v>0</v>
      </c>
      <c r="P190" s="2215">
        <f>P191+P192</f>
        <v>0</v>
      </c>
      <c r="Q190" s="2223">
        <f>P190-SUM(R190:X190)</f>
        <v>0</v>
      </c>
      <c r="R190" s="2216">
        <f t="shared" ref="R190:X190" si="34">R191+R192</f>
        <v>0</v>
      </c>
      <c r="S190" s="2216">
        <f t="shared" si="34"/>
        <v>0</v>
      </c>
      <c r="T190" s="2216">
        <f t="shared" si="34"/>
        <v>0</v>
      </c>
      <c r="U190" s="2216">
        <f t="shared" si="34"/>
        <v>0</v>
      </c>
      <c r="V190" s="2216">
        <f t="shared" si="34"/>
        <v>0</v>
      </c>
      <c r="W190" s="2216">
        <f t="shared" si="34"/>
        <v>0</v>
      </c>
      <c r="X190" s="2216">
        <f t="shared" si="34"/>
        <v>0</v>
      </c>
      <c r="Y190" s="2403"/>
      <c r="Z190" s="2403"/>
      <c r="AA190" s="2403"/>
      <c r="AB190" s="2224"/>
      <c r="AC190" s="2224"/>
    </row>
    <row r="191" spans="1:29" s="2225" customFormat="1" ht="15" customHeight="1">
      <c r="A191" s="2214"/>
      <c r="B191" s="2215"/>
      <c r="C191" s="2216" t="s">
        <v>551</v>
      </c>
      <c r="D191" s="2214"/>
      <c r="E191" s="2165"/>
      <c r="F191" s="2165"/>
      <c r="G191" s="2165"/>
      <c r="H191" s="2230"/>
      <c r="I191" s="2230" t="s">
        <v>642</v>
      </c>
      <c r="J191" s="2231"/>
      <c r="K191" s="2231"/>
      <c r="L191" s="2231"/>
      <c r="M191" s="2231"/>
      <c r="N191" s="2231"/>
      <c r="O191" s="2231"/>
      <c r="P191" s="2231"/>
      <c r="Q191" s="2294"/>
      <c r="R191" s="2232"/>
      <c r="S191" s="2232"/>
      <c r="T191" s="2232"/>
      <c r="U191" s="2232"/>
      <c r="V191" s="2232"/>
      <c r="W191" s="2232"/>
      <c r="X191" s="2232"/>
      <c r="Y191" s="2403"/>
      <c r="Z191" s="2403"/>
      <c r="AA191" s="2403"/>
      <c r="AB191" s="2224"/>
      <c r="AC191" s="2224"/>
    </row>
    <row r="192" spans="1:29" s="2225" customFormat="1" ht="15" customHeight="1">
      <c r="A192" s="2214"/>
      <c r="B192" s="2215"/>
      <c r="C192" s="2216" t="s">
        <v>551</v>
      </c>
      <c r="D192" s="2214"/>
      <c r="E192" s="2165"/>
      <c r="F192" s="2165"/>
      <c r="G192" s="2165"/>
      <c r="H192" s="2230"/>
      <c r="I192" s="2230" t="s">
        <v>643</v>
      </c>
      <c r="J192" s="2231"/>
      <c r="K192" s="2231"/>
      <c r="L192" s="2231"/>
      <c r="M192" s="2231"/>
      <c r="N192" s="2231"/>
      <c r="O192" s="2231"/>
      <c r="P192" s="2231"/>
      <c r="Q192" s="2294"/>
      <c r="R192" s="2232"/>
      <c r="S192" s="2232"/>
      <c r="T192" s="2232"/>
      <c r="U192" s="2232"/>
      <c r="V192" s="2232"/>
      <c r="W192" s="2232"/>
      <c r="X192" s="2232"/>
      <c r="Y192" s="2403"/>
      <c r="Z192" s="2403"/>
      <c r="AA192" s="2403"/>
      <c r="AB192" s="2224"/>
      <c r="AC192" s="2224"/>
    </row>
    <row r="193" spans="1:41" s="2225" customFormat="1" ht="15" customHeight="1">
      <c r="A193" s="2214"/>
      <c r="B193" s="2215"/>
      <c r="C193" s="2216" t="s">
        <v>552</v>
      </c>
      <c r="D193" s="2214"/>
      <c r="E193" s="2165"/>
      <c r="F193" s="2165"/>
      <c r="G193" s="2165"/>
      <c r="H193" s="2230" t="s">
        <v>644</v>
      </c>
      <c r="I193" s="2230"/>
      <c r="J193" s="2231"/>
      <c r="K193" s="2231"/>
      <c r="L193" s="2231"/>
      <c r="M193" s="2231"/>
      <c r="N193" s="2231"/>
      <c r="O193" s="2231"/>
      <c r="P193" s="2231"/>
      <c r="Q193" s="2294"/>
      <c r="R193" s="2232"/>
      <c r="S193" s="2232"/>
      <c r="T193" s="2232"/>
      <c r="U193" s="2232"/>
      <c r="V193" s="2232"/>
      <c r="W193" s="2232"/>
      <c r="X193" s="2232"/>
      <c r="Y193" s="2403"/>
      <c r="Z193" s="2403"/>
      <c r="AA193" s="2403"/>
      <c r="AB193" s="2224"/>
      <c r="AC193" s="2224"/>
    </row>
    <row r="194" spans="1:41" s="2225" customFormat="1" ht="15" customHeight="1">
      <c r="A194" s="2214"/>
      <c r="B194" s="2215"/>
      <c r="C194" s="2216" t="s">
        <v>552</v>
      </c>
      <c r="D194" s="2214"/>
      <c r="E194" s="2165"/>
      <c r="F194" s="2165"/>
      <c r="G194" s="2165"/>
      <c r="H194" s="2230" t="s">
        <v>645</v>
      </c>
      <c r="I194" s="2230"/>
      <c r="J194" s="2231"/>
      <c r="K194" s="2231"/>
      <c r="L194" s="2231"/>
      <c r="M194" s="2231"/>
      <c r="N194" s="2231"/>
      <c r="O194" s="2231"/>
      <c r="P194" s="2231"/>
      <c r="Q194" s="2294"/>
      <c r="R194" s="2232"/>
      <c r="S194" s="2232"/>
      <c r="T194" s="2232"/>
      <c r="U194" s="2232"/>
      <c r="V194" s="2232"/>
      <c r="W194" s="2232"/>
      <c r="X194" s="2232"/>
      <c r="Y194" s="2403"/>
      <c r="Z194" s="2403"/>
      <c r="AA194" s="2403"/>
      <c r="AB194" s="2224"/>
      <c r="AC194" s="2224"/>
    </row>
    <row r="195" spans="1:41" s="2225" customFormat="1" ht="15" customHeight="1">
      <c r="A195" s="2214"/>
      <c r="B195" s="2215"/>
      <c r="C195" s="2216" t="s">
        <v>552</v>
      </c>
      <c r="D195" s="2214"/>
      <c r="E195" s="2165"/>
      <c r="F195" s="2165"/>
      <c r="G195" s="2165"/>
      <c r="H195" s="2230" t="s">
        <v>646</v>
      </c>
      <c r="I195" s="2230"/>
      <c r="J195" s="2231"/>
      <c r="K195" s="2231"/>
      <c r="L195" s="2231"/>
      <c r="M195" s="2231"/>
      <c r="N195" s="2231"/>
      <c r="O195" s="2231"/>
      <c r="P195" s="2231"/>
      <c r="Q195" s="2294"/>
      <c r="R195" s="2232"/>
      <c r="S195" s="2232"/>
      <c r="T195" s="2232"/>
      <c r="U195" s="2232"/>
      <c r="V195" s="2232"/>
      <c r="W195" s="2232"/>
      <c r="X195" s="2232"/>
      <c r="Y195" s="2403"/>
      <c r="Z195" s="2403"/>
      <c r="AA195" s="2403"/>
      <c r="AB195" s="2224"/>
      <c r="AC195" s="2224"/>
    </row>
    <row r="196" spans="1:41" s="2225" customFormat="1" ht="15" customHeight="1">
      <c r="A196" s="2214"/>
      <c r="B196" s="2215"/>
      <c r="C196" s="2216" t="s">
        <v>552</v>
      </c>
      <c r="D196" s="2214"/>
      <c r="E196" s="2165"/>
      <c r="F196" s="2165"/>
      <c r="G196" s="2165"/>
      <c r="H196" s="2230" t="s">
        <v>647</v>
      </c>
      <c r="I196" s="2230"/>
      <c r="J196" s="2231"/>
      <c r="K196" s="2231"/>
      <c r="L196" s="2231"/>
      <c r="M196" s="2231"/>
      <c r="N196" s="2231"/>
      <c r="O196" s="2231"/>
      <c r="P196" s="2231"/>
      <c r="Q196" s="2294"/>
      <c r="R196" s="2232"/>
      <c r="S196" s="2232"/>
      <c r="T196" s="2232"/>
      <c r="U196" s="2232"/>
      <c r="V196" s="2232"/>
      <c r="W196" s="2232"/>
      <c r="X196" s="2232"/>
      <c r="Y196" s="2403"/>
      <c r="Z196" s="2403"/>
      <c r="AA196" s="2403"/>
      <c r="AB196" s="2224"/>
      <c r="AC196" s="2224"/>
    </row>
    <row r="197" spans="1:41" s="2225" customFormat="1" ht="15" customHeight="1">
      <c r="A197" s="2214"/>
      <c r="B197" s="2491"/>
      <c r="C197" s="2216" t="s">
        <v>552</v>
      </c>
      <c r="D197" s="2214"/>
      <c r="E197" s="2486"/>
      <c r="F197" s="2486"/>
      <c r="G197" s="2486"/>
      <c r="H197" s="2487" t="s">
        <v>2015</v>
      </c>
      <c r="I197" s="2487"/>
      <c r="J197" s="2492"/>
      <c r="K197" s="2492"/>
      <c r="L197" s="2492"/>
      <c r="M197" s="2492"/>
      <c r="N197" s="2492"/>
      <c r="O197" s="2492"/>
      <c r="P197" s="2492"/>
      <c r="Q197" s="2218"/>
      <c r="R197" s="2232"/>
      <c r="S197" s="2492"/>
      <c r="T197" s="2492"/>
      <c r="U197" s="2492"/>
      <c r="V197" s="2492"/>
      <c r="W197" s="2492"/>
      <c r="X197" s="2492"/>
      <c r="Y197" s="2403"/>
      <c r="Z197" s="2403"/>
      <c r="AA197" s="2403"/>
      <c r="AB197" s="2224"/>
      <c r="AC197" s="2224"/>
      <c r="AD197" s="2224"/>
      <c r="AE197" s="2224"/>
      <c r="AF197" s="2224"/>
      <c r="AG197" s="2224"/>
      <c r="AH197" s="2224"/>
      <c r="AI197" s="2224"/>
      <c r="AJ197" s="2224"/>
      <c r="AK197" s="2224"/>
      <c r="AL197" s="2224"/>
      <c r="AM197" s="2224"/>
      <c r="AN197" s="2224"/>
      <c r="AO197" s="2224"/>
    </row>
    <row r="198" spans="1:41" s="2225" customFormat="1" ht="15" customHeight="1">
      <c r="A198" s="2214"/>
      <c r="B198" s="2215"/>
      <c r="C198" s="2216"/>
      <c r="D198" s="2214"/>
      <c r="E198" s="2165"/>
      <c r="F198" s="2165"/>
      <c r="G198" s="2165"/>
      <c r="H198" s="2230"/>
      <c r="I198" s="2230"/>
      <c r="J198" s="2231"/>
      <c r="K198" s="2231"/>
      <c r="L198" s="2231"/>
      <c r="M198" s="2231"/>
      <c r="N198" s="2231"/>
      <c r="O198" s="2231"/>
      <c r="P198" s="2231"/>
      <c r="Q198" s="2294"/>
      <c r="R198" s="2232"/>
      <c r="S198" s="2232"/>
      <c r="T198" s="2232"/>
      <c r="U198" s="2232"/>
      <c r="V198" s="2232"/>
      <c r="W198" s="2232"/>
      <c r="X198" s="2232"/>
      <c r="Y198" s="2403"/>
      <c r="Z198" s="2403"/>
      <c r="AA198" s="2403"/>
      <c r="AB198" s="2224"/>
      <c r="AC198" s="2224"/>
    </row>
    <row r="199" spans="1:41" s="2225" customFormat="1" ht="15" customHeight="1">
      <c r="A199" s="2214"/>
      <c r="B199" s="2215"/>
      <c r="C199" s="2216"/>
      <c r="D199" s="2214"/>
      <c r="E199" s="2165"/>
      <c r="F199" s="2165"/>
      <c r="G199" s="2165" t="s">
        <v>648</v>
      </c>
      <c r="H199" s="2165"/>
      <c r="I199" s="2165"/>
      <c r="J199" s="2215"/>
      <c r="K199" s="2215" t="s">
        <v>84</v>
      </c>
      <c r="L199" s="2215">
        <f>L200+L201</f>
        <v>0</v>
      </c>
      <c r="M199" s="2215">
        <f>M200+M201</f>
        <v>0</v>
      </c>
      <c r="N199" s="2215">
        <f>N200+N201</f>
        <v>0</v>
      </c>
      <c r="O199" s="2215">
        <f>O200+O201</f>
        <v>0</v>
      </c>
      <c r="P199" s="2215">
        <f>P200+P201</f>
        <v>0</v>
      </c>
      <c r="Q199" s="2294"/>
      <c r="R199" s="2216">
        <f t="shared" ref="R199:X199" si="35">R200+R201</f>
        <v>0</v>
      </c>
      <c r="S199" s="2216">
        <f t="shared" si="35"/>
        <v>0</v>
      </c>
      <c r="T199" s="2216">
        <f t="shared" si="35"/>
        <v>0</v>
      </c>
      <c r="U199" s="2216">
        <f t="shared" si="35"/>
        <v>0</v>
      </c>
      <c r="V199" s="2216">
        <f t="shared" si="35"/>
        <v>0</v>
      </c>
      <c r="W199" s="2216">
        <f t="shared" si="35"/>
        <v>0</v>
      </c>
      <c r="X199" s="2216">
        <f t="shared" si="35"/>
        <v>0</v>
      </c>
      <c r="Y199" s="2403"/>
      <c r="Z199" s="2403"/>
      <c r="AA199" s="2403"/>
      <c r="AB199" s="2224"/>
      <c r="AC199" s="2224"/>
    </row>
    <row r="200" spans="1:41" s="2225" customFormat="1" ht="15" customHeight="1">
      <c r="A200" s="2214"/>
      <c r="B200" s="2215"/>
      <c r="C200" s="2216" t="s">
        <v>552</v>
      </c>
      <c r="D200" s="2214"/>
      <c r="E200" s="2165"/>
      <c r="F200" s="2165"/>
      <c r="G200" s="2165"/>
      <c r="H200" s="2230" t="s">
        <v>649</v>
      </c>
      <c r="I200" s="2230"/>
      <c r="J200" s="2231"/>
      <c r="K200" s="2231"/>
      <c r="L200" s="2231"/>
      <c r="M200" s="2231"/>
      <c r="N200" s="2231"/>
      <c r="O200" s="2231"/>
      <c r="P200" s="2231"/>
      <c r="Q200" s="2223">
        <f>P200-SUM(R200:X200)</f>
        <v>0</v>
      </c>
      <c r="R200" s="2232"/>
      <c r="S200" s="2232"/>
      <c r="T200" s="2232"/>
      <c r="U200" s="2232"/>
      <c r="V200" s="2232"/>
      <c r="W200" s="2232"/>
      <c r="X200" s="2232"/>
      <c r="Y200" s="2403"/>
      <c r="Z200" s="2403"/>
      <c r="AA200" s="2403"/>
      <c r="AB200" s="2224"/>
      <c r="AC200" s="2224"/>
    </row>
    <row r="201" spans="1:41" s="2225" customFormat="1" ht="15" customHeight="1">
      <c r="A201" s="2214"/>
      <c r="B201" s="2215"/>
      <c r="C201" s="2216" t="s">
        <v>551</v>
      </c>
      <c r="D201" s="2214"/>
      <c r="E201" s="2165"/>
      <c r="F201" s="2165"/>
      <c r="G201" s="2165"/>
      <c r="H201" s="2230" t="s">
        <v>650</v>
      </c>
      <c r="I201" s="2230"/>
      <c r="J201" s="2231"/>
      <c r="K201" s="2231"/>
      <c r="L201" s="2231"/>
      <c r="M201" s="2231"/>
      <c r="N201" s="2231"/>
      <c r="O201" s="2231"/>
      <c r="P201" s="2231"/>
      <c r="Q201" s="2294"/>
      <c r="R201" s="2232"/>
      <c r="S201" s="2232"/>
      <c r="T201" s="2232"/>
      <c r="U201" s="2232"/>
      <c r="V201" s="2232"/>
      <c r="W201" s="2232"/>
      <c r="X201" s="2232"/>
      <c r="Y201" s="2403"/>
      <c r="Z201" s="2403"/>
      <c r="AA201" s="2403"/>
      <c r="AB201" s="2224"/>
      <c r="AC201" s="2224"/>
    </row>
    <row r="202" spans="1:41" s="2225" customFormat="1" ht="15" customHeight="1">
      <c r="A202" s="2214"/>
      <c r="B202" s="2215"/>
      <c r="C202" s="2216"/>
      <c r="D202" s="2214"/>
      <c r="E202" s="2165"/>
      <c r="F202" s="2165"/>
      <c r="G202" s="2165"/>
      <c r="H202" s="2230"/>
      <c r="I202" s="2230"/>
      <c r="J202" s="2231"/>
      <c r="K202" s="2231"/>
      <c r="L202" s="2231"/>
      <c r="M202" s="2231"/>
      <c r="N202" s="2231"/>
      <c r="O202" s="2231"/>
      <c r="P202" s="2231"/>
      <c r="Q202" s="2294"/>
      <c r="R202" s="2232"/>
      <c r="S202" s="2232"/>
      <c r="T202" s="2232"/>
      <c r="U202" s="2232"/>
      <c r="V202" s="2232"/>
      <c r="W202" s="2232"/>
      <c r="X202" s="2232"/>
      <c r="Y202" s="2403"/>
      <c r="Z202" s="2403"/>
      <c r="AA202" s="2403"/>
      <c r="AB202" s="2224"/>
      <c r="AC202" s="2224"/>
    </row>
    <row r="203" spans="1:41" s="2225" customFormat="1" ht="15" customHeight="1">
      <c r="A203" s="2214"/>
      <c r="B203" s="2215"/>
      <c r="C203" s="2216"/>
      <c r="D203" s="2214"/>
      <c r="E203" s="2165"/>
      <c r="F203" s="2165"/>
      <c r="G203" s="2165" t="s">
        <v>651</v>
      </c>
      <c r="H203" s="2165"/>
      <c r="I203" s="2165"/>
      <c r="J203" s="2215"/>
      <c r="K203" s="2215"/>
      <c r="L203" s="2215">
        <f>L204+L205+L208+L211+L214+L217+L220+L223+L224</f>
        <v>0</v>
      </c>
      <c r="M203" s="2215">
        <f>M204+M205+M208+M211+M214+M217+M220+M223+M224</f>
        <v>0</v>
      </c>
      <c r="N203" s="2215">
        <f>N204+N205+N208+N211+N214+N217+N220+N223+N224</f>
        <v>0</v>
      </c>
      <c r="O203" s="2215">
        <f>O204+O205+O208+O211+O214+O217+O220+O223+O224</f>
        <v>0</v>
      </c>
      <c r="P203" s="2215">
        <f>P204+P205+P208+P211+P214+P217+P220+P223+P224</f>
        <v>0</v>
      </c>
      <c r="Q203" s="2294"/>
      <c r="R203" s="2216">
        <f t="shared" ref="R203:X203" si="36">R204+R205+R208+R211+R214+R217+R220+R223+R224</f>
        <v>0</v>
      </c>
      <c r="S203" s="2216">
        <f t="shared" si="36"/>
        <v>0</v>
      </c>
      <c r="T203" s="2216">
        <f t="shared" si="36"/>
        <v>0</v>
      </c>
      <c r="U203" s="2216">
        <f t="shared" si="36"/>
        <v>0</v>
      </c>
      <c r="V203" s="2216">
        <f t="shared" si="36"/>
        <v>0</v>
      </c>
      <c r="W203" s="2216">
        <f t="shared" si="36"/>
        <v>0</v>
      </c>
      <c r="X203" s="2216">
        <f t="shared" si="36"/>
        <v>0</v>
      </c>
      <c r="Y203" s="2403"/>
      <c r="Z203" s="2403"/>
      <c r="AA203" s="2403"/>
      <c r="AB203" s="2224"/>
      <c r="AC203" s="2224"/>
    </row>
    <row r="204" spans="1:41" s="2225" customFormat="1" ht="15" customHeight="1">
      <c r="A204" s="2214"/>
      <c r="B204" s="2215"/>
      <c r="C204" s="2216" t="s">
        <v>551</v>
      </c>
      <c r="D204" s="2214"/>
      <c r="E204" s="2165"/>
      <c r="F204" s="2165"/>
      <c r="G204" s="2165"/>
      <c r="H204" s="2230" t="s">
        <v>652</v>
      </c>
      <c r="I204" s="2230"/>
      <c r="J204" s="2231"/>
      <c r="K204" s="2215" t="s">
        <v>85</v>
      </c>
      <c r="L204" s="2231"/>
      <c r="M204" s="2231"/>
      <c r="N204" s="2231"/>
      <c r="O204" s="2231"/>
      <c r="P204" s="2231"/>
      <c r="Q204" s="2223">
        <f>P204-SUM(R204:X204)</f>
        <v>0</v>
      </c>
      <c r="R204" s="2232"/>
      <c r="S204" s="2232"/>
      <c r="T204" s="2232"/>
      <c r="U204" s="2232"/>
      <c r="V204" s="2232"/>
      <c r="W204" s="2232"/>
      <c r="X204" s="2232"/>
      <c r="Y204" s="2403"/>
      <c r="Z204" s="2403"/>
      <c r="AA204" s="2403"/>
      <c r="AB204" s="2224"/>
      <c r="AC204" s="2224"/>
    </row>
    <row r="205" spans="1:41" s="2225" customFormat="1" ht="15" customHeight="1">
      <c r="A205" s="2214"/>
      <c r="B205" s="2215"/>
      <c r="C205" s="2216"/>
      <c r="D205" s="2214"/>
      <c r="E205" s="2165"/>
      <c r="F205" s="2165"/>
      <c r="G205" s="2165"/>
      <c r="H205" s="2230" t="s">
        <v>653</v>
      </c>
      <c r="I205" s="2230"/>
      <c r="J205" s="2231"/>
      <c r="K205" s="2215" t="s">
        <v>86</v>
      </c>
      <c r="L205" s="2231">
        <f>L206+L207</f>
        <v>0</v>
      </c>
      <c r="M205" s="2231">
        <f>M206+M207</f>
        <v>0</v>
      </c>
      <c r="N205" s="2231">
        <f>N206+N207</f>
        <v>0</v>
      </c>
      <c r="O205" s="2231">
        <f>O206+O207</f>
        <v>0</v>
      </c>
      <c r="P205" s="2231">
        <f>P206+P207</f>
        <v>0</v>
      </c>
      <c r="Q205" s="2294"/>
      <c r="R205" s="2232">
        <f t="shared" ref="R205:X205" si="37">R206+R207</f>
        <v>0</v>
      </c>
      <c r="S205" s="2232">
        <f t="shared" si="37"/>
        <v>0</v>
      </c>
      <c r="T205" s="2232">
        <f t="shared" si="37"/>
        <v>0</v>
      </c>
      <c r="U205" s="2232">
        <f t="shared" si="37"/>
        <v>0</v>
      </c>
      <c r="V205" s="2232">
        <f t="shared" si="37"/>
        <v>0</v>
      </c>
      <c r="W205" s="2232">
        <f t="shared" si="37"/>
        <v>0</v>
      </c>
      <c r="X205" s="2232">
        <f t="shared" si="37"/>
        <v>0</v>
      </c>
      <c r="Y205" s="2403"/>
      <c r="Z205" s="2403"/>
      <c r="AA205" s="2403"/>
      <c r="AB205" s="2224"/>
      <c r="AC205" s="2224"/>
    </row>
    <row r="206" spans="1:41" s="2225" customFormat="1" ht="15" customHeight="1">
      <c r="A206" s="2214"/>
      <c r="B206" s="2215"/>
      <c r="C206" s="2216" t="s">
        <v>552</v>
      </c>
      <c r="D206" s="2214"/>
      <c r="E206" s="2165"/>
      <c r="F206" s="2165"/>
      <c r="G206" s="2165"/>
      <c r="H206" s="2230"/>
      <c r="I206" s="2230" t="s">
        <v>649</v>
      </c>
      <c r="J206" s="2231"/>
      <c r="K206" s="2215"/>
      <c r="L206" s="2231"/>
      <c r="M206" s="2231"/>
      <c r="N206" s="2231"/>
      <c r="O206" s="2231"/>
      <c r="P206" s="2231"/>
      <c r="Q206" s="2223">
        <f>P206-SUM(R206:X206)</f>
        <v>0</v>
      </c>
      <c r="R206" s="2232"/>
      <c r="S206" s="2232"/>
      <c r="T206" s="2232"/>
      <c r="U206" s="2232"/>
      <c r="V206" s="2232"/>
      <c r="W206" s="2232"/>
      <c r="X206" s="2232"/>
      <c r="Y206" s="2403"/>
      <c r="Z206" s="2403"/>
      <c r="AA206" s="2403"/>
      <c r="AB206" s="2224"/>
      <c r="AC206" s="2224"/>
    </row>
    <row r="207" spans="1:41" s="2225" customFormat="1" ht="15" customHeight="1">
      <c r="A207" s="2214"/>
      <c r="B207" s="2215"/>
      <c r="C207" s="2216" t="s">
        <v>551</v>
      </c>
      <c r="D207" s="2214"/>
      <c r="E207" s="2165"/>
      <c r="F207" s="2165"/>
      <c r="G207" s="2165"/>
      <c r="H207" s="2230"/>
      <c r="I207" s="2230" t="s">
        <v>654</v>
      </c>
      <c r="J207" s="2231"/>
      <c r="K207" s="2215"/>
      <c r="L207" s="2231"/>
      <c r="M207" s="2231"/>
      <c r="N207" s="2231"/>
      <c r="O207" s="2231"/>
      <c r="P207" s="2231"/>
      <c r="Q207" s="2294"/>
      <c r="R207" s="2232"/>
      <c r="S207" s="2232"/>
      <c r="T207" s="2232"/>
      <c r="U207" s="2232"/>
      <c r="V207" s="2232"/>
      <c r="W207" s="2232"/>
      <c r="X207" s="2232"/>
      <c r="Y207" s="2403"/>
      <c r="Z207" s="2403"/>
      <c r="AA207" s="2403"/>
      <c r="AB207" s="2224"/>
      <c r="AC207" s="2224"/>
    </row>
    <row r="208" spans="1:41" s="2225" customFormat="1" ht="15" customHeight="1">
      <c r="A208" s="2214"/>
      <c r="B208" s="2215"/>
      <c r="C208" s="2216"/>
      <c r="D208" s="2214"/>
      <c r="E208" s="2165"/>
      <c r="F208" s="2165"/>
      <c r="G208" s="2165"/>
      <c r="H208" s="2230" t="s">
        <v>655</v>
      </c>
      <c r="I208" s="2230"/>
      <c r="J208" s="2231"/>
      <c r="K208" s="2215" t="s">
        <v>87</v>
      </c>
      <c r="L208" s="2231">
        <f>L209+L210</f>
        <v>0</v>
      </c>
      <c r="M208" s="2231">
        <f>M209+M210</f>
        <v>0</v>
      </c>
      <c r="N208" s="2231">
        <f>N209+N210</f>
        <v>0</v>
      </c>
      <c r="O208" s="2231">
        <f>O209+O210</f>
        <v>0</v>
      </c>
      <c r="P208" s="2231">
        <f>P209+P210</f>
        <v>0</v>
      </c>
      <c r="Q208" s="2294"/>
      <c r="R208" s="2232">
        <f t="shared" ref="R208:X208" si="38">R209+R210</f>
        <v>0</v>
      </c>
      <c r="S208" s="2232">
        <f t="shared" si="38"/>
        <v>0</v>
      </c>
      <c r="T208" s="2232">
        <f t="shared" si="38"/>
        <v>0</v>
      </c>
      <c r="U208" s="2232">
        <f t="shared" si="38"/>
        <v>0</v>
      </c>
      <c r="V208" s="2232">
        <f t="shared" si="38"/>
        <v>0</v>
      </c>
      <c r="W208" s="2232">
        <f t="shared" si="38"/>
        <v>0</v>
      </c>
      <c r="X208" s="2232">
        <f t="shared" si="38"/>
        <v>0</v>
      </c>
      <c r="Y208" s="2403"/>
      <c r="Z208" s="2403"/>
      <c r="AA208" s="2403"/>
      <c r="AB208" s="2224"/>
      <c r="AC208" s="2224"/>
    </row>
    <row r="209" spans="1:29" s="2225" customFormat="1" ht="15" customHeight="1">
      <c r="A209" s="2214"/>
      <c r="B209" s="2215"/>
      <c r="C209" s="2216" t="s">
        <v>552</v>
      </c>
      <c r="D209" s="2214"/>
      <c r="E209" s="2165"/>
      <c r="F209" s="2165"/>
      <c r="G209" s="2165"/>
      <c r="H209" s="2230"/>
      <c r="I209" s="2230" t="s">
        <v>649</v>
      </c>
      <c r="J209" s="2231"/>
      <c r="K209" s="2231"/>
      <c r="L209" s="2231"/>
      <c r="M209" s="2231"/>
      <c r="N209" s="2231"/>
      <c r="O209" s="2231"/>
      <c r="P209" s="2231"/>
      <c r="Q209" s="2223">
        <f>P209-SUM(R209:X209)</f>
        <v>0</v>
      </c>
      <c r="R209" s="2232"/>
      <c r="S209" s="2232"/>
      <c r="T209" s="2232"/>
      <c r="U209" s="2232"/>
      <c r="V209" s="2232"/>
      <c r="W209" s="2232"/>
      <c r="X209" s="2232"/>
      <c r="Y209" s="2403"/>
      <c r="Z209" s="2403"/>
      <c r="AA209" s="2403"/>
      <c r="AB209" s="2224"/>
      <c r="AC209" s="2224"/>
    </row>
    <row r="210" spans="1:29" s="2225" customFormat="1" ht="15" customHeight="1">
      <c r="A210" s="2214"/>
      <c r="B210" s="2215"/>
      <c r="C210" s="2216" t="s">
        <v>551</v>
      </c>
      <c r="D210" s="2214"/>
      <c r="E210" s="2165"/>
      <c r="F210" s="2165"/>
      <c r="G210" s="2165"/>
      <c r="H210" s="2230"/>
      <c r="I210" s="2230" t="s">
        <v>654</v>
      </c>
      <c r="J210" s="2231"/>
      <c r="K210" s="2231"/>
      <c r="L210" s="2231"/>
      <c r="M210" s="2231"/>
      <c r="N210" s="2231"/>
      <c r="O210" s="2231"/>
      <c r="P210" s="2231"/>
      <c r="Q210" s="2294"/>
      <c r="R210" s="2232"/>
      <c r="S210" s="2232"/>
      <c r="T210" s="2232"/>
      <c r="U210" s="2232"/>
      <c r="V210" s="2232"/>
      <c r="W210" s="2232"/>
      <c r="X210" s="2232"/>
      <c r="Y210" s="2403"/>
      <c r="Z210" s="2403"/>
      <c r="AA210" s="2403"/>
      <c r="AB210" s="2224"/>
      <c r="AC210" s="2224"/>
    </row>
    <row r="211" spans="1:29" s="2225" customFormat="1" ht="15" customHeight="1">
      <c r="A211" s="2214"/>
      <c r="B211" s="2215"/>
      <c r="C211" s="2216"/>
      <c r="D211" s="2214"/>
      <c r="E211" s="2165"/>
      <c r="F211" s="2165"/>
      <c r="G211" s="2165"/>
      <c r="H211" s="2230" t="s">
        <v>656</v>
      </c>
      <c r="I211" s="2230"/>
      <c r="J211" s="2231"/>
      <c r="K211" s="2215" t="s">
        <v>88</v>
      </c>
      <c r="L211" s="2231">
        <f>L212+L213</f>
        <v>0</v>
      </c>
      <c r="M211" s="2231">
        <f>M212+M213</f>
        <v>0</v>
      </c>
      <c r="N211" s="2231">
        <f>N212+N213</f>
        <v>0</v>
      </c>
      <c r="O211" s="2231">
        <f>O212+O213</f>
        <v>0</v>
      </c>
      <c r="P211" s="2231">
        <f>P212+P213</f>
        <v>0</v>
      </c>
      <c r="Q211" s="2294"/>
      <c r="R211" s="2232">
        <f t="shared" ref="R211:X211" si="39">R212+R213</f>
        <v>0</v>
      </c>
      <c r="S211" s="2232">
        <f t="shared" si="39"/>
        <v>0</v>
      </c>
      <c r="T211" s="2232">
        <f t="shared" si="39"/>
        <v>0</v>
      </c>
      <c r="U211" s="2232">
        <f t="shared" si="39"/>
        <v>0</v>
      </c>
      <c r="V211" s="2232">
        <f t="shared" si="39"/>
        <v>0</v>
      </c>
      <c r="W211" s="2232">
        <f t="shared" si="39"/>
        <v>0</v>
      </c>
      <c r="X211" s="2232">
        <f t="shared" si="39"/>
        <v>0</v>
      </c>
      <c r="Y211" s="2403"/>
      <c r="Z211" s="2403"/>
      <c r="AA211" s="2403"/>
      <c r="AB211" s="2224"/>
      <c r="AC211" s="2224"/>
    </row>
    <row r="212" spans="1:29" s="2225" customFormat="1" ht="15" customHeight="1">
      <c r="A212" s="2214"/>
      <c r="B212" s="2215"/>
      <c r="C212" s="2216" t="s">
        <v>552</v>
      </c>
      <c r="D212" s="2214"/>
      <c r="E212" s="2165"/>
      <c r="F212" s="2165"/>
      <c r="G212" s="2165"/>
      <c r="H212" s="2230"/>
      <c r="I212" s="2230" t="s">
        <v>649</v>
      </c>
      <c r="J212" s="2231"/>
      <c r="K212" s="2231"/>
      <c r="L212" s="2231"/>
      <c r="M212" s="2231"/>
      <c r="N212" s="2231"/>
      <c r="O212" s="2231"/>
      <c r="P212" s="2231"/>
      <c r="Q212" s="2223">
        <f>P212-SUM(R212:X212)</f>
        <v>0</v>
      </c>
      <c r="R212" s="2232"/>
      <c r="S212" s="2232"/>
      <c r="T212" s="2232"/>
      <c r="U212" s="2232"/>
      <c r="V212" s="2232"/>
      <c r="W212" s="2232"/>
      <c r="X212" s="2232"/>
      <c r="Y212" s="2403"/>
      <c r="Z212" s="2403"/>
      <c r="AA212" s="2403"/>
      <c r="AB212" s="2224"/>
      <c r="AC212" s="2224"/>
    </row>
    <row r="213" spans="1:29" s="2225" customFormat="1" ht="15" customHeight="1">
      <c r="A213" s="2214"/>
      <c r="B213" s="2215"/>
      <c r="C213" s="2216" t="s">
        <v>551</v>
      </c>
      <c r="D213" s="2214"/>
      <c r="E213" s="2165"/>
      <c r="F213" s="2165"/>
      <c r="G213" s="2165"/>
      <c r="H213" s="2230"/>
      <c r="I213" s="2230" t="s">
        <v>654</v>
      </c>
      <c r="J213" s="2231"/>
      <c r="K213" s="2231"/>
      <c r="L213" s="2231"/>
      <c r="M213" s="2231"/>
      <c r="N213" s="2231"/>
      <c r="O213" s="2231"/>
      <c r="P213" s="2231"/>
      <c r="Q213" s="2294"/>
      <c r="R213" s="2232"/>
      <c r="S213" s="2232"/>
      <c r="T213" s="2232"/>
      <c r="U213" s="2232"/>
      <c r="V213" s="2232"/>
      <c r="W213" s="2232"/>
      <c r="X213" s="2232"/>
      <c r="Y213" s="2403"/>
      <c r="Z213" s="2403"/>
      <c r="AA213" s="2403"/>
      <c r="AB213" s="2224"/>
      <c r="AC213" s="2224"/>
    </row>
    <row r="214" spans="1:29" s="2225" customFormat="1" ht="15" customHeight="1">
      <c r="A214" s="2214"/>
      <c r="B214" s="2215"/>
      <c r="C214" s="2216"/>
      <c r="D214" s="2214"/>
      <c r="E214" s="2165"/>
      <c r="F214" s="2165"/>
      <c r="G214" s="2165"/>
      <c r="H214" s="2230" t="s">
        <v>657</v>
      </c>
      <c r="I214" s="2230"/>
      <c r="J214" s="2231"/>
      <c r="K214" s="2215" t="s">
        <v>89</v>
      </c>
      <c r="L214" s="2231">
        <f>L215+L216</f>
        <v>0</v>
      </c>
      <c r="M214" s="2231">
        <f>M215+M216</f>
        <v>0</v>
      </c>
      <c r="N214" s="2231">
        <f>N215+N216</f>
        <v>0</v>
      </c>
      <c r="O214" s="2231">
        <f>O215+O216</f>
        <v>0</v>
      </c>
      <c r="P214" s="2231">
        <f>P215+P216</f>
        <v>0</v>
      </c>
      <c r="Q214" s="2294"/>
      <c r="R214" s="2232">
        <f t="shared" ref="R214:X214" si="40">R215+R216</f>
        <v>0</v>
      </c>
      <c r="S214" s="2232">
        <f t="shared" si="40"/>
        <v>0</v>
      </c>
      <c r="T214" s="2232">
        <f t="shared" si="40"/>
        <v>0</v>
      </c>
      <c r="U214" s="2232">
        <f t="shared" si="40"/>
        <v>0</v>
      </c>
      <c r="V214" s="2232">
        <f t="shared" si="40"/>
        <v>0</v>
      </c>
      <c r="W214" s="2232">
        <f t="shared" si="40"/>
        <v>0</v>
      </c>
      <c r="X214" s="2232">
        <f t="shared" si="40"/>
        <v>0</v>
      </c>
      <c r="Y214" s="2403"/>
      <c r="Z214" s="2403"/>
      <c r="AA214" s="2403"/>
      <c r="AB214" s="2224"/>
      <c r="AC214" s="2224"/>
    </row>
    <row r="215" spans="1:29" s="2225" customFormat="1" ht="15" customHeight="1">
      <c r="A215" s="2214"/>
      <c r="B215" s="2215"/>
      <c r="C215" s="2216" t="s">
        <v>552</v>
      </c>
      <c r="D215" s="2214"/>
      <c r="E215" s="2165"/>
      <c r="F215" s="2165"/>
      <c r="G215" s="2165"/>
      <c r="H215" s="2230"/>
      <c r="I215" s="2230" t="s">
        <v>649</v>
      </c>
      <c r="J215" s="2231"/>
      <c r="K215" s="2215"/>
      <c r="L215" s="2231"/>
      <c r="M215" s="2231"/>
      <c r="N215" s="2231"/>
      <c r="O215" s="2231"/>
      <c r="P215" s="2231"/>
      <c r="Q215" s="2223">
        <f>P215-SUM(R215:X215)</f>
        <v>0</v>
      </c>
      <c r="R215" s="2232"/>
      <c r="S215" s="2232"/>
      <c r="T215" s="2232"/>
      <c r="U215" s="2232"/>
      <c r="V215" s="2232"/>
      <c r="W215" s="2232"/>
      <c r="X215" s="2232"/>
      <c r="Y215" s="2403"/>
      <c r="Z215" s="2403"/>
      <c r="AA215" s="2403"/>
      <c r="AB215" s="2224"/>
      <c r="AC215" s="2224"/>
    </row>
    <row r="216" spans="1:29" s="2225" customFormat="1" ht="15" customHeight="1">
      <c r="A216" s="2214"/>
      <c r="B216" s="2215"/>
      <c r="C216" s="2216" t="s">
        <v>551</v>
      </c>
      <c r="D216" s="2214"/>
      <c r="E216" s="2165"/>
      <c r="F216" s="2165"/>
      <c r="G216" s="2165"/>
      <c r="H216" s="2230"/>
      <c r="I216" s="2230" t="s">
        <v>654</v>
      </c>
      <c r="J216" s="2231"/>
      <c r="K216" s="2215"/>
      <c r="L216" s="2231"/>
      <c r="M216" s="2231"/>
      <c r="N216" s="2231"/>
      <c r="O216" s="2231"/>
      <c r="P216" s="2231"/>
      <c r="Q216" s="2294"/>
      <c r="R216" s="2232"/>
      <c r="S216" s="2232"/>
      <c r="T216" s="2232"/>
      <c r="U216" s="2232"/>
      <c r="V216" s="2232"/>
      <c r="W216" s="2232"/>
      <c r="X216" s="2232"/>
      <c r="Y216" s="2403"/>
      <c r="Z216" s="2403"/>
      <c r="AA216" s="2403"/>
      <c r="AB216" s="2224"/>
      <c r="AC216" s="2224"/>
    </row>
    <row r="217" spans="1:29" s="2225" customFormat="1" ht="15" customHeight="1">
      <c r="A217" s="2214"/>
      <c r="B217" s="2215"/>
      <c r="C217" s="2216"/>
      <c r="D217" s="2214"/>
      <c r="E217" s="2165"/>
      <c r="F217" s="2165"/>
      <c r="G217" s="2165"/>
      <c r="H217" s="2230" t="s">
        <v>658</v>
      </c>
      <c r="I217" s="2230"/>
      <c r="J217" s="2231"/>
      <c r="K217" s="2215" t="s">
        <v>90</v>
      </c>
      <c r="L217" s="2231">
        <f>L218+L219</f>
        <v>0</v>
      </c>
      <c r="M217" s="2231">
        <f>M218+M219</f>
        <v>0</v>
      </c>
      <c r="N217" s="2231">
        <f>N218+N219</f>
        <v>0</v>
      </c>
      <c r="O217" s="2231">
        <f>O218+O219</f>
        <v>0</v>
      </c>
      <c r="P217" s="2231">
        <f>P218+P219</f>
        <v>0</v>
      </c>
      <c r="Q217" s="2294"/>
      <c r="R217" s="2232">
        <f t="shared" ref="R217:X217" si="41">R218+R219</f>
        <v>0</v>
      </c>
      <c r="S217" s="2232">
        <f t="shared" si="41"/>
        <v>0</v>
      </c>
      <c r="T217" s="2232">
        <f t="shared" si="41"/>
        <v>0</v>
      </c>
      <c r="U217" s="2232">
        <f t="shared" si="41"/>
        <v>0</v>
      </c>
      <c r="V217" s="2232">
        <f t="shared" si="41"/>
        <v>0</v>
      </c>
      <c r="W217" s="2232">
        <f t="shared" si="41"/>
        <v>0</v>
      </c>
      <c r="X217" s="2232">
        <f t="shared" si="41"/>
        <v>0</v>
      </c>
      <c r="Y217" s="2403"/>
      <c r="Z217" s="2403"/>
      <c r="AA217" s="2403"/>
      <c r="AB217" s="2224"/>
      <c r="AC217" s="2224"/>
    </row>
    <row r="218" spans="1:29" s="2225" customFormat="1" ht="15" customHeight="1">
      <c r="A218" s="2214"/>
      <c r="B218" s="2215"/>
      <c r="C218" s="2216" t="s">
        <v>552</v>
      </c>
      <c r="D218" s="2214"/>
      <c r="E218" s="2165"/>
      <c r="F218" s="2165"/>
      <c r="G218" s="2165"/>
      <c r="H218" s="2230"/>
      <c r="I218" s="2230" t="s">
        <v>649</v>
      </c>
      <c r="J218" s="2231"/>
      <c r="K218" s="2215"/>
      <c r="L218" s="2231"/>
      <c r="M218" s="2231"/>
      <c r="N218" s="2231"/>
      <c r="O218" s="2231"/>
      <c r="P218" s="2231"/>
      <c r="Q218" s="2223">
        <f>P218-SUM(R218:X218)</f>
        <v>0</v>
      </c>
      <c r="R218" s="2232"/>
      <c r="S218" s="2232"/>
      <c r="T218" s="2232"/>
      <c r="U218" s="2232"/>
      <c r="V218" s="2232"/>
      <c r="W218" s="2232"/>
      <c r="X218" s="2232"/>
      <c r="Y218" s="2403"/>
      <c r="Z218" s="2403"/>
      <c r="AA218" s="2403"/>
      <c r="AB218" s="2224"/>
      <c r="AC218" s="2224"/>
    </row>
    <row r="219" spans="1:29" s="2225" customFormat="1" ht="15" customHeight="1">
      <c r="A219" s="2214"/>
      <c r="B219" s="2215"/>
      <c r="C219" s="2216" t="s">
        <v>551</v>
      </c>
      <c r="D219" s="2214"/>
      <c r="E219" s="2165"/>
      <c r="F219" s="2165"/>
      <c r="G219" s="2165"/>
      <c r="H219" s="2230"/>
      <c r="I219" s="2230" t="s">
        <v>654</v>
      </c>
      <c r="J219" s="2231"/>
      <c r="K219" s="2215"/>
      <c r="L219" s="2231"/>
      <c r="M219" s="2231"/>
      <c r="N219" s="2231"/>
      <c r="O219" s="2231"/>
      <c r="P219" s="2231"/>
      <c r="Q219" s="2294"/>
      <c r="R219" s="2232"/>
      <c r="S219" s="2232"/>
      <c r="T219" s="2232"/>
      <c r="U219" s="2232"/>
      <c r="V219" s="2232"/>
      <c r="W219" s="2232"/>
      <c r="X219" s="2232"/>
      <c r="Y219" s="2403"/>
      <c r="Z219" s="2403"/>
      <c r="AA219" s="2403"/>
      <c r="AB219" s="2224"/>
      <c r="AC219" s="2224"/>
    </row>
    <row r="220" spans="1:29" s="2225" customFormat="1" ht="15" customHeight="1">
      <c r="A220" s="2214"/>
      <c r="B220" s="2215"/>
      <c r="C220" s="2216"/>
      <c r="D220" s="2214"/>
      <c r="E220" s="2165"/>
      <c r="F220" s="2165"/>
      <c r="G220" s="2165"/>
      <c r="H220" s="2230" t="s">
        <v>659</v>
      </c>
      <c r="I220" s="2230"/>
      <c r="J220" s="2231"/>
      <c r="K220" s="2215" t="s">
        <v>91</v>
      </c>
      <c r="L220" s="2231">
        <f>L221+L222</f>
        <v>0</v>
      </c>
      <c r="M220" s="2231">
        <f>M221+M222</f>
        <v>0</v>
      </c>
      <c r="N220" s="2231">
        <f>N221+N222</f>
        <v>0</v>
      </c>
      <c r="O220" s="2231">
        <f>O221+O222</f>
        <v>0</v>
      </c>
      <c r="P220" s="2231">
        <f>P221+P222</f>
        <v>0</v>
      </c>
      <c r="Q220" s="2294"/>
      <c r="R220" s="2232">
        <f t="shared" ref="R220:X220" si="42">R221+R222</f>
        <v>0</v>
      </c>
      <c r="S220" s="2232">
        <f t="shared" si="42"/>
        <v>0</v>
      </c>
      <c r="T220" s="2232">
        <f t="shared" si="42"/>
        <v>0</v>
      </c>
      <c r="U220" s="2232">
        <f t="shared" si="42"/>
        <v>0</v>
      </c>
      <c r="V220" s="2232">
        <f t="shared" si="42"/>
        <v>0</v>
      </c>
      <c r="W220" s="2232">
        <f t="shared" si="42"/>
        <v>0</v>
      </c>
      <c r="X220" s="2232">
        <f t="shared" si="42"/>
        <v>0</v>
      </c>
      <c r="Y220" s="2403"/>
      <c r="Z220" s="2403"/>
      <c r="AA220" s="2403"/>
      <c r="AB220" s="2224"/>
      <c r="AC220" s="2224"/>
    </row>
    <row r="221" spans="1:29" s="2225" customFormat="1" ht="15" customHeight="1">
      <c r="A221" s="2214"/>
      <c r="B221" s="2215"/>
      <c r="C221" s="2216" t="s">
        <v>552</v>
      </c>
      <c r="D221" s="2214"/>
      <c r="E221" s="2165"/>
      <c r="F221" s="2165"/>
      <c r="G221" s="2165"/>
      <c r="H221" s="2230"/>
      <c r="I221" s="2230" t="s">
        <v>649</v>
      </c>
      <c r="J221" s="2231"/>
      <c r="K221" s="2215"/>
      <c r="L221" s="2231"/>
      <c r="M221" s="2231"/>
      <c r="N221" s="2231"/>
      <c r="O221" s="2231"/>
      <c r="P221" s="2231"/>
      <c r="Q221" s="2223">
        <f>P221-SUM(R221:X221)</f>
        <v>0</v>
      </c>
      <c r="R221" s="2232"/>
      <c r="S221" s="2232"/>
      <c r="T221" s="2232"/>
      <c r="U221" s="2232"/>
      <c r="V221" s="2232"/>
      <c r="W221" s="2232"/>
      <c r="X221" s="2232"/>
      <c r="Y221" s="2403"/>
      <c r="Z221" s="2403"/>
      <c r="AA221" s="2403"/>
      <c r="AB221" s="2224"/>
      <c r="AC221" s="2224"/>
    </row>
    <row r="222" spans="1:29" s="2225" customFormat="1" ht="15" customHeight="1">
      <c r="A222" s="2214"/>
      <c r="B222" s="2215"/>
      <c r="C222" s="2216" t="s">
        <v>551</v>
      </c>
      <c r="D222" s="2214"/>
      <c r="E222" s="2165"/>
      <c r="F222" s="2165"/>
      <c r="G222" s="2165"/>
      <c r="H222" s="2230"/>
      <c r="I222" s="2230" t="s">
        <v>654</v>
      </c>
      <c r="J222" s="2231"/>
      <c r="K222" s="2215"/>
      <c r="L222" s="2231"/>
      <c r="M222" s="2231"/>
      <c r="N222" s="2231"/>
      <c r="O222" s="2231"/>
      <c r="P222" s="2231"/>
      <c r="Q222" s="2294"/>
      <c r="R222" s="2232"/>
      <c r="S222" s="2232"/>
      <c r="T222" s="2232"/>
      <c r="U222" s="2232"/>
      <c r="V222" s="2232"/>
      <c r="W222" s="2232"/>
      <c r="X222" s="2232"/>
      <c r="Y222" s="2403"/>
      <c r="Z222" s="2403"/>
      <c r="AA222" s="2403"/>
      <c r="AB222" s="2224"/>
      <c r="AC222" s="2224"/>
    </row>
    <row r="223" spans="1:29" s="2225" customFormat="1" ht="15" customHeight="1">
      <c r="A223" s="2214"/>
      <c r="B223" s="2215"/>
      <c r="C223" s="2216" t="s">
        <v>551</v>
      </c>
      <c r="D223" s="2214"/>
      <c r="E223" s="2165"/>
      <c r="F223" s="2165"/>
      <c r="G223" s="2165"/>
      <c r="H223" s="2230" t="s">
        <v>660</v>
      </c>
      <c r="I223" s="2230"/>
      <c r="J223" s="2231"/>
      <c r="K223" s="2215" t="s">
        <v>92</v>
      </c>
      <c r="L223" s="2231"/>
      <c r="M223" s="2231"/>
      <c r="N223" s="2231"/>
      <c r="O223" s="2231"/>
      <c r="P223" s="2231"/>
      <c r="Q223" s="2294"/>
      <c r="R223" s="2232"/>
      <c r="S223" s="2232"/>
      <c r="T223" s="2232"/>
      <c r="U223" s="2232"/>
      <c r="V223" s="2232"/>
      <c r="W223" s="2232"/>
      <c r="X223" s="2232"/>
      <c r="Y223" s="2403"/>
      <c r="Z223" s="2403"/>
      <c r="AA223" s="2403"/>
      <c r="AB223" s="2224"/>
      <c r="AC223" s="2224"/>
    </row>
    <row r="224" spans="1:29" s="2225" customFormat="1" ht="15" customHeight="1">
      <c r="A224" s="2214"/>
      <c r="B224" s="2215"/>
      <c r="C224" s="2216"/>
      <c r="D224" s="2214"/>
      <c r="E224" s="2165"/>
      <c r="F224" s="2165"/>
      <c r="G224" s="2165"/>
      <c r="H224" s="2230" t="s">
        <v>661</v>
      </c>
      <c r="I224" s="2230"/>
      <c r="J224" s="2231"/>
      <c r="K224" s="2215" t="s">
        <v>93</v>
      </c>
      <c r="L224" s="2231">
        <f>L225+L226+L227+L228</f>
        <v>0</v>
      </c>
      <c r="M224" s="2231">
        <f>M225+M226+M227+M228</f>
        <v>0</v>
      </c>
      <c r="N224" s="2231">
        <f>N225+N226+N227+N228</f>
        <v>0</v>
      </c>
      <c r="O224" s="2231">
        <f>O225+O226+O227+O228</f>
        <v>0</v>
      </c>
      <c r="P224" s="2231">
        <f>P225+P226+P227+P228</f>
        <v>0</v>
      </c>
      <c r="Q224" s="2294"/>
      <c r="R224" s="2232">
        <f t="shared" ref="R224:X224" si="43">R225+R226+R227+R228</f>
        <v>0</v>
      </c>
      <c r="S224" s="2232">
        <f t="shared" si="43"/>
        <v>0</v>
      </c>
      <c r="T224" s="2232">
        <f t="shared" si="43"/>
        <v>0</v>
      </c>
      <c r="U224" s="2232">
        <f t="shared" si="43"/>
        <v>0</v>
      </c>
      <c r="V224" s="2232">
        <f t="shared" si="43"/>
        <v>0</v>
      </c>
      <c r="W224" s="2232">
        <f t="shared" si="43"/>
        <v>0</v>
      </c>
      <c r="X224" s="2232">
        <f t="shared" si="43"/>
        <v>0</v>
      </c>
      <c r="Y224" s="2403"/>
      <c r="Z224" s="2403"/>
      <c r="AA224" s="2403"/>
      <c r="AB224" s="2224"/>
      <c r="AC224" s="2224"/>
    </row>
    <row r="225" spans="1:29" s="2225" customFormat="1" ht="15" customHeight="1">
      <c r="A225" s="2214"/>
      <c r="B225" s="2215"/>
      <c r="C225" s="2216" t="s">
        <v>551</v>
      </c>
      <c r="D225" s="2214"/>
      <c r="E225" s="2165"/>
      <c r="F225" s="2165"/>
      <c r="G225" s="2165"/>
      <c r="H225" s="2230"/>
      <c r="I225" s="2230" t="s">
        <v>662</v>
      </c>
      <c r="J225" s="2231"/>
      <c r="K225" s="2215"/>
      <c r="L225" s="2231"/>
      <c r="M225" s="2231"/>
      <c r="N225" s="2231"/>
      <c r="O225" s="2231"/>
      <c r="P225" s="2231"/>
      <c r="Q225" s="2223">
        <f>P225-SUM(R225:X225)</f>
        <v>0</v>
      </c>
      <c r="R225" s="2232"/>
      <c r="S225" s="2232"/>
      <c r="T225" s="2232"/>
      <c r="U225" s="2232"/>
      <c r="V225" s="2232"/>
      <c r="W225" s="2232"/>
      <c r="X225" s="2232"/>
      <c r="Y225" s="2403"/>
      <c r="Z225" s="2403"/>
      <c r="AA225" s="2403"/>
      <c r="AB225" s="2224"/>
      <c r="AC225" s="2224"/>
    </row>
    <row r="226" spans="1:29" s="2225" customFormat="1" ht="15" customHeight="1">
      <c r="A226" s="2214"/>
      <c r="B226" s="2215"/>
      <c r="C226" s="2216" t="s">
        <v>551</v>
      </c>
      <c r="D226" s="2214"/>
      <c r="E226" s="2165"/>
      <c r="F226" s="2165"/>
      <c r="G226" s="2165"/>
      <c r="H226" s="2230"/>
      <c r="I226" s="2230" t="s">
        <v>663</v>
      </c>
      <c r="J226" s="2231"/>
      <c r="K226" s="2231"/>
      <c r="L226" s="2231"/>
      <c r="M226" s="2231"/>
      <c r="N226" s="2231"/>
      <c r="O226" s="2231"/>
      <c r="P226" s="2231"/>
      <c r="Q226" s="2294"/>
      <c r="R226" s="2232"/>
      <c r="S226" s="2232"/>
      <c r="T226" s="2232"/>
      <c r="U226" s="2232"/>
      <c r="V226" s="2232"/>
      <c r="W226" s="2232"/>
      <c r="X226" s="2232"/>
      <c r="Y226" s="2403"/>
      <c r="Z226" s="2403"/>
      <c r="AA226" s="2403"/>
      <c r="AB226" s="2224"/>
      <c r="AC226" s="2224"/>
    </row>
    <row r="227" spans="1:29" s="2225" customFormat="1" ht="15" customHeight="1">
      <c r="A227" s="2214"/>
      <c r="B227" s="2215"/>
      <c r="C227" s="2216" t="s">
        <v>551</v>
      </c>
      <c r="D227" s="2214"/>
      <c r="E227" s="2165"/>
      <c r="F227" s="2165"/>
      <c r="G227" s="2165"/>
      <c r="H227" s="2230"/>
      <c r="I227" s="2230" t="s">
        <v>664</v>
      </c>
      <c r="J227" s="2231"/>
      <c r="K227" s="2231"/>
      <c r="L227" s="2231"/>
      <c r="M227" s="2231"/>
      <c r="N227" s="2231"/>
      <c r="O227" s="2231"/>
      <c r="P227" s="2231"/>
      <c r="Q227" s="2294"/>
      <c r="R227" s="2232"/>
      <c r="S227" s="2232"/>
      <c r="T227" s="2232"/>
      <c r="U227" s="2232"/>
      <c r="V227" s="2232"/>
      <c r="W227" s="2232"/>
      <c r="X227" s="2232"/>
      <c r="Y227" s="2403"/>
      <c r="Z227" s="2403"/>
      <c r="AA227" s="2403"/>
      <c r="AB227" s="2224"/>
      <c r="AC227" s="2224"/>
    </row>
    <row r="228" spans="1:29" s="2225" customFormat="1" ht="15" customHeight="1">
      <c r="A228" s="2214"/>
      <c r="B228" s="2215"/>
      <c r="C228" s="2216" t="s">
        <v>551</v>
      </c>
      <c r="D228" s="2214"/>
      <c r="E228" s="2165"/>
      <c r="F228" s="2165"/>
      <c r="G228" s="2165"/>
      <c r="H228" s="2230"/>
      <c r="I228" s="2230" t="s">
        <v>665</v>
      </c>
      <c r="J228" s="2231"/>
      <c r="K228" s="2231"/>
      <c r="L228" s="2231"/>
      <c r="M228" s="2231"/>
      <c r="N228" s="2231"/>
      <c r="O228" s="2231"/>
      <c r="P228" s="2231"/>
      <c r="Q228" s="2294"/>
      <c r="R228" s="2232"/>
      <c r="S228" s="2232"/>
      <c r="T228" s="2232"/>
      <c r="U228" s="2232"/>
      <c r="V228" s="2232"/>
      <c r="W228" s="2232"/>
      <c r="X228" s="2232"/>
      <c r="Y228" s="2403"/>
      <c r="Z228" s="2403"/>
      <c r="AA228" s="2403"/>
      <c r="AB228" s="2224"/>
      <c r="AC228" s="2224"/>
    </row>
    <row r="229" spans="1:29" s="2225" customFormat="1" ht="15" customHeight="1">
      <c r="A229" s="2214"/>
      <c r="B229" s="2215"/>
      <c r="C229" s="2216"/>
      <c r="D229" s="2214"/>
      <c r="E229" s="2165"/>
      <c r="F229" s="2165"/>
      <c r="G229" s="2165"/>
      <c r="H229" s="2230"/>
      <c r="I229" s="2230"/>
      <c r="J229" s="2231"/>
      <c r="K229" s="2231"/>
      <c r="L229" s="2231"/>
      <c r="M229" s="2231"/>
      <c r="N229" s="2231"/>
      <c r="O229" s="2231"/>
      <c r="P229" s="2231"/>
      <c r="Q229" s="2294"/>
      <c r="R229" s="2232"/>
      <c r="S229" s="2232"/>
      <c r="T229" s="2232"/>
      <c r="U229" s="2232"/>
      <c r="V229" s="2232"/>
      <c r="W229" s="2232"/>
      <c r="X229" s="2232"/>
      <c r="Y229" s="2403"/>
      <c r="Z229" s="2403"/>
      <c r="AA229" s="2403"/>
      <c r="AB229" s="2224"/>
      <c r="AC229" s="2224"/>
    </row>
    <row r="230" spans="1:29" s="2225" customFormat="1" ht="15" customHeight="1">
      <c r="A230" s="2214"/>
      <c r="B230" s="2215"/>
      <c r="C230" s="2216" t="s">
        <v>552</v>
      </c>
      <c r="D230" s="2214"/>
      <c r="E230" s="2165"/>
      <c r="F230" s="2165"/>
      <c r="G230" s="2165" t="s">
        <v>83</v>
      </c>
      <c r="H230" s="2230"/>
      <c r="I230" s="2165"/>
      <c r="J230" s="2215"/>
      <c r="K230" s="2215"/>
      <c r="L230" s="2215"/>
      <c r="M230" s="2215"/>
      <c r="N230" s="2215"/>
      <c r="O230" s="2215"/>
      <c r="P230" s="2215"/>
      <c r="Q230" s="2294"/>
      <c r="R230" s="2216"/>
      <c r="S230" s="2216"/>
      <c r="T230" s="2216"/>
      <c r="U230" s="2216"/>
      <c r="V230" s="2216"/>
      <c r="W230" s="2216"/>
      <c r="X230" s="2216"/>
      <c r="Y230" s="2403"/>
      <c r="Z230" s="2403"/>
      <c r="AA230" s="2403"/>
      <c r="AB230" s="2224"/>
      <c r="AC230" s="2224"/>
    </row>
    <row r="231" spans="1:29" s="2225" customFormat="1" ht="15" customHeight="1">
      <c r="A231" s="2214"/>
      <c r="B231" s="2215"/>
      <c r="C231" s="2216"/>
      <c r="D231" s="2214"/>
      <c r="E231" s="2165"/>
      <c r="F231" s="2165"/>
      <c r="G231" s="2165"/>
      <c r="H231" s="2230"/>
      <c r="I231" s="2230"/>
      <c r="J231" s="2231"/>
      <c r="K231" s="2231"/>
      <c r="L231" s="2231"/>
      <c r="M231" s="2231"/>
      <c r="N231" s="2231"/>
      <c r="O231" s="2231"/>
      <c r="P231" s="2231"/>
      <c r="Q231" s="2294"/>
      <c r="R231" s="2232"/>
      <c r="S231" s="2232"/>
      <c r="T231" s="2232"/>
      <c r="U231" s="2232"/>
      <c r="V231" s="2232"/>
      <c r="W231" s="2232"/>
      <c r="X231" s="2232"/>
      <c r="Y231" s="2403"/>
      <c r="Z231" s="2403"/>
      <c r="AA231" s="2403"/>
      <c r="AB231" s="2224"/>
      <c r="AC231" s="2224"/>
    </row>
    <row r="232" spans="1:29" s="2225" customFormat="1" ht="15" customHeight="1">
      <c r="A232" s="2214"/>
      <c r="B232" s="2215"/>
      <c r="C232" s="2216" t="s">
        <v>552</v>
      </c>
      <c r="D232" s="2214"/>
      <c r="E232" s="2165"/>
      <c r="F232" s="2165"/>
      <c r="G232" s="2486" t="s">
        <v>2016</v>
      </c>
      <c r="H232" s="2230"/>
      <c r="I232" s="2165"/>
      <c r="J232" s="2215"/>
      <c r="K232" s="2215"/>
      <c r="L232" s="2215"/>
      <c r="M232" s="2215"/>
      <c r="N232" s="2215"/>
      <c r="O232" s="2215"/>
      <c r="P232" s="2215"/>
      <c r="Q232" s="2294"/>
      <c r="R232" s="2216"/>
      <c r="S232" s="2216"/>
      <c r="T232" s="2216"/>
      <c r="U232" s="2216"/>
      <c r="V232" s="2216"/>
      <c r="W232" s="2216"/>
      <c r="X232" s="2216"/>
      <c r="Y232" s="2403"/>
      <c r="Z232" s="2403"/>
      <c r="AA232" s="2403"/>
      <c r="AB232" s="2224"/>
      <c r="AC232" s="2224"/>
    </row>
    <row r="233" spans="1:29" s="2225" customFormat="1" ht="15" customHeight="1">
      <c r="A233" s="2214"/>
      <c r="B233" s="2215"/>
      <c r="C233" s="2216"/>
      <c r="D233" s="2214"/>
      <c r="E233" s="2165"/>
      <c r="F233" s="2165"/>
      <c r="G233" s="2165"/>
      <c r="H233" s="3817"/>
      <c r="I233" s="3817" t="s">
        <v>2017</v>
      </c>
      <c r="J233" s="2231"/>
      <c r="K233" s="2231"/>
      <c r="L233" s="2231"/>
      <c r="M233" s="2231"/>
      <c r="N233" s="2231"/>
      <c r="O233" s="2231"/>
      <c r="P233" s="2231"/>
      <c r="Q233" s="2294"/>
      <c r="R233" s="2232"/>
      <c r="S233" s="2232"/>
      <c r="T233" s="2232"/>
      <c r="U233" s="2232"/>
      <c r="V233" s="2232"/>
      <c r="W233" s="2232"/>
      <c r="X233" s="2232"/>
      <c r="Y233" s="2403"/>
      <c r="Z233" s="2403"/>
      <c r="AA233" s="2403"/>
      <c r="AB233" s="2224"/>
      <c r="AC233" s="2224"/>
    </row>
    <row r="234" spans="1:29" s="2225" customFormat="1" ht="15" customHeight="1">
      <c r="A234" s="2214"/>
      <c r="B234" s="2215"/>
      <c r="C234" s="2216" t="s">
        <v>551</v>
      </c>
      <c r="D234" s="2214"/>
      <c r="E234" s="2235"/>
      <c r="F234" s="2235"/>
      <c r="G234" s="2235" t="s">
        <v>602</v>
      </c>
      <c r="H234" s="2233"/>
      <c r="I234" s="2233"/>
      <c r="J234" s="2231"/>
      <c r="K234" s="2231"/>
      <c r="L234" s="2231"/>
      <c r="M234" s="2231"/>
      <c r="N234" s="2231"/>
      <c r="O234" s="2231"/>
      <c r="P234" s="2231"/>
      <c r="Q234" s="2294"/>
      <c r="R234" s="2232"/>
      <c r="S234" s="2232"/>
      <c r="T234" s="2232"/>
      <c r="U234" s="2232"/>
      <c r="V234" s="2232"/>
      <c r="W234" s="2232"/>
      <c r="X234" s="2232"/>
      <c r="Y234" s="2403"/>
      <c r="Z234" s="2403"/>
      <c r="AA234" s="2403"/>
      <c r="AB234" s="2224"/>
      <c r="AC234" s="2224"/>
    </row>
    <row r="235" spans="1:29" s="2225" customFormat="1" ht="15" customHeight="1">
      <c r="A235" s="2214"/>
      <c r="B235" s="2215"/>
      <c r="C235" s="2216"/>
      <c r="D235" s="2214"/>
      <c r="E235" s="2165"/>
      <c r="F235" s="2165"/>
      <c r="G235" s="2165"/>
      <c r="H235" s="2230"/>
      <c r="I235" s="2230"/>
      <c r="J235" s="2231"/>
      <c r="K235" s="2231"/>
      <c r="L235" s="2231"/>
      <c r="M235" s="2231"/>
      <c r="N235" s="2231"/>
      <c r="O235" s="2231"/>
      <c r="P235" s="2231"/>
      <c r="Q235" s="2294"/>
      <c r="R235" s="2232"/>
      <c r="S235" s="2232"/>
      <c r="T235" s="2232"/>
      <c r="U235" s="2232"/>
      <c r="V235" s="2232"/>
      <c r="W235" s="2232"/>
      <c r="X235" s="2232"/>
      <c r="Y235" s="2403"/>
      <c r="Z235" s="2403"/>
      <c r="AA235" s="2403"/>
      <c r="AB235" s="2224"/>
      <c r="AC235" s="2224"/>
    </row>
    <row r="236" spans="1:29" s="2225" customFormat="1" ht="15" customHeight="1">
      <c r="A236" s="2214"/>
      <c r="B236" s="2215"/>
      <c r="C236" s="2216" t="s">
        <v>552</v>
      </c>
      <c r="D236" s="2214"/>
      <c r="E236" s="2165"/>
      <c r="F236" s="2165"/>
      <c r="G236" s="2165" t="s">
        <v>74</v>
      </c>
      <c r="H236" s="2230"/>
      <c r="I236" s="2230"/>
      <c r="J236" s="2231"/>
      <c r="K236" s="2231"/>
      <c r="L236" s="2231"/>
      <c r="M236" s="2231"/>
      <c r="N236" s="2231"/>
      <c r="O236" s="2231"/>
      <c r="P236" s="2231"/>
      <c r="Q236" s="2294"/>
      <c r="R236" s="2232"/>
      <c r="S236" s="2232"/>
      <c r="T236" s="2232"/>
      <c r="U236" s="2232"/>
      <c r="V236" s="2232"/>
      <c r="W236" s="2232"/>
      <c r="X236" s="2232"/>
      <c r="Y236" s="2403"/>
      <c r="Z236" s="2403"/>
      <c r="AA236" s="2403"/>
      <c r="AB236" s="2224"/>
      <c r="AC236" s="2224"/>
    </row>
    <row r="237" spans="1:29" s="2225" customFormat="1" ht="15" customHeight="1">
      <c r="A237" s="2214"/>
      <c r="B237" s="2215"/>
      <c r="C237" s="2216" t="s">
        <v>552</v>
      </c>
      <c r="D237" s="2214"/>
      <c r="E237" s="2165"/>
      <c r="F237" s="2165"/>
      <c r="G237" s="2165" t="s">
        <v>908</v>
      </c>
      <c r="H237" s="2230"/>
      <c r="I237" s="2230"/>
      <c r="J237" s="2231"/>
      <c r="K237" s="2231"/>
      <c r="L237" s="2231"/>
      <c r="M237" s="2231"/>
      <c r="N237" s="2231"/>
      <c r="O237" s="2231"/>
      <c r="P237" s="2231"/>
      <c r="Q237" s="2294"/>
      <c r="R237" s="2232"/>
      <c r="S237" s="2232"/>
      <c r="T237" s="2232"/>
      <c r="U237" s="2232"/>
      <c r="V237" s="2232"/>
      <c r="W237" s="2232"/>
      <c r="X237" s="2232"/>
      <c r="Y237" s="2403"/>
      <c r="Z237" s="2403"/>
      <c r="AA237" s="2403"/>
      <c r="AB237" s="2224"/>
      <c r="AC237" s="2224"/>
    </row>
    <row r="238" spans="1:29" s="2225" customFormat="1" ht="15" customHeight="1">
      <c r="A238" s="2214"/>
      <c r="B238" s="2215"/>
      <c r="C238" s="2216"/>
      <c r="D238" s="2214"/>
      <c r="E238" s="2165"/>
      <c r="F238" s="2165"/>
      <c r="G238" s="2165"/>
      <c r="H238" s="2230"/>
      <c r="I238" s="2230"/>
      <c r="J238" s="2231"/>
      <c r="K238" s="2231"/>
      <c r="L238" s="2231"/>
      <c r="M238" s="2231"/>
      <c r="N238" s="2231"/>
      <c r="O238" s="2231"/>
      <c r="P238" s="2231"/>
      <c r="Q238" s="2294"/>
      <c r="R238" s="2232"/>
      <c r="S238" s="2232"/>
      <c r="T238" s="2232"/>
      <c r="U238" s="2232"/>
      <c r="V238" s="2232"/>
      <c r="W238" s="2232"/>
      <c r="X238" s="2232"/>
      <c r="Y238" s="2403"/>
      <c r="Z238" s="2403"/>
      <c r="AA238" s="2403"/>
      <c r="AB238" s="2224"/>
      <c r="AC238" s="2224"/>
    </row>
    <row r="239" spans="1:29" s="2225" customFormat="1" ht="15" customHeight="1">
      <c r="A239" s="2214"/>
      <c r="B239" s="2215"/>
      <c r="C239" s="2216"/>
      <c r="D239" s="2214"/>
      <c r="E239" s="2165"/>
      <c r="F239" s="2165" t="s">
        <v>894</v>
      </c>
      <c r="G239" s="2165" t="s">
        <v>603</v>
      </c>
      <c r="H239" s="2165"/>
      <c r="I239" s="2165"/>
      <c r="J239" s="2215"/>
      <c r="K239" s="2215" t="s">
        <v>94</v>
      </c>
      <c r="L239" s="2215">
        <f>L241+L250+L253+L254</f>
        <v>0</v>
      </c>
      <c r="M239" s="2215">
        <f>M241+M250+M253+M254</f>
        <v>0</v>
      </c>
      <c r="N239" s="2215">
        <f>N241+N250+N253+N254</f>
        <v>0</v>
      </c>
      <c r="O239" s="2215">
        <f>O241+O250+O253+O254</f>
        <v>0</v>
      </c>
      <c r="P239" s="2215">
        <f>P241+P250+P253+P254</f>
        <v>0</v>
      </c>
      <c r="Q239" s="2294"/>
      <c r="R239" s="2216">
        <f t="shared" ref="R239:X239" si="44">R241+R250+R253+R254</f>
        <v>0</v>
      </c>
      <c r="S239" s="2216">
        <f t="shared" si="44"/>
        <v>0</v>
      </c>
      <c r="T239" s="2216">
        <f t="shared" si="44"/>
        <v>0</v>
      </c>
      <c r="U239" s="2216">
        <f t="shared" si="44"/>
        <v>0</v>
      </c>
      <c r="V239" s="2216">
        <f t="shared" si="44"/>
        <v>0</v>
      </c>
      <c r="W239" s="2216">
        <f t="shared" si="44"/>
        <v>0</v>
      </c>
      <c r="X239" s="2216">
        <f t="shared" si="44"/>
        <v>0</v>
      </c>
      <c r="Y239" s="2403"/>
      <c r="Z239" s="2403"/>
      <c r="AA239" s="2403"/>
      <c r="AB239" s="2224"/>
      <c r="AC239" s="2224"/>
    </row>
    <row r="240" spans="1:29" s="2225" customFormat="1" ht="15" customHeight="1">
      <c r="A240" s="2214"/>
      <c r="B240" s="2215"/>
      <c r="C240" s="2216"/>
      <c r="D240" s="2214"/>
      <c r="E240" s="2165"/>
      <c r="F240" s="2165"/>
      <c r="G240" s="2165"/>
      <c r="H240" s="2165"/>
      <c r="I240" s="2165"/>
      <c r="J240" s="2215"/>
      <c r="K240" s="2215"/>
      <c r="L240" s="2215"/>
      <c r="M240" s="2215"/>
      <c r="N240" s="2215"/>
      <c r="O240" s="2215"/>
      <c r="P240" s="2215"/>
      <c r="Q240" s="2223">
        <f>P240-SUM(R240:X240)</f>
        <v>0</v>
      </c>
      <c r="R240" s="2216"/>
      <c r="S240" s="2216"/>
      <c r="T240" s="2216"/>
      <c r="U240" s="2216"/>
      <c r="V240" s="2216"/>
      <c r="W240" s="2216"/>
      <c r="X240" s="2216"/>
      <c r="Y240" s="2403"/>
      <c r="Z240" s="2403"/>
      <c r="AA240" s="2403"/>
      <c r="AB240" s="2224"/>
      <c r="AC240" s="2224"/>
    </row>
    <row r="241" spans="1:29" s="2225" customFormat="1" ht="15" customHeight="1">
      <c r="A241" s="2214"/>
      <c r="B241" s="2215"/>
      <c r="C241" s="2216"/>
      <c r="D241" s="2214"/>
      <c r="E241" s="2165"/>
      <c r="F241" s="2165"/>
      <c r="G241" s="2229" t="s">
        <v>798</v>
      </c>
      <c r="H241" s="2165" t="s">
        <v>604</v>
      </c>
      <c r="I241" s="2165"/>
      <c r="J241" s="2215"/>
      <c r="K241" s="2215"/>
      <c r="L241" s="2215">
        <f>L242+L243+L244+L248</f>
        <v>0</v>
      </c>
      <c r="M241" s="2215">
        <f>M242+M243+M244+M248</f>
        <v>0</v>
      </c>
      <c r="N241" s="2215">
        <f>N242+N243+N244+N248</f>
        <v>0</v>
      </c>
      <c r="O241" s="2215">
        <f>O242+O243+O244+O248</f>
        <v>0</v>
      </c>
      <c r="P241" s="2215">
        <f>P242+P243+P244+P248</f>
        <v>0</v>
      </c>
      <c r="Q241" s="2294"/>
      <c r="R241" s="2216">
        <f t="shared" ref="R241:X241" si="45">R242+R243+R244+R248</f>
        <v>0</v>
      </c>
      <c r="S241" s="2216">
        <f t="shared" si="45"/>
        <v>0</v>
      </c>
      <c r="T241" s="2216">
        <f t="shared" si="45"/>
        <v>0</v>
      </c>
      <c r="U241" s="2216">
        <f t="shared" si="45"/>
        <v>0</v>
      </c>
      <c r="V241" s="2216">
        <f t="shared" si="45"/>
        <v>0</v>
      </c>
      <c r="W241" s="2216">
        <f t="shared" si="45"/>
        <v>0</v>
      </c>
      <c r="X241" s="2216">
        <f t="shared" si="45"/>
        <v>0</v>
      </c>
      <c r="Y241" s="2403"/>
      <c r="Z241" s="2403"/>
      <c r="AA241" s="2403"/>
      <c r="AB241" s="2224"/>
      <c r="AC241" s="2224"/>
    </row>
    <row r="242" spans="1:29" s="2225" customFormat="1" ht="15" customHeight="1">
      <c r="A242" s="2214"/>
      <c r="B242" s="2215"/>
      <c r="C242" s="2216" t="s">
        <v>551</v>
      </c>
      <c r="D242" s="2214"/>
      <c r="E242" s="2165"/>
      <c r="F242" s="2165"/>
      <c r="G242" s="2165"/>
      <c r="H242" s="2230" t="s">
        <v>605</v>
      </c>
      <c r="I242" s="2230"/>
      <c r="J242" s="2231"/>
      <c r="K242" s="2231"/>
      <c r="L242" s="2231"/>
      <c r="M242" s="2231"/>
      <c r="N242" s="2231"/>
      <c r="O242" s="2231"/>
      <c r="P242" s="2231"/>
      <c r="Q242" s="2223">
        <f>P242-SUM(R242:X242)</f>
        <v>0</v>
      </c>
      <c r="R242" s="2232"/>
      <c r="S242" s="2232"/>
      <c r="T242" s="2232"/>
      <c r="U242" s="2232"/>
      <c r="V242" s="2232"/>
      <c r="W242" s="2232"/>
      <c r="X242" s="2232"/>
      <c r="Y242" s="2403"/>
      <c r="Z242" s="2403"/>
      <c r="AA242" s="2403"/>
      <c r="AB242" s="2224"/>
      <c r="AC242" s="2224"/>
    </row>
    <row r="243" spans="1:29" s="2225" customFormat="1" ht="15" customHeight="1">
      <c r="A243" s="2214"/>
      <c r="B243" s="2215"/>
      <c r="C243" s="2216" t="s">
        <v>551</v>
      </c>
      <c r="D243" s="2214"/>
      <c r="E243" s="2165"/>
      <c r="F243" s="2165"/>
      <c r="G243" s="2165"/>
      <c r="H243" s="2230" t="s">
        <v>606</v>
      </c>
      <c r="I243" s="2230"/>
      <c r="J243" s="2231"/>
      <c r="K243" s="2231"/>
      <c r="L243" s="2231"/>
      <c r="M243" s="2231"/>
      <c r="N243" s="2231"/>
      <c r="O243" s="2231"/>
      <c r="P243" s="2231"/>
      <c r="Q243" s="2294"/>
      <c r="R243" s="2232"/>
      <c r="S243" s="2232"/>
      <c r="T243" s="2232"/>
      <c r="U243" s="2232"/>
      <c r="V243" s="2232"/>
      <c r="W243" s="2232"/>
      <c r="X243" s="2232"/>
      <c r="Y243" s="2403"/>
      <c r="Z243" s="2403"/>
      <c r="AA243" s="2403"/>
      <c r="AB243" s="2224"/>
      <c r="AC243" s="2224"/>
    </row>
    <row r="244" spans="1:29" s="2225" customFormat="1" ht="15" customHeight="1">
      <c r="A244" s="2214"/>
      <c r="B244" s="2215"/>
      <c r="C244" s="2216"/>
      <c r="D244" s="2214"/>
      <c r="E244" s="2165"/>
      <c r="F244" s="2165"/>
      <c r="G244" s="2165"/>
      <c r="H244" s="2230" t="s">
        <v>607</v>
      </c>
      <c r="I244" s="2230"/>
      <c r="J244" s="2231"/>
      <c r="K244" s="2231"/>
      <c r="L244" s="2231">
        <f>L245+L246+L247</f>
        <v>0</v>
      </c>
      <c r="M244" s="2231">
        <f>M245+M246+M247</f>
        <v>0</v>
      </c>
      <c r="N244" s="2231">
        <f>N245+N246+N247</f>
        <v>0</v>
      </c>
      <c r="O244" s="2231">
        <f>O245+O246+O247</f>
        <v>0</v>
      </c>
      <c r="P244" s="2231">
        <f>P245+P246+P247</f>
        <v>0</v>
      </c>
      <c r="Q244" s="2294"/>
      <c r="R244" s="2232">
        <f t="shared" ref="R244:X244" si="46">R245+R246+R247</f>
        <v>0</v>
      </c>
      <c r="S244" s="2232">
        <f t="shared" si="46"/>
        <v>0</v>
      </c>
      <c r="T244" s="2232">
        <f t="shared" si="46"/>
        <v>0</v>
      </c>
      <c r="U244" s="2232">
        <f t="shared" si="46"/>
        <v>0</v>
      </c>
      <c r="V244" s="2232">
        <f t="shared" si="46"/>
        <v>0</v>
      </c>
      <c r="W244" s="2232">
        <f t="shared" si="46"/>
        <v>0</v>
      </c>
      <c r="X244" s="2232">
        <f t="shared" si="46"/>
        <v>0</v>
      </c>
      <c r="Y244" s="2403"/>
      <c r="Z244" s="2403"/>
      <c r="AA244" s="2403"/>
      <c r="AB244" s="2224"/>
      <c r="AC244" s="2224"/>
    </row>
    <row r="245" spans="1:29" s="2225" customFormat="1" ht="15" customHeight="1">
      <c r="A245" s="2214"/>
      <c r="B245" s="2215"/>
      <c r="C245" s="2216" t="s">
        <v>551</v>
      </c>
      <c r="D245" s="2214"/>
      <c r="E245" s="2165"/>
      <c r="F245" s="2165"/>
      <c r="G245" s="2165"/>
      <c r="H245" s="2230"/>
      <c r="I245" s="2230" t="s">
        <v>608</v>
      </c>
      <c r="J245" s="2231"/>
      <c r="K245" s="2231"/>
      <c r="L245" s="2231"/>
      <c r="M245" s="2231"/>
      <c r="N245" s="2231"/>
      <c r="O245" s="2231"/>
      <c r="P245" s="2231"/>
      <c r="Q245" s="2223">
        <f>P245-SUM(R245:X245)</f>
        <v>0</v>
      </c>
      <c r="R245" s="2232"/>
      <c r="S245" s="2232"/>
      <c r="T245" s="2232"/>
      <c r="U245" s="2232"/>
      <c r="V245" s="2232"/>
      <c r="W245" s="2232"/>
      <c r="X245" s="2232"/>
      <c r="Y245" s="2403"/>
      <c r="Z245" s="2403"/>
      <c r="AA245" s="2403"/>
      <c r="AB245" s="2224"/>
      <c r="AC245" s="2224"/>
    </row>
    <row r="246" spans="1:29" s="2225" customFormat="1" ht="15" customHeight="1">
      <c r="A246" s="2214"/>
      <c r="B246" s="2215"/>
      <c r="C246" s="2216" t="s">
        <v>552</v>
      </c>
      <c r="D246" s="2214"/>
      <c r="E246" s="2165"/>
      <c r="F246" s="2165"/>
      <c r="G246" s="2165"/>
      <c r="H246" s="2230"/>
      <c r="I246" s="2230" t="s">
        <v>649</v>
      </c>
      <c r="J246" s="2231"/>
      <c r="K246" s="2231"/>
      <c r="L246" s="2231"/>
      <c r="M246" s="2231"/>
      <c r="N246" s="2231"/>
      <c r="O246" s="2231"/>
      <c r="P246" s="2231"/>
      <c r="Q246" s="2294"/>
      <c r="R246" s="2232"/>
      <c r="S246" s="2232"/>
      <c r="T246" s="2232"/>
      <c r="U246" s="2232"/>
      <c r="V246" s="2232"/>
      <c r="W246" s="2232"/>
      <c r="X246" s="2232"/>
      <c r="Y246" s="2403"/>
      <c r="Z246" s="2403"/>
      <c r="AA246" s="2403"/>
      <c r="AB246" s="2224"/>
      <c r="AC246" s="2224"/>
    </row>
    <row r="247" spans="1:29" s="2225" customFormat="1" ht="15" customHeight="1">
      <c r="A247" s="2214"/>
      <c r="B247" s="2215"/>
      <c r="C247" s="2216" t="s">
        <v>552</v>
      </c>
      <c r="D247" s="2214"/>
      <c r="E247" s="2165"/>
      <c r="F247" s="2165"/>
      <c r="G247" s="2165"/>
      <c r="H247" s="2230"/>
      <c r="I247" s="2230" t="s">
        <v>609</v>
      </c>
      <c r="J247" s="2231"/>
      <c r="K247" s="2231"/>
      <c r="L247" s="2231"/>
      <c r="M247" s="2231"/>
      <c r="N247" s="2231"/>
      <c r="O247" s="2231"/>
      <c r="P247" s="2231"/>
      <c r="Q247" s="2294"/>
      <c r="R247" s="2232"/>
      <c r="S247" s="2232"/>
      <c r="T247" s="2232"/>
      <c r="U247" s="2232"/>
      <c r="V247" s="2232"/>
      <c r="W247" s="2232"/>
      <c r="X247" s="2232"/>
      <c r="Y247" s="2403"/>
      <c r="Z247" s="2403"/>
      <c r="AA247" s="2403"/>
      <c r="AB247" s="2224"/>
      <c r="AC247" s="2224"/>
    </row>
    <row r="248" spans="1:29" s="2225" customFormat="1" ht="15" customHeight="1">
      <c r="A248" s="2214"/>
      <c r="B248" s="2215"/>
      <c r="C248" s="2216" t="s">
        <v>551</v>
      </c>
      <c r="D248" s="2214"/>
      <c r="E248" s="2165"/>
      <c r="F248" s="2165"/>
      <c r="G248" s="2165"/>
      <c r="H248" s="2230" t="s">
        <v>610</v>
      </c>
      <c r="I248" s="2230"/>
      <c r="J248" s="2231"/>
      <c r="K248" s="2231"/>
      <c r="L248" s="2231"/>
      <c r="M248" s="2231"/>
      <c r="N248" s="2231"/>
      <c r="O248" s="2231"/>
      <c r="P248" s="2231"/>
      <c r="Q248" s="2294"/>
      <c r="R248" s="2232"/>
      <c r="S248" s="2232"/>
      <c r="T248" s="2232"/>
      <c r="U248" s="2232"/>
      <c r="V248" s="2232"/>
      <c r="W248" s="2232"/>
      <c r="X248" s="2232"/>
      <c r="Y248" s="2403"/>
      <c r="Z248" s="2403"/>
      <c r="AA248" s="2403"/>
      <c r="AB248" s="2224"/>
      <c r="AC248" s="2224"/>
    </row>
    <row r="249" spans="1:29" s="2225" customFormat="1" ht="15" customHeight="1">
      <c r="A249" s="2214"/>
      <c r="B249" s="2215"/>
      <c r="C249" s="2216"/>
      <c r="D249" s="2214"/>
      <c r="E249" s="2165"/>
      <c r="F249" s="2165"/>
      <c r="G249" s="2165"/>
      <c r="H249" s="2230"/>
      <c r="I249" s="2230"/>
      <c r="J249" s="2231"/>
      <c r="K249" s="2231"/>
      <c r="L249" s="2231"/>
      <c r="M249" s="2231"/>
      <c r="N249" s="2231"/>
      <c r="O249" s="2231"/>
      <c r="P249" s="2231"/>
      <c r="Q249" s="2294"/>
      <c r="R249" s="2232"/>
      <c r="S249" s="2232"/>
      <c r="T249" s="2232"/>
      <c r="U249" s="2232"/>
      <c r="V249" s="2232"/>
      <c r="W249" s="2232"/>
      <c r="X249" s="2232"/>
      <c r="Y249" s="2403"/>
      <c r="Z249" s="2403"/>
      <c r="AA249" s="2403"/>
      <c r="AB249" s="2224"/>
      <c r="AC249" s="2224"/>
    </row>
    <row r="250" spans="1:29" s="2225" customFormat="1" ht="15" customHeight="1">
      <c r="A250" s="2214"/>
      <c r="B250" s="2215"/>
      <c r="C250" s="2216" t="s">
        <v>551</v>
      </c>
      <c r="D250" s="2214"/>
      <c r="E250" s="2165"/>
      <c r="F250" s="2165"/>
      <c r="G250" s="2229" t="s">
        <v>798</v>
      </c>
      <c r="H250" s="2165" t="s">
        <v>611</v>
      </c>
      <c r="I250" s="2165"/>
      <c r="J250" s="2231"/>
      <c r="K250" s="2231"/>
      <c r="L250" s="2231"/>
      <c r="M250" s="2231"/>
      <c r="N250" s="2231"/>
      <c r="O250" s="2231"/>
      <c r="P250" s="2231"/>
      <c r="Q250" s="2294"/>
      <c r="R250" s="2232"/>
      <c r="S250" s="2232"/>
      <c r="T250" s="2232"/>
      <c r="U250" s="2232"/>
      <c r="V250" s="2232"/>
      <c r="W250" s="2232"/>
      <c r="X250" s="2232"/>
      <c r="Y250" s="2403"/>
      <c r="Z250" s="2403"/>
      <c r="AA250" s="2403"/>
      <c r="AB250" s="2224"/>
      <c r="AC250" s="2224"/>
    </row>
    <row r="251" spans="1:29" s="2225" customFormat="1" ht="15" customHeight="1">
      <c r="A251" s="2214"/>
      <c r="B251" s="2215"/>
      <c r="C251" s="2216"/>
      <c r="D251" s="2214"/>
      <c r="E251" s="2165"/>
      <c r="F251" s="2165"/>
      <c r="G251" s="2165"/>
      <c r="H251" s="2165" t="s">
        <v>612</v>
      </c>
      <c r="I251" s="2165"/>
      <c r="J251" s="2231"/>
      <c r="K251" s="2231"/>
      <c r="L251" s="2231"/>
      <c r="M251" s="2231"/>
      <c r="N251" s="2231"/>
      <c r="O251" s="2231"/>
      <c r="P251" s="2231"/>
      <c r="Q251" s="2294"/>
      <c r="R251" s="2232"/>
      <c r="S251" s="2232"/>
      <c r="T251" s="2232"/>
      <c r="U251" s="2232"/>
      <c r="V251" s="2232"/>
      <c r="W251" s="2232"/>
      <c r="X251" s="2232"/>
      <c r="Y251" s="2403"/>
      <c r="Z251" s="2403"/>
      <c r="AA251" s="2403"/>
      <c r="AB251" s="2224"/>
      <c r="AC251" s="2224"/>
    </row>
    <row r="252" spans="1:29" s="2225" customFormat="1" ht="15" customHeight="1">
      <c r="A252" s="2214"/>
      <c r="B252" s="2215"/>
      <c r="C252" s="2216"/>
      <c r="D252" s="2214"/>
      <c r="E252" s="2165"/>
      <c r="F252" s="2165"/>
      <c r="G252" s="2165"/>
      <c r="H252" s="2165"/>
      <c r="I252" s="2165"/>
      <c r="J252" s="2231"/>
      <c r="K252" s="2231"/>
      <c r="L252" s="2231"/>
      <c r="M252" s="2231"/>
      <c r="N252" s="2231"/>
      <c r="O252" s="2231"/>
      <c r="P252" s="2231"/>
      <c r="Q252" s="2294"/>
      <c r="R252" s="2232"/>
      <c r="S252" s="2232"/>
      <c r="T252" s="2232"/>
      <c r="U252" s="2232"/>
      <c r="V252" s="2232"/>
      <c r="W252" s="2232"/>
      <c r="X252" s="2232"/>
      <c r="Y252" s="2403"/>
      <c r="Z252" s="2403"/>
      <c r="AA252" s="2403"/>
      <c r="AB252" s="2224"/>
      <c r="AC252" s="2224"/>
    </row>
    <row r="253" spans="1:29" s="2225" customFormat="1" ht="15" customHeight="1">
      <c r="A253" s="2214"/>
      <c r="B253" s="2215"/>
      <c r="C253" s="2216" t="s">
        <v>552</v>
      </c>
      <c r="D253" s="2214"/>
      <c r="E253" s="2165"/>
      <c r="F253" s="2165"/>
      <c r="G253" s="2165" t="s">
        <v>1620</v>
      </c>
      <c r="H253" s="2230"/>
      <c r="I253" s="2165"/>
      <c r="J253" s="2231"/>
      <c r="K253" s="2231"/>
      <c r="L253" s="2231"/>
      <c r="M253" s="2231"/>
      <c r="N253" s="2231"/>
      <c r="O253" s="2231"/>
      <c r="P253" s="2231"/>
      <c r="Q253" s="2294"/>
      <c r="R253" s="2232"/>
      <c r="S253" s="2232"/>
      <c r="T253" s="2232"/>
      <c r="U253" s="2232"/>
      <c r="V253" s="2232"/>
      <c r="W253" s="2232"/>
      <c r="X253" s="2232"/>
      <c r="Y253" s="2403"/>
      <c r="Z253" s="2403"/>
      <c r="AA253" s="2403"/>
      <c r="AB253" s="2224"/>
      <c r="AC253" s="2224"/>
    </row>
    <row r="254" spans="1:29" s="2225" customFormat="1" ht="15" customHeight="1">
      <c r="A254" s="2214"/>
      <c r="B254" s="2215"/>
      <c r="C254" s="2216" t="s">
        <v>552</v>
      </c>
      <c r="D254" s="2214"/>
      <c r="E254" s="2165"/>
      <c r="F254" s="2165"/>
      <c r="G254" s="2165" t="s">
        <v>908</v>
      </c>
      <c r="H254" s="2230"/>
      <c r="I254" s="2165"/>
      <c r="J254" s="2231"/>
      <c r="K254" s="2231"/>
      <c r="L254" s="2231"/>
      <c r="M254" s="2231"/>
      <c r="N254" s="2231"/>
      <c r="O254" s="2231"/>
      <c r="P254" s="2231"/>
      <c r="Q254" s="2223">
        <f>P254-SUM(R254:X254)</f>
        <v>0</v>
      </c>
      <c r="R254" s="2232"/>
      <c r="S254" s="2232"/>
      <c r="T254" s="2232"/>
      <c r="U254" s="2232"/>
      <c r="V254" s="2232"/>
      <c r="W254" s="2232"/>
      <c r="X254" s="2232"/>
      <c r="Y254" s="2403"/>
      <c r="Z254" s="2403"/>
      <c r="AA254" s="2403"/>
      <c r="AB254" s="2224"/>
      <c r="AC254" s="2224"/>
    </row>
    <row r="255" spans="1:29" s="2225" customFormat="1" ht="15" customHeight="1">
      <c r="A255" s="2214"/>
      <c r="B255" s="2215"/>
      <c r="C255" s="2216"/>
      <c r="D255" s="2214"/>
      <c r="E255" s="2165"/>
      <c r="F255" s="2165"/>
      <c r="G255" s="2165"/>
      <c r="H255" s="2230"/>
      <c r="I255" s="2230"/>
      <c r="J255" s="2231"/>
      <c r="K255" s="2231"/>
      <c r="L255" s="2231"/>
      <c r="M255" s="2231"/>
      <c r="N255" s="2231"/>
      <c r="O255" s="2231"/>
      <c r="P255" s="2231"/>
      <c r="Q255" s="2294"/>
      <c r="R255" s="2232"/>
      <c r="S255" s="2232"/>
      <c r="T255" s="2232"/>
      <c r="U255" s="2232"/>
      <c r="V255" s="2232"/>
      <c r="W255" s="2232"/>
      <c r="X255" s="2232"/>
      <c r="Y255" s="2403"/>
      <c r="Z255" s="2403"/>
      <c r="AA255" s="2403"/>
      <c r="AB255" s="2224"/>
      <c r="AC255" s="2224"/>
    </row>
    <row r="256" spans="1:29" s="2225" customFormat="1" ht="15" customHeight="1">
      <c r="A256" s="2214"/>
      <c r="B256" s="2215"/>
      <c r="C256" s="2216"/>
      <c r="D256" s="2214"/>
      <c r="E256" s="2165"/>
      <c r="F256" s="2165" t="s">
        <v>895</v>
      </c>
      <c r="G256" s="2165" t="s">
        <v>613</v>
      </c>
      <c r="H256" s="2230"/>
      <c r="I256" s="2230"/>
      <c r="J256" s="2231"/>
      <c r="K256" s="2215" t="s">
        <v>95</v>
      </c>
      <c r="L256" s="2231">
        <f>L258+L259+L261+L262</f>
        <v>0</v>
      </c>
      <c r="M256" s="2231">
        <f>M258+M259+M261+M262</f>
        <v>0</v>
      </c>
      <c r="N256" s="2231">
        <f>N258+N259+N261+N262</f>
        <v>0</v>
      </c>
      <c r="O256" s="2231">
        <f>O258+O259+O261+O262</f>
        <v>0</v>
      </c>
      <c r="P256" s="2231">
        <f>P258+P259+P261+P262</f>
        <v>0</v>
      </c>
      <c r="Q256" s="2294"/>
      <c r="R256" s="2232">
        <f t="shared" ref="R256:X256" si="47">R258+R259+R261+R262</f>
        <v>0</v>
      </c>
      <c r="S256" s="2232">
        <f t="shared" si="47"/>
        <v>0</v>
      </c>
      <c r="T256" s="2232">
        <f t="shared" si="47"/>
        <v>0</v>
      </c>
      <c r="U256" s="2232">
        <f t="shared" si="47"/>
        <v>0</v>
      </c>
      <c r="V256" s="2232">
        <f t="shared" si="47"/>
        <v>0</v>
      </c>
      <c r="W256" s="2232">
        <f t="shared" si="47"/>
        <v>0</v>
      </c>
      <c r="X256" s="2232">
        <f t="shared" si="47"/>
        <v>0</v>
      </c>
      <c r="Y256" s="2403"/>
      <c r="Z256" s="2403"/>
      <c r="AA256" s="2403"/>
      <c r="AB256" s="2224"/>
      <c r="AC256" s="2224"/>
    </row>
    <row r="257" spans="1:41" s="2225" customFormat="1" ht="15" customHeight="1">
      <c r="A257" s="2214"/>
      <c r="B257" s="2215"/>
      <c r="C257" s="2216"/>
      <c r="D257" s="2214"/>
      <c r="E257" s="2165"/>
      <c r="F257" s="2165"/>
      <c r="G257" s="2165" t="s">
        <v>614</v>
      </c>
      <c r="H257" s="2230"/>
      <c r="I257" s="2230"/>
      <c r="J257" s="2231"/>
      <c r="K257" s="2231"/>
      <c r="L257" s="2231"/>
      <c r="M257" s="2231"/>
      <c r="N257" s="2231"/>
      <c r="O257" s="2231"/>
      <c r="P257" s="2231"/>
      <c r="Q257" s="2294"/>
      <c r="R257" s="2232"/>
      <c r="S257" s="2232"/>
      <c r="T257" s="2232"/>
      <c r="U257" s="2232"/>
      <c r="V257" s="2232"/>
      <c r="W257" s="2232"/>
      <c r="X257" s="2232"/>
      <c r="Y257" s="2403"/>
      <c r="Z257" s="2403"/>
      <c r="AA257" s="2403"/>
      <c r="AB257" s="2224"/>
      <c r="AC257" s="2224"/>
    </row>
    <row r="258" spans="1:41" s="2225" customFormat="1" ht="15" customHeight="1">
      <c r="A258" s="2214"/>
      <c r="B258" s="2215"/>
      <c r="C258" s="2216" t="s">
        <v>552</v>
      </c>
      <c r="D258" s="2214"/>
      <c r="E258" s="2165"/>
      <c r="F258" s="2165"/>
      <c r="G258" s="2165"/>
      <c r="H258" s="2230" t="s">
        <v>649</v>
      </c>
      <c r="I258" s="2230"/>
      <c r="J258" s="2231"/>
      <c r="K258" s="2231"/>
      <c r="L258" s="2231"/>
      <c r="M258" s="2231"/>
      <c r="N258" s="2231"/>
      <c r="O258" s="2231"/>
      <c r="P258" s="2231"/>
      <c r="Q258" s="2294"/>
      <c r="R258" s="2232"/>
      <c r="S258" s="2232"/>
      <c r="T258" s="2232"/>
      <c r="U258" s="2232"/>
      <c r="V258" s="2232"/>
      <c r="W258" s="2232"/>
      <c r="X258" s="2232"/>
      <c r="Y258" s="2403"/>
      <c r="Z258" s="2403"/>
      <c r="AA258" s="2403"/>
      <c r="AB258" s="2224"/>
      <c r="AC258" s="2224"/>
    </row>
    <row r="259" spans="1:41" s="2225" customFormat="1" ht="15" customHeight="1">
      <c r="A259" s="2214"/>
      <c r="B259" s="2215"/>
      <c r="C259" s="2216" t="s">
        <v>551</v>
      </c>
      <c r="D259" s="2214"/>
      <c r="E259" s="2165"/>
      <c r="F259" s="2165"/>
      <c r="G259" s="2165"/>
      <c r="H259" s="2230" t="s">
        <v>650</v>
      </c>
      <c r="I259" s="2230"/>
      <c r="J259" s="2231"/>
      <c r="K259" s="2231"/>
      <c r="L259" s="2231"/>
      <c r="M259" s="2231"/>
      <c r="N259" s="2231"/>
      <c r="O259" s="2231"/>
      <c r="P259" s="2231"/>
      <c r="Q259" s="2223">
        <f>P259-SUM(R259:X259)</f>
        <v>0</v>
      </c>
      <c r="R259" s="2232"/>
      <c r="S259" s="2232"/>
      <c r="T259" s="2232"/>
      <c r="U259" s="2232"/>
      <c r="V259" s="2232"/>
      <c r="W259" s="2232"/>
      <c r="X259" s="2232"/>
      <c r="Y259" s="2403"/>
      <c r="Z259" s="2403"/>
      <c r="AA259" s="2403"/>
      <c r="AB259" s="2224"/>
      <c r="AC259" s="2224"/>
    </row>
    <row r="260" spans="1:41" s="2225" customFormat="1" ht="15" customHeight="1">
      <c r="A260" s="2214"/>
      <c r="B260" s="2215"/>
      <c r="C260" s="2216"/>
      <c r="D260" s="2214"/>
      <c r="E260" s="2165"/>
      <c r="F260" s="2165"/>
      <c r="G260" s="2165"/>
      <c r="H260" s="2230"/>
      <c r="I260" s="2230"/>
      <c r="J260" s="2231"/>
      <c r="K260" s="2231"/>
      <c r="L260" s="2231"/>
      <c r="M260" s="2231"/>
      <c r="N260" s="2231"/>
      <c r="O260" s="2231"/>
      <c r="P260" s="2231"/>
      <c r="Q260" s="2294"/>
      <c r="R260" s="2232"/>
      <c r="S260" s="2232"/>
      <c r="T260" s="2232"/>
      <c r="U260" s="2232"/>
      <c r="V260" s="2232"/>
      <c r="W260" s="2232"/>
      <c r="X260" s="2232"/>
      <c r="Y260" s="2403"/>
      <c r="Z260" s="2403"/>
      <c r="AA260" s="2403"/>
      <c r="AB260" s="2224"/>
      <c r="AC260" s="2224"/>
    </row>
    <row r="261" spans="1:41" s="2225" customFormat="1" ht="15" customHeight="1">
      <c r="A261" s="2214"/>
      <c r="B261" s="2215"/>
      <c r="C261" s="2216" t="s">
        <v>552</v>
      </c>
      <c r="D261" s="2214"/>
      <c r="E261" s="2165"/>
      <c r="F261" s="2165"/>
      <c r="G261" s="2165" t="s">
        <v>1620</v>
      </c>
      <c r="H261" s="2230"/>
      <c r="I261" s="2230"/>
      <c r="J261" s="2231"/>
      <c r="K261" s="2231"/>
      <c r="L261" s="2231"/>
      <c r="M261" s="2231"/>
      <c r="N261" s="2231"/>
      <c r="O261" s="2231"/>
      <c r="P261" s="2231"/>
      <c r="Q261" s="2294"/>
      <c r="R261" s="2232"/>
      <c r="S261" s="2232"/>
      <c r="T261" s="2232"/>
      <c r="U261" s="2232"/>
      <c r="V261" s="2232"/>
      <c r="W261" s="2232"/>
      <c r="X261" s="2232"/>
      <c r="Y261" s="2403"/>
      <c r="Z261" s="2403"/>
      <c r="AA261" s="2403"/>
      <c r="AB261" s="2224"/>
      <c r="AC261" s="2224"/>
    </row>
    <row r="262" spans="1:41" s="2225" customFormat="1" ht="15" customHeight="1">
      <c r="A262" s="2214"/>
      <c r="B262" s="2215"/>
      <c r="C262" s="2216" t="s">
        <v>552</v>
      </c>
      <c r="D262" s="2214"/>
      <c r="E262" s="2165"/>
      <c r="F262" s="2165"/>
      <c r="G262" s="2165" t="s">
        <v>908</v>
      </c>
      <c r="H262" s="2230"/>
      <c r="I262" s="2230"/>
      <c r="J262" s="2231"/>
      <c r="K262" s="2231"/>
      <c r="L262" s="2231"/>
      <c r="M262" s="2231"/>
      <c r="N262" s="2231"/>
      <c r="O262" s="2231"/>
      <c r="P262" s="2231"/>
      <c r="Q262" s="2294"/>
      <c r="R262" s="2232"/>
      <c r="S262" s="2232"/>
      <c r="T262" s="2232"/>
      <c r="U262" s="2232"/>
      <c r="V262" s="2232"/>
      <c r="W262" s="2232"/>
      <c r="X262" s="2232"/>
      <c r="Y262" s="2403"/>
      <c r="Z262" s="2403"/>
      <c r="AA262" s="2403"/>
      <c r="AB262" s="2224"/>
      <c r="AC262" s="2224"/>
    </row>
    <row r="263" spans="1:41" s="2225" customFormat="1" ht="15" customHeight="1">
      <c r="A263" s="2214"/>
      <c r="B263" s="2215"/>
      <c r="C263" s="2216"/>
      <c r="D263" s="2214"/>
      <c r="E263" s="2165"/>
      <c r="F263" s="2165"/>
      <c r="G263" s="2165"/>
      <c r="H263" s="2230"/>
      <c r="I263" s="2230"/>
      <c r="J263" s="2231"/>
      <c r="K263" s="2231"/>
      <c r="L263" s="2231"/>
      <c r="M263" s="2231"/>
      <c r="N263" s="2231"/>
      <c r="O263" s="2231"/>
      <c r="P263" s="2231"/>
      <c r="Q263" s="2294"/>
      <c r="R263" s="2232"/>
      <c r="S263" s="2232"/>
      <c r="T263" s="2232"/>
      <c r="U263" s="2232"/>
      <c r="V263" s="2232"/>
      <c r="W263" s="2232"/>
      <c r="X263" s="2232"/>
      <c r="Y263" s="2403"/>
      <c r="Z263" s="2403"/>
      <c r="AA263" s="2403"/>
      <c r="AB263" s="2224"/>
      <c r="AC263" s="2224"/>
    </row>
    <row r="264" spans="1:41" s="2225" customFormat="1" ht="15" customHeight="1">
      <c r="A264" s="2214"/>
      <c r="B264" s="2215"/>
      <c r="C264" s="2216"/>
      <c r="D264" s="2214"/>
      <c r="E264" s="2165" t="s">
        <v>878</v>
      </c>
      <c r="F264" s="2165" t="s">
        <v>615</v>
      </c>
      <c r="G264" s="2165"/>
      <c r="H264" s="2165"/>
      <c r="I264" s="2165"/>
      <c r="J264" s="2215"/>
      <c r="K264" s="2215" t="s">
        <v>1542</v>
      </c>
      <c r="L264" s="2215">
        <f>L266+L267+L268+L269+L270+L271+L272+L274</f>
        <v>0</v>
      </c>
      <c r="M264" s="2215">
        <f>M266+M267+M268+M269+M270+M271+M272+M274</f>
        <v>0</v>
      </c>
      <c r="N264" s="2215">
        <f>N266+N267+N268+N269+N270+N271+N272+N274</f>
        <v>0</v>
      </c>
      <c r="O264" s="2215">
        <f>O266+O267+O268+O269+O270+O271+O272+O274</f>
        <v>0</v>
      </c>
      <c r="P264" s="2215">
        <f>P266+P267+P268+P269+P270+P271+P272+P274</f>
        <v>0</v>
      </c>
      <c r="Q264" s="2294"/>
      <c r="R264" s="2216">
        <f t="shared" ref="R264:X264" si="48">R266+R267+R268+R269+R270+R271+R272+R274</f>
        <v>0</v>
      </c>
      <c r="S264" s="2491">
        <f t="shared" si="48"/>
        <v>0</v>
      </c>
      <c r="T264" s="2491">
        <f t="shared" si="48"/>
        <v>0</v>
      </c>
      <c r="U264" s="2491">
        <f t="shared" si="48"/>
        <v>0</v>
      </c>
      <c r="V264" s="2491">
        <f t="shared" si="48"/>
        <v>0</v>
      </c>
      <c r="W264" s="2491">
        <f t="shared" si="48"/>
        <v>0</v>
      </c>
      <c r="X264" s="2491">
        <f t="shared" si="48"/>
        <v>0</v>
      </c>
      <c r="Y264" s="2403"/>
      <c r="Z264" s="2403"/>
      <c r="AA264" s="2403"/>
      <c r="AB264" s="2224"/>
      <c r="AC264" s="2224"/>
    </row>
    <row r="265" spans="1:41" s="2225" customFormat="1" ht="15" customHeight="1">
      <c r="A265" s="2214"/>
      <c r="B265" s="2215"/>
      <c r="C265" s="2216"/>
      <c r="D265" s="2214"/>
      <c r="E265" s="2165"/>
      <c r="F265" s="2165"/>
      <c r="G265" s="2165"/>
      <c r="H265" s="2165"/>
      <c r="I265" s="2165"/>
      <c r="J265" s="2215"/>
      <c r="K265" s="2215"/>
      <c r="L265" s="2215"/>
      <c r="M265" s="2215"/>
      <c r="N265" s="2215"/>
      <c r="O265" s="2215"/>
      <c r="P265" s="2215"/>
      <c r="Q265" s="2294"/>
      <c r="R265" s="2216"/>
      <c r="S265" s="2216"/>
      <c r="T265" s="2216"/>
      <c r="U265" s="2216"/>
      <c r="V265" s="2216"/>
      <c r="W265" s="2216"/>
      <c r="X265" s="2216"/>
      <c r="Y265" s="2403"/>
      <c r="Z265" s="2403"/>
      <c r="AA265" s="2403"/>
      <c r="AB265" s="2224"/>
      <c r="AC265" s="2224"/>
    </row>
    <row r="266" spans="1:41" s="2225" customFormat="1" ht="15" customHeight="1">
      <c r="A266" s="2214"/>
      <c r="B266" s="2215"/>
      <c r="C266" s="2236" t="s">
        <v>552</v>
      </c>
      <c r="D266" s="2168"/>
      <c r="E266" s="2168"/>
      <c r="F266" s="2168"/>
      <c r="G266" s="2168" t="s">
        <v>990</v>
      </c>
      <c r="H266" s="2168"/>
      <c r="I266" s="2168"/>
      <c r="J266" s="2215"/>
      <c r="K266" s="2215"/>
      <c r="L266" s="2215"/>
      <c r="M266" s="2215"/>
      <c r="N266" s="2215"/>
      <c r="O266" s="2215"/>
      <c r="P266" s="2215"/>
      <c r="Q266" s="2218"/>
      <c r="R266" s="2216"/>
      <c r="S266" s="2491"/>
      <c r="T266" s="2491"/>
      <c r="U266" s="2491"/>
      <c r="V266" s="2491"/>
      <c r="W266" s="2491"/>
      <c r="X266" s="2491"/>
      <c r="Y266" s="2403"/>
      <c r="Z266" s="2403"/>
      <c r="AA266" s="2403"/>
      <c r="AB266" s="2224"/>
      <c r="AC266" s="2224"/>
      <c r="AD266" s="2224"/>
      <c r="AE266" s="2224"/>
      <c r="AF266" s="2224"/>
      <c r="AG266" s="2224"/>
      <c r="AH266" s="2224"/>
      <c r="AI266" s="2224"/>
      <c r="AJ266" s="2224"/>
      <c r="AK266" s="2224"/>
      <c r="AL266" s="2224"/>
      <c r="AM266" s="2224"/>
      <c r="AN266" s="2224"/>
      <c r="AO266" s="2224"/>
    </row>
    <row r="267" spans="1:41" s="2225" customFormat="1" ht="15" customHeight="1">
      <c r="A267" s="2214"/>
      <c r="B267" s="2215"/>
      <c r="C267" s="2236" t="s">
        <v>552</v>
      </c>
      <c r="D267" s="2168"/>
      <c r="E267" s="2168"/>
      <c r="F267" s="2168"/>
      <c r="G267" s="2168" t="s">
        <v>991</v>
      </c>
      <c r="H267" s="2169"/>
      <c r="I267" s="2169"/>
      <c r="J267" s="2231"/>
      <c r="K267" s="2231"/>
      <c r="L267" s="2231"/>
      <c r="M267" s="2231"/>
      <c r="N267" s="2231"/>
      <c r="O267" s="2231"/>
      <c r="P267" s="2231"/>
      <c r="Q267" s="2218"/>
      <c r="R267" s="2232"/>
      <c r="S267" s="2492"/>
      <c r="T267" s="2492"/>
      <c r="U267" s="2492"/>
      <c r="V267" s="2492"/>
      <c r="W267" s="2492"/>
      <c r="X267" s="2492"/>
      <c r="Y267" s="2403"/>
      <c r="Z267" s="2403"/>
      <c r="AA267" s="2403"/>
      <c r="AB267" s="2224"/>
      <c r="AC267" s="2224"/>
      <c r="AD267" s="2224"/>
      <c r="AE267" s="2224"/>
      <c r="AF267" s="2224"/>
      <c r="AG267" s="2224"/>
      <c r="AH267" s="2224"/>
      <c r="AI267" s="2224"/>
      <c r="AJ267" s="2224"/>
      <c r="AK267" s="2224"/>
      <c r="AL267" s="2224"/>
      <c r="AM267" s="2224"/>
      <c r="AN267" s="2224"/>
      <c r="AO267" s="2224"/>
    </row>
    <row r="268" spans="1:41" s="2225" customFormat="1" ht="15" customHeight="1">
      <c r="A268" s="2214"/>
      <c r="B268" s="2215"/>
      <c r="C268" s="2236" t="s">
        <v>992</v>
      </c>
      <c r="D268" s="2168"/>
      <c r="E268" s="2168"/>
      <c r="F268" s="2168"/>
      <c r="G268" s="2168" t="s">
        <v>993</v>
      </c>
      <c r="H268" s="2169"/>
      <c r="I268" s="2169"/>
      <c r="J268" s="2231"/>
      <c r="K268" s="2231"/>
      <c r="L268" s="2231"/>
      <c r="M268" s="2231"/>
      <c r="N268" s="2231"/>
      <c r="O268" s="2231"/>
      <c r="P268" s="2231"/>
      <c r="Q268" s="2218"/>
      <c r="R268" s="2232"/>
      <c r="S268" s="2492"/>
      <c r="T268" s="2492"/>
      <c r="U268" s="2492"/>
      <c r="V268" s="2492"/>
      <c r="W268" s="2492"/>
      <c r="X268" s="2492"/>
      <c r="Y268" s="2403"/>
      <c r="Z268" s="2403"/>
      <c r="AA268" s="2403"/>
      <c r="AB268" s="2224"/>
      <c r="AC268" s="2224"/>
      <c r="AD268" s="2224"/>
      <c r="AE268" s="2224"/>
      <c r="AF268" s="2224"/>
      <c r="AG268" s="2224"/>
      <c r="AH268" s="2224"/>
      <c r="AI268" s="2224"/>
      <c r="AJ268" s="2224"/>
      <c r="AK268" s="2224"/>
      <c r="AL268" s="2224"/>
      <c r="AM268" s="2224"/>
      <c r="AN268" s="2224"/>
      <c r="AO268" s="2224"/>
    </row>
    <row r="269" spans="1:41" s="2225" customFormat="1" ht="15" customHeight="1">
      <c r="A269" s="2214"/>
      <c r="B269" s="2215"/>
      <c r="C269" s="2236" t="s">
        <v>552</v>
      </c>
      <c r="D269" s="2168"/>
      <c r="E269" s="2168"/>
      <c r="F269" s="2168"/>
      <c r="G269" s="2168" t="s">
        <v>1624</v>
      </c>
      <c r="H269" s="2168"/>
      <c r="I269" s="2168"/>
      <c r="J269" s="2215"/>
      <c r="K269" s="2215"/>
      <c r="L269" s="2215"/>
      <c r="M269" s="2215"/>
      <c r="N269" s="2215"/>
      <c r="O269" s="2215"/>
      <c r="P269" s="2215"/>
      <c r="Q269" s="2218"/>
      <c r="R269" s="2216"/>
      <c r="S269" s="2491"/>
      <c r="T269" s="2491"/>
      <c r="U269" s="2491"/>
      <c r="V269" s="2491"/>
      <c r="W269" s="2491"/>
      <c r="X269" s="2491"/>
      <c r="Y269" s="2403"/>
      <c r="Z269" s="2403"/>
      <c r="AA269" s="2403"/>
      <c r="AB269" s="2224"/>
      <c r="AC269" s="2224"/>
      <c r="AD269" s="2224"/>
      <c r="AE269" s="2224"/>
      <c r="AF269" s="2224"/>
      <c r="AG269" s="2224"/>
      <c r="AH269" s="2224"/>
      <c r="AI269" s="2224"/>
      <c r="AJ269" s="2224"/>
      <c r="AK269" s="2224"/>
      <c r="AL269" s="2224"/>
      <c r="AM269" s="2224"/>
      <c r="AN269" s="2224"/>
      <c r="AO269" s="2224"/>
    </row>
    <row r="270" spans="1:41" s="2225" customFormat="1" ht="15" customHeight="1">
      <c r="A270" s="2214"/>
      <c r="B270" s="2215"/>
      <c r="C270" s="2236" t="s">
        <v>552</v>
      </c>
      <c r="D270" s="2168"/>
      <c r="E270" s="2168"/>
      <c r="F270" s="2168"/>
      <c r="G270" s="2168" t="s">
        <v>994</v>
      </c>
      <c r="H270" s="2168"/>
      <c r="I270" s="2168"/>
      <c r="J270" s="2215"/>
      <c r="K270" s="2215"/>
      <c r="L270" s="2215"/>
      <c r="M270" s="2215"/>
      <c r="N270" s="2215"/>
      <c r="O270" s="2215"/>
      <c r="P270" s="2215"/>
      <c r="Q270" s="2218"/>
      <c r="R270" s="2216"/>
      <c r="S270" s="2491"/>
      <c r="T270" s="2491"/>
      <c r="U270" s="2491"/>
      <c r="V270" s="2491"/>
      <c r="W270" s="2491"/>
      <c r="X270" s="2491"/>
      <c r="Y270" s="2403"/>
      <c r="Z270" s="2403"/>
      <c r="AA270" s="2403"/>
      <c r="AB270" s="2224"/>
      <c r="AC270" s="2224"/>
      <c r="AD270" s="2224"/>
      <c r="AE270" s="2224"/>
      <c r="AF270" s="2224"/>
      <c r="AG270" s="2224"/>
      <c r="AH270" s="2224"/>
      <c r="AI270" s="2224"/>
      <c r="AJ270" s="2224"/>
      <c r="AK270" s="2224"/>
      <c r="AL270" s="2224"/>
      <c r="AM270" s="2224"/>
      <c r="AN270" s="2224"/>
      <c r="AO270" s="2224"/>
    </row>
    <row r="271" spans="1:41" s="2225" customFormat="1" ht="15" customHeight="1">
      <c r="A271" s="2214"/>
      <c r="B271" s="2215"/>
      <c r="C271" s="2236" t="s">
        <v>552</v>
      </c>
      <c r="D271" s="2168"/>
      <c r="E271" s="2168"/>
      <c r="F271" s="2168"/>
      <c r="G271" s="2168" t="s">
        <v>995</v>
      </c>
      <c r="H271" s="2168"/>
      <c r="I271" s="2168"/>
      <c r="J271" s="2215"/>
      <c r="K271" s="2215"/>
      <c r="L271" s="2215"/>
      <c r="M271" s="2215"/>
      <c r="N271" s="2215"/>
      <c r="O271" s="2215"/>
      <c r="P271" s="2215"/>
      <c r="Q271" s="2218"/>
      <c r="R271" s="2216"/>
      <c r="S271" s="2491"/>
      <c r="T271" s="2491"/>
      <c r="U271" s="2491"/>
      <c r="V271" s="2491"/>
      <c r="W271" s="2491"/>
      <c r="X271" s="2491"/>
      <c r="Y271" s="2403"/>
      <c r="Z271" s="2403"/>
      <c r="AA271" s="2403"/>
      <c r="AB271" s="2224"/>
      <c r="AC271" s="2224"/>
      <c r="AD271" s="2224"/>
      <c r="AE271" s="2224"/>
      <c r="AF271" s="2224"/>
      <c r="AG271" s="2224"/>
      <c r="AH271" s="2224"/>
      <c r="AI271" s="2224"/>
      <c r="AJ271" s="2224"/>
      <c r="AK271" s="2224"/>
      <c r="AL271" s="2224"/>
      <c r="AM271" s="2224"/>
      <c r="AN271" s="2224"/>
      <c r="AO271" s="2224"/>
    </row>
    <row r="272" spans="1:41" s="2225" customFormat="1" ht="15" customHeight="1">
      <c r="A272" s="2214"/>
      <c r="B272" s="2215"/>
      <c r="C272" s="2236" t="s">
        <v>552</v>
      </c>
      <c r="D272" s="2168"/>
      <c r="E272" s="2168"/>
      <c r="F272" s="2168"/>
      <c r="G272" s="2168" t="s">
        <v>996</v>
      </c>
      <c r="H272" s="2168"/>
      <c r="I272" s="2168"/>
      <c r="J272" s="2215"/>
      <c r="K272" s="2215"/>
      <c r="L272" s="2215"/>
      <c r="M272" s="2215"/>
      <c r="N272" s="2215"/>
      <c r="O272" s="2215"/>
      <c r="P272" s="2215"/>
      <c r="Q272" s="2218"/>
      <c r="R272" s="2216"/>
      <c r="S272" s="2491"/>
      <c r="T272" s="2491"/>
      <c r="U272" s="2491"/>
      <c r="V272" s="2491"/>
      <c r="W272" s="2491"/>
      <c r="X272" s="2491"/>
      <c r="Y272" s="2403"/>
      <c r="Z272" s="2403"/>
      <c r="AA272" s="2403"/>
      <c r="AB272" s="2224"/>
      <c r="AC272" s="2224"/>
      <c r="AD272" s="2224"/>
      <c r="AE272" s="2224"/>
      <c r="AF272" s="2224"/>
      <c r="AG272" s="2224"/>
      <c r="AH272" s="2224"/>
      <c r="AI272" s="2224"/>
      <c r="AJ272" s="2224"/>
      <c r="AK272" s="2224"/>
      <c r="AL272" s="2224"/>
      <c r="AM272" s="2224"/>
      <c r="AN272" s="2224"/>
      <c r="AO272" s="2224"/>
    </row>
    <row r="273" spans="1:29" s="2225" customFormat="1" ht="15" customHeight="1">
      <c r="A273" s="2214"/>
      <c r="B273" s="2215"/>
      <c r="C273" s="2216"/>
      <c r="D273" s="2214"/>
      <c r="E273" s="2165"/>
      <c r="F273" s="2165"/>
      <c r="G273" s="2230"/>
      <c r="H273" s="2230"/>
      <c r="I273" s="2230"/>
      <c r="J273" s="2231"/>
      <c r="K273" s="2231"/>
      <c r="L273" s="2231"/>
      <c r="M273" s="2231"/>
      <c r="N273" s="2231"/>
      <c r="O273" s="2231"/>
      <c r="P273" s="2231"/>
      <c r="Q273" s="2223">
        <f>P273-SUM(R273:X273)</f>
        <v>0</v>
      </c>
      <c r="R273" s="2232"/>
      <c r="S273" s="2232"/>
      <c r="T273" s="2232"/>
      <c r="U273" s="2232"/>
      <c r="V273" s="2232"/>
      <c r="W273" s="2232"/>
      <c r="X273" s="2232"/>
      <c r="Y273" s="2403"/>
      <c r="Z273" s="2403"/>
      <c r="AA273" s="2403"/>
      <c r="AB273" s="2224"/>
      <c r="AC273" s="2224"/>
    </row>
    <row r="274" spans="1:29" s="2225" customFormat="1" ht="15" customHeight="1">
      <c r="A274" s="2214"/>
      <c r="B274" s="2215"/>
      <c r="C274" s="2216" t="s">
        <v>552</v>
      </c>
      <c r="D274" s="2214"/>
      <c r="E274" s="2165"/>
      <c r="F274" s="2165"/>
      <c r="G274" s="2165" t="s">
        <v>1620</v>
      </c>
      <c r="H274" s="2230"/>
      <c r="I274" s="2165"/>
      <c r="J274" s="2215"/>
      <c r="K274" s="2215"/>
      <c r="L274" s="2215"/>
      <c r="M274" s="2215"/>
      <c r="N274" s="2215"/>
      <c r="O274" s="2215"/>
      <c r="P274" s="2215"/>
      <c r="Q274" s="2294"/>
      <c r="R274" s="2216"/>
      <c r="S274" s="2216"/>
      <c r="T274" s="2216"/>
      <c r="U274" s="2216"/>
      <c r="V274" s="2216"/>
      <c r="W274" s="2216"/>
      <c r="X274" s="2216"/>
      <c r="Y274" s="2403"/>
      <c r="Z274" s="2403"/>
      <c r="AA274" s="2403"/>
      <c r="AB274" s="2224"/>
      <c r="AC274" s="2224"/>
    </row>
    <row r="275" spans="1:29" s="2225" customFormat="1" ht="15" customHeight="1">
      <c r="A275" s="2214"/>
      <c r="B275" s="2215"/>
      <c r="C275" s="2216"/>
      <c r="D275" s="2214"/>
      <c r="E275" s="2165"/>
      <c r="F275" s="2165"/>
      <c r="G275" s="2230"/>
      <c r="H275" s="2230"/>
      <c r="I275" s="2230"/>
      <c r="J275" s="2231"/>
      <c r="K275" s="2231"/>
      <c r="L275" s="2231"/>
      <c r="M275" s="2231"/>
      <c r="N275" s="2231"/>
      <c r="O275" s="2231"/>
      <c r="P275" s="2231"/>
      <c r="Q275" s="2294"/>
      <c r="R275" s="2232"/>
      <c r="S275" s="2232"/>
      <c r="T275" s="2232"/>
      <c r="U275" s="2232"/>
      <c r="V275" s="2232"/>
      <c r="W275" s="2232"/>
      <c r="X275" s="2232"/>
      <c r="Y275" s="2403"/>
      <c r="Z275" s="2403"/>
      <c r="AA275" s="2403"/>
      <c r="AB275" s="2224"/>
      <c r="AC275" s="2224"/>
    </row>
    <row r="276" spans="1:29" s="2225" customFormat="1" ht="15" customHeight="1">
      <c r="A276" s="2214"/>
      <c r="B276" s="2215"/>
      <c r="C276" s="2216"/>
      <c r="D276" s="2214"/>
      <c r="E276" s="2165" t="s">
        <v>883</v>
      </c>
      <c r="F276" s="2165" t="s">
        <v>616</v>
      </c>
      <c r="G276" s="2165"/>
      <c r="H276" s="2165"/>
      <c r="I276" s="2165"/>
      <c r="J276" s="2215"/>
      <c r="K276" s="2215"/>
      <c r="L276" s="2215">
        <f>L278+L279</f>
        <v>0</v>
      </c>
      <c r="M276" s="2215">
        <f>M278+M279</f>
        <v>0</v>
      </c>
      <c r="N276" s="2215">
        <f>N278+N279</f>
        <v>0</v>
      </c>
      <c r="O276" s="2215">
        <f>O278+O279</f>
        <v>0</v>
      </c>
      <c r="P276" s="2215">
        <f>P278+P279</f>
        <v>0</v>
      </c>
      <c r="Q276" s="2294"/>
      <c r="R276" s="2216">
        <f t="shared" ref="R276:X276" si="49">R278+R279</f>
        <v>0</v>
      </c>
      <c r="S276" s="2216">
        <f t="shared" si="49"/>
        <v>0</v>
      </c>
      <c r="T276" s="2216">
        <f t="shared" si="49"/>
        <v>0</v>
      </c>
      <c r="U276" s="2216">
        <f t="shared" si="49"/>
        <v>0</v>
      </c>
      <c r="V276" s="2216">
        <f t="shared" si="49"/>
        <v>0</v>
      </c>
      <c r="W276" s="2216">
        <f t="shared" si="49"/>
        <v>0</v>
      </c>
      <c r="X276" s="2216">
        <f t="shared" si="49"/>
        <v>0</v>
      </c>
      <c r="Y276" s="2403"/>
      <c r="Z276" s="2403"/>
      <c r="AA276" s="2403"/>
      <c r="AB276" s="2224"/>
      <c r="AC276" s="2224"/>
    </row>
    <row r="277" spans="1:29" s="2225" customFormat="1" ht="15" customHeight="1">
      <c r="A277" s="2214"/>
      <c r="B277" s="2215"/>
      <c r="C277" s="2216"/>
      <c r="D277" s="2214"/>
      <c r="E277" s="2165"/>
      <c r="F277" s="2165"/>
      <c r="G277" s="2165"/>
      <c r="H277" s="2165"/>
      <c r="I277" s="2165"/>
      <c r="J277" s="2215"/>
      <c r="K277" s="2215"/>
      <c r="L277" s="2215"/>
      <c r="M277" s="2215"/>
      <c r="N277" s="2215"/>
      <c r="O277" s="2215"/>
      <c r="P277" s="2215"/>
      <c r="Q277" s="2294"/>
      <c r="R277" s="2216"/>
      <c r="S277" s="2216"/>
      <c r="T277" s="2216"/>
      <c r="U277" s="2216"/>
      <c r="V277" s="2216"/>
      <c r="W277" s="2216"/>
      <c r="X277" s="2216"/>
      <c r="Y277" s="2403"/>
      <c r="Z277" s="2403"/>
      <c r="AA277" s="2403"/>
      <c r="AB277" s="2224"/>
      <c r="AC277" s="2224"/>
    </row>
    <row r="278" spans="1:29" s="2225" customFormat="1" ht="15" customHeight="1">
      <c r="A278" s="2214"/>
      <c r="B278" s="2215"/>
      <c r="C278" s="2216" t="s">
        <v>552</v>
      </c>
      <c r="D278" s="2214"/>
      <c r="E278" s="2165"/>
      <c r="F278" s="2165"/>
      <c r="G278" s="2230" t="s">
        <v>617</v>
      </c>
      <c r="H278" s="2230"/>
      <c r="I278" s="2230"/>
      <c r="J278" s="2231"/>
      <c r="K278" s="2215" t="s">
        <v>96</v>
      </c>
      <c r="L278" s="2231"/>
      <c r="M278" s="2231"/>
      <c r="N278" s="2231"/>
      <c r="O278" s="2231"/>
      <c r="P278" s="2231"/>
      <c r="Q278" s="2223">
        <f>P278-SUM(R278:X278)</f>
        <v>0</v>
      </c>
      <c r="R278" s="2232"/>
      <c r="S278" s="2232"/>
      <c r="T278" s="2232"/>
      <c r="U278" s="2232"/>
      <c r="V278" s="2232"/>
      <c r="W278" s="2232"/>
      <c r="X278" s="2232"/>
      <c r="Y278" s="2403"/>
      <c r="Z278" s="2403"/>
      <c r="AA278" s="2403"/>
      <c r="AB278" s="2224"/>
      <c r="AC278" s="2224"/>
    </row>
    <row r="279" spans="1:29" s="2225" customFormat="1" ht="15" customHeight="1">
      <c r="A279" s="2214"/>
      <c r="B279" s="2215"/>
      <c r="C279" s="2216" t="s">
        <v>552</v>
      </c>
      <c r="D279" s="2237"/>
      <c r="E279" s="2230"/>
      <c r="F279" s="2230"/>
      <c r="G279" s="2230" t="s">
        <v>1620</v>
      </c>
      <c r="H279" s="2230"/>
      <c r="I279" s="2230"/>
      <c r="J279" s="2231"/>
      <c r="K279" s="2231"/>
      <c r="L279" s="2231"/>
      <c r="M279" s="2231"/>
      <c r="N279" s="2231"/>
      <c r="O279" s="2231"/>
      <c r="P279" s="2231"/>
      <c r="Q279" s="2294"/>
      <c r="R279" s="2232"/>
      <c r="S279" s="2232"/>
      <c r="T279" s="2232"/>
      <c r="U279" s="2232"/>
      <c r="V279" s="2232"/>
      <c r="W279" s="2232"/>
      <c r="X279" s="2232"/>
      <c r="Y279" s="2403"/>
      <c r="Z279" s="2403"/>
      <c r="AA279" s="2403"/>
      <c r="AB279" s="2224"/>
      <c r="AC279" s="2224"/>
    </row>
    <row r="280" spans="1:29" s="2225" customFormat="1" ht="15" customHeight="1">
      <c r="A280" s="2214"/>
      <c r="B280" s="2215"/>
      <c r="C280" s="2216"/>
      <c r="D280" s="2214"/>
      <c r="E280" s="2165"/>
      <c r="F280" s="2165"/>
      <c r="G280" s="2165"/>
      <c r="H280" s="2230"/>
      <c r="I280" s="2230"/>
      <c r="J280" s="2231"/>
      <c r="K280" s="2231"/>
      <c r="L280" s="2231"/>
      <c r="M280" s="2231"/>
      <c r="N280" s="2231"/>
      <c r="O280" s="2231"/>
      <c r="P280" s="2231"/>
      <c r="Q280" s="2294"/>
      <c r="R280" s="2232"/>
      <c r="S280" s="2232"/>
      <c r="T280" s="2232"/>
      <c r="U280" s="2232"/>
      <c r="V280" s="2232"/>
      <c r="W280" s="2232"/>
      <c r="X280" s="2232"/>
      <c r="Y280" s="2403"/>
      <c r="Z280" s="2403"/>
      <c r="AA280" s="2403"/>
      <c r="AB280" s="2224"/>
      <c r="AC280" s="2224"/>
    </row>
    <row r="281" spans="1:29" s="2225" customFormat="1" ht="15" customHeight="1">
      <c r="A281" s="2214"/>
      <c r="B281" s="2215"/>
      <c r="C281" s="2216"/>
      <c r="D281" s="2214"/>
      <c r="E281" s="2165" t="s">
        <v>884</v>
      </c>
      <c r="F281" s="2165" t="s">
        <v>618</v>
      </c>
      <c r="G281" s="2165"/>
      <c r="H281" s="2230"/>
      <c r="I281" s="2230"/>
      <c r="J281" s="2231"/>
      <c r="K281" s="2231"/>
      <c r="L281" s="2215">
        <f>L283+L285+L291</f>
        <v>0</v>
      </c>
      <c r="M281" s="2215">
        <f>M283+M285+M291</f>
        <v>0</v>
      </c>
      <c r="N281" s="2215">
        <f>N283+N285+N291</f>
        <v>0</v>
      </c>
      <c r="O281" s="2215">
        <f>O283+O285+O291</f>
        <v>0</v>
      </c>
      <c r="P281" s="2215">
        <f>P283+P285+P291</f>
        <v>0</v>
      </c>
      <c r="Q281" s="2294"/>
      <c r="R281" s="2216">
        <f t="shared" ref="R281:X281" si="50">R283+R285+R291</f>
        <v>0</v>
      </c>
      <c r="S281" s="2216">
        <f t="shared" si="50"/>
        <v>0</v>
      </c>
      <c r="T281" s="2216">
        <f t="shared" si="50"/>
        <v>0</v>
      </c>
      <c r="U281" s="2216">
        <f t="shared" si="50"/>
        <v>0</v>
      </c>
      <c r="V281" s="2216">
        <f t="shared" si="50"/>
        <v>0</v>
      </c>
      <c r="W281" s="2216">
        <f t="shared" si="50"/>
        <v>0</v>
      </c>
      <c r="X281" s="2216">
        <f t="shared" si="50"/>
        <v>0</v>
      </c>
      <c r="Y281" s="2403"/>
      <c r="Z281" s="2403"/>
      <c r="AA281" s="2403"/>
      <c r="AB281" s="2224"/>
      <c r="AC281" s="2224"/>
    </row>
    <row r="282" spans="1:29" s="2225" customFormat="1" ht="15" customHeight="1">
      <c r="A282" s="2214"/>
      <c r="B282" s="2215"/>
      <c r="C282" s="2216"/>
      <c r="D282" s="2214"/>
      <c r="E282" s="2165"/>
      <c r="F282" s="2165"/>
      <c r="G282" s="2165"/>
      <c r="H282" s="2230"/>
      <c r="I282" s="2230"/>
      <c r="J282" s="2231"/>
      <c r="K282" s="2231"/>
      <c r="L282" s="2231"/>
      <c r="M282" s="2231"/>
      <c r="N282" s="2231"/>
      <c r="O282" s="2231"/>
      <c r="P282" s="2231"/>
      <c r="Q282" s="2223">
        <f>P282-SUM(R282:X282)</f>
        <v>0</v>
      </c>
      <c r="R282" s="2232"/>
      <c r="S282" s="2232"/>
      <c r="T282" s="2232"/>
      <c r="U282" s="2232"/>
      <c r="V282" s="2232"/>
      <c r="W282" s="2232"/>
      <c r="X282" s="2232"/>
      <c r="Y282" s="2403"/>
      <c r="Z282" s="2403"/>
      <c r="AA282" s="2403"/>
      <c r="AB282" s="2224"/>
      <c r="AC282" s="2224"/>
    </row>
    <row r="283" spans="1:29" s="2218" customFormat="1" ht="15" customHeight="1">
      <c r="A283" s="2214"/>
      <c r="B283" s="2215"/>
      <c r="C283" s="2216" t="s">
        <v>552</v>
      </c>
      <c r="D283" s="2214"/>
      <c r="E283" s="2165"/>
      <c r="F283" s="2165" t="s">
        <v>885</v>
      </c>
      <c r="G283" s="2165" t="s">
        <v>619</v>
      </c>
      <c r="H283" s="2230"/>
      <c r="I283" s="2230"/>
      <c r="J283" s="2231"/>
      <c r="K283" s="2231"/>
      <c r="L283" s="2231"/>
      <c r="M283" s="2231"/>
      <c r="N283" s="2231"/>
      <c r="O283" s="2231"/>
      <c r="P283" s="2231"/>
      <c r="Q283" s="2294"/>
      <c r="R283" s="2232"/>
      <c r="S283" s="2232"/>
      <c r="T283" s="2232"/>
      <c r="U283" s="2232"/>
      <c r="V283" s="2232"/>
      <c r="W283" s="2232"/>
      <c r="X283" s="2232"/>
      <c r="Y283" s="2403"/>
      <c r="Z283" s="2403"/>
      <c r="AA283" s="2403"/>
      <c r="AB283" s="2234"/>
      <c r="AC283" s="2234"/>
    </row>
    <row r="284" spans="1:29" s="2218" customFormat="1" ht="15" customHeight="1">
      <c r="A284" s="2214"/>
      <c r="B284" s="2215"/>
      <c r="C284" s="2216"/>
      <c r="D284" s="2214"/>
      <c r="E284" s="2165"/>
      <c r="F284" s="2165"/>
      <c r="G284" s="2165"/>
      <c r="H284" s="2230"/>
      <c r="I284" s="2230"/>
      <c r="J284" s="2231"/>
      <c r="K284" s="2231"/>
      <c r="L284" s="2231"/>
      <c r="M284" s="2231"/>
      <c r="N284" s="2231"/>
      <c r="O284" s="2231"/>
      <c r="P284" s="2231"/>
      <c r="Q284" s="2294"/>
      <c r="R284" s="2232"/>
      <c r="S284" s="2232"/>
      <c r="T284" s="2232"/>
      <c r="U284" s="2232"/>
      <c r="V284" s="2232"/>
      <c r="W284" s="2232"/>
      <c r="X284" s="2232"/>
      <c r="Y284" s="2403"/>
      <c r="Z284" s="2403"/>
      <c r="AA284" s="2403"/>
      <c r="AB284" s="2234"/>
      <c r="AC284" s="2234"/>
    </row>
    <row r="285" spans="1:29" s="2225" customFormat="1" ht="15" customHeight="1">
      <c r="A285" s="2214"/>
      <c r="B285" s="2215"/>
      <c r="C285" s="2216"/>
      <c r="D285" s="2214"/>
      <c r="E285" s="2165"/>
      <c r="F285" s="2165" t="s">
        <v>886</v>
      </c>
      <c r="G285" s="2165" t="s">
        <v>620</v>
      </c>
      <c r="H285" s="2230"/>
      <c r="I285" s="2230"/>
      <c r="J285" s="2231"/>
      <c r="K285" s="2231"/>
      <c r="L285" s="2231">
        <f>L286+L287+L288+L289</f>
        <v>0</v>
      </c>
      <c r="M285" s="2231">
        <f>M286+M287+M288+M289</f>
        <v>0</v>
      </c>
      <c r="N285" s="2231">
        <f>N286+N287+N288+N289</f>
        <v>0</v>
      </c>
      <c r="O285" s="2231">
        <f>O286+O287+O288+O289</f>
        <v>0</v>
      </c>
      <c r="P285" s="2231">
        <f>P286+P287+P288+P289</f>
        <v>0</v>
      </c>
      <c r="Q285" s="2294"/>
      <c r="R285" s="2232">
        <f t="shared" ref="R285:X285" si="51">R286+R287+R288+R289</f>
        <v>0</v>
      </c>
      <c r="S285" s="2232">
        <f t="shared" si="51"/>
        <v>0</v>
      </c>
      <c r="T285" s="2232">
        <f t="shared" si="51"/>
        <v>0</v>
      </c>
      <c r="U285" s="2232">
        <f t="shared" si="51"/>
        <v>0</v>
      </c>
      <c r="V285" s="2232">
        <f t="shared" si="51"/>
        <v>0</v>
      </c>
      <c r="W285" s="2232">
        <f t="shared" si="51"/>
        <v>0</v>
      </c>
      <c r="X285" s="2232">
        <f t="shared" si="51"/>
        <v>0</v>
      </c>
      <c r="Y285" s="2403"/>
      <c r="Z285" s="2403"/>
      <c r="AA285" s="2403"/>
      <c r="AB285" s="2224"/>
      <c r="AC285" s="2224"/>
    </row>
    <row r="286" spans="1:29" s="2225" customFormat="1" ht="15" customHeight="1">
      <c r="A286" s="2214"/>
      <c r="B286" s="2215"/>
      <c r="C286" s="2216" t="s">
        <v>552</v>
      </c>
      <c r="D286" s="2214"/>
      <c r="E286" s="2165"/>
      <c r="F286" s="2165"/>
      <c r="G286" s="2230" t="s">
        <v>621</v>
      </c>
      <c r="H286" s="2230"/>
      <c r="I286" s="2230"/>
      <c r="J286" s="2231"/>
      <c r="K286" s="2231"/>
      <c r="L286" s="2231"/>
      <c r="M286" s="2231"/>
      <c r="N286" s="2231"/>
      <c r="O286" s="2231"/>
      <c r="P286" s="2231"/>
      <c r="Q286" s="2294"/>
      <c r="R286" s="2232"/>
      <c r="S286" s="2232"/>
      <c r="T286" s="2232"/>
      <c r="U286" s="2232"/>
      <c r="V286" s="2232"/>
      <c r="W286" s="2232"/>
      <c r="X286" s="2232"/>
      <c r="Y286" s="2403"/>
      <c r="Z286" s="2403"/>
      <c r="AA286" s="2403"/>
      <c r="AB286" s="2224"/>
      <c r="AC286" s="2224"/>
    </row>
    <row r="287" spans="1:29" s="2225" customFormat="1" ht="15" customHeight="1">
      <c r="A287" s="2214"/>
      <c r="B287" s="2215"/>
      <c r="C287" s="2216" t="s">
        <v>552</v>
      </c>
      <c r="D287" s="2214"/>
      <c r="E287" s="2165"/>
      <c r="F287" s="2165"/>
      <c r="G287" s="2230" t="s">
        <v>622</v>
      </c>
      <c r="H287" s="2230"/>
      <c r="I287" s="2230"/>
      <c r="J287" s="2231"/>
      <c r="K287" s="2231"/>
      <c r="L287" s="2231"/>
      <c r="M287" s="2231"/>
      <c r="N287" s="2231"/>
      <c r="O287" s="2231"/>
      <c r="P287" s="2231"/>
      <c r="Q287" s="2294"/>
      <c r="R287" s="2232"/>
      <c r="S287" s="2232"/>
      <c r="T287" s="2232"/>
      <c r="U287" s="2232"/>
      <c r="V287" s="2232"/>
      <c r="W287" s="2232"/>
      <c r="X287" s="2232"/>
      <c r="Y287" s="2403"/>
      <c r="Z287" s="2403"/>
      <c r="AA287" s="2403"/>
      <c r="AB287" s="2224"/>
      <c r="AC287" s="2224"/>
    </row>
    <row r="288" spans="1:29" s="2225" customFormat="1" ht="15" customHeight="1">
      <c r="A288" s="2214"/>
      <c r="B288" s="2215"/>
      <c r="C288" s="2216" t="s">
        <v>552</v>
      </c>
      <c r="D288" s="2214"/>
      <c r="E288" s="2165"/>
      <c r="F288" s="2165"/>
      <c r="G288" s="2230" t="s">
        <v>623</v>
      </c>
      <c r="H288" s="2230"/>
      <c r="I288" s="2230"/>
      <c r="J288" s="2231"/>
      <c r="K288" s="2231"/>
      <c r="L288" s="2231"/>
      <c r="M288" s="2231"/>
      <c r="N288" s="2231"/>
      <c r="O288" s="2231"/>
      <c r="P288" s="2231"/>
      <c r="Q288" s="2294"/>
      <c r="R288" s="2232"/>
      <c r="S288" s="2232"/>
      <c r="T288" s="2232"/>
      <c r="U288" s="2232"/>
      <c r="V288" s="2232"/>
      <c r="W288" s="2232"/>
      <c r="X288" s="2232"/>
      <c r="Y288" s="2403"/>
      <c r="Z288" s="2403"/>
      <c r="AA288" s="2403"/>
      <c r="AB288" s="2224"/>
      <c r="AC288" s="2224"/>
    </row>
    <row r="289" spans="1:29" s="2225" customFormat="1" ht="15" customHeight="1">
      <c r="A289" s="2214"/>
      <c r="B289" s="2215"/>
      <c r="C289" s="2216" t="s">
        <v>552</v>
      </c>
      <c r="D289" s="2214"/>
      <c r="E289" s="2165"/>
      <c r="F289" s="2165"/>
      <c r="G289" s="2230" t="s">
        <v>1623</v>
      </c>
      <c r="H289" s="2230"/>
      <c r="I289" s="2230"/>
      <c r="J289" s="2231"/>
      <c r="K289" s="2231"/>
      <c r="L289" s="2231"/>
      <c r="M289" s="2231"/>
      <c r="N289" s="2231"/>
      <c r="O289" s="2231"/>
      <c r="P289" s="2231"/>
      <c r="Q289" s="2294"/>
      <c r="R289" s="2232"/>
      <c r="S289" s="2232"/>
      <c r="T289" s="2232"/>
      <c r="U289" s="2232"/>
      <c r="V289" s="2232"/>
      <c r="W289" s="2232"/>
      <c r="X289" s="2232"/>
      <c r="Y289" s="2403"/>
      <c r="Z289" s="2403"/>
      <c r="AA289" s="2403"/>
      <c r="AB289" s="2224"/>
      <c r="AC289" s="2224"/>
    </row>
    <row r="290" spans="1:29" s="2225" customFormat="1" ht="15" customHeight="1">
      <c r="A290" s="2214"/>
      <c r="B290" s="2215"/>
      <c r="C290" s="2216"/>
      <c r="D290" s="2214"/>
      <c r="E290" s="2165"/>
      <c r="F290" s="2165"/>
      <c r="G290" s="2230"/>
      <c r="H290" s="2230"/>
      <c r="I290" s="2230"/>
      <c r="J290" s="2231"/>
      <c r="K290" s="2231"/>
      <c r="L290" s="2231"/>
      <c r="M290" s="2231"/>
      <c r="N290" s="2231"/>
      <c r="O290" s="2231"/>
      <c r="P290" s="2231"/>
      <c r="Q290" s="2223">
        <f>P290-SUM(R290:X290)</f>
        <v>0</v>
      </c>
      <c r="R290" s="2232"/>
      <c r="S290" s="2232"/>
      <c r="T290" s="2232"/>
      <c r="U290" s="2232"/>
      <c r="V290" s="2232"/>
      <c r="W290" s="2232"/>
      <c r="X290" s="2232"/>
      <c r="Y290" s="2403"/>
      <c r="Z290" s="2403"/>
      <c r="AA290" s="2403"/>
      <c r="AB290" s="2224"/>
      <c r="AC290" s="2224"/>
    </row>
    <row r="291" spans="1:29" s="2225" customFormat="1" ht="15" customHeight="1">
      <c r="A291" s="2214"/>
      <c r="B291" s="2215"/>
      <c r="C291" s="2216" t="s">
        <v>552</v>
      </c>
      <c r="D291" s="2214"/>
      <c r="E291" s="2165"/>
      <c r="F291" s="2165" t="s">
        <v>888</v>
      </c>
      <c r="G291" s="2165" t="s">
        <v>624</v>
      </c>
      <c r="H291" s="2230"/>
      <c r="I291" s="2230"/>
      <c r="J291" s="2231"/>
      <c r="K291" s="2231"/>
      <c r="L291" s="2231"/>
      <c r="M291" s="2231"/>
      <c r="N291" s="2231"/>
      <c r="O291" s="2231"/>
      <c r="P291" s="2231"/>
      <c r="Q291" s="2294"/>
      <c r="R291" s="2232"/>
      <c r="S291" s="2232"/>
      <c r="T291" s="2232"/>
      <c r="U291" s="2232"/>
      <c r="V291" s="2232"/>
      <c r="W291" s="2232"/>
      <c r="X291" s="2232"/>
      <c r="Y291" s="2403"/>
      <c r="Z291" s="2403"/>
      <c r="AA291" s="2403"/>
      <c r="AB291" s="2224"/>
      <c r="AC291" s="2224"/>
    </row>
    <row r="292" spans="1:29" s="2225" customFormat="1" ht="15" customHeight="1">
      <c r="A292" s="2214"/>
      <c r="B292" s="2215"/>
      <c r="C292" s="2216"/>
      <c r="D292" s="2214"/>
      <c r="E292" s="2165"/>
      <c r="F292" s="2165"/>
      <c r="G292" s="2165"/>
      <c r="H292" s="2230"/>
      <c r="I292" s="2230"/>
      <c r="J292" s="2231"/>
      <c r="K292" s="2231"/>
      <c r="L292" s="2231"/>
      <c r="M292" s="2231"/>
      <c r="N292" s="2231"/>
      <c r="O292" s="2231"/>
      <c r="P292" s="2231"/>
      <c r="Q292" s="2294"/>
      <c r="R292" s="2232"/>
      <c r="S292" s="2232"/>
      <c r="T292" s="2232"/>
      <c r="U292" s="2232"/>
      <c r="V292" s="2232"/>
      <c r="W292" s="2232"/>
      <c r="X292" s="2232"/>
      <c r="Y292" s="2403"/>
      <c r="Z292" s="2403"/>
      <c r="AA292" s="2403"/>
      <c r="AB292" s="2224"/>
      <c r="AC292" s="2224"/>
    </row>
    <row r="293" spans="1:29" s="2225" customFormat="1" ht="15" customHeight="1">
      <c r="A293" s="2214"/>
      <c r="B293" s="2215"/>
      <c r="C293" s="2216"/>
      <c r="D293" s="2214"/>
      <c r="E293" s="2165" t="s">
        <v>737</v>
      </c>
      <c r="F293" s="2165" t="s">
        <v>625</v>
      </c>
      <c r="G293" s="2165"/>
      <c r="H293" s="2165"/>
      <c r="I293" s="2165"/>
      <c r="J293" s="2215"/>
      <c r="K293" s="2215" t="s">
        <v>112</v>
      </c>
      <c r="L293" s="2215">
        <f>L295+L296+L297+L298+L304+L308+L309+L311+L310</f>
        <v>0</v>
      </c>
      <c r="M293" s="2215">
        <f t="shared" ref="M293:X293" si="52">M295+M296+M297+M298+M304+M308+M309+M311+M310</f>
        <v>0</v>
      </c>
      <c r="N293" s="2215">
        <f t="shared" si="52"/>
        <v>0</v>
      </c>
      <c r="O293" s="2215">
        <f t="shared" si="52"/>
        <v>0</v>
      </c>
      <c r="P293" s="2215">
        <f t="shared" si="52"/>
        <v>0</v>
      </c>
      <c r="Q293" s="2223">
        <f>P293-SUM(R293:X293)</f>
        <v>0</v>
      </c>
      <c r="R293" s="2216">
        <f t="shared" si="52"/>
        <v>0</v>
      </c>
      <c r="S293" s="2491">
        <f t="shared" si="52"/>
        <v>0</v>
      </c>
      <c r="T293" s="2491">
        <f t="shared" si="52"/>
        <v>0</v>
      </c>
      <c r="U293" s="2491">
        <f t="shared" si="52"/>
        <v>0</v>
      </c>
      <c r="V293" s="2491">
        <f t="shared" si="52"/>
        <v>0</v>
      </c>
      <c r="W293" s="2491">
        <f t="shared" si="52"/>
        <v>0</v>
      </c>
      <c r="X293" s="2491">
        <f t="shared" si="52"/>
        <v>0</v>
      </c>
      <c r="Y293" s="2403"/>
      <c r="Z293" s="2403"/>
      <c r="AA293" s="2403"/>
      <c r="AB293" s="2224"/>
      <c r="AC293" s="2224"/>
    </row>
    <row r="294" spans="1:29" s="2225" customFormat="1" ht="15" customHeight="1">
      <c r="A294" s="2214"/>
      <c r="B294" s="2215"/>
      <c r="C294" s="2216"/>
      <c r="D294" s="2214"/>
      <c r="E294" s="2165"/>
      <c r="F294" s="2165"/>
      <c r="G294" s="2165"/>
      <c r="H294" s="2165"/>
      <c r="I294" s="2165"/>
      <c r="J294" s="2215"/>
      <c r="K294" s="2215"/>
      <c r="L294" s="2215"/>
      <c r="M294" s="2215"/>
      <c r="N294" s="2215"/>
      <c r="O294" s="2215"/>
      <c r="P294" s="2215"/>
      <c r="Q294" s="2294"/>
      <c r="R294" s="2216"/>
      <c r="S294" s="2216"/>
      <c r="T294" s="2216"/>
      <c r="U294" s="2216"/>
      <c r="V294" s="2216"/>
      <c r="W294" s="2216"/>
      <c r="X294" s="2216"/>
      <c r="Y294" s="2403"/>
      <c r="Z294" s="2403"/>
      <c r="AA294" s="2403"/>
      <c r="AB294" s="2224"/>
      <c r="AC294" s="2224"/>
    </row>
    <row r="295" spans="1:29" s="2225" customFormat="1" ht="15" customHeight="1">
      <c r="A295" s="2214"/>
      <c r="B295" s="2215"/>
      <c r="C295" s="2216" t="s">
        <v>552</v>
      </c>
      <c r="D295" s="2214"/>
      <c r="E295" s="2165"/>
      <c r="F295" s="2165" t="s">
        <v>909</v>
      </c>
      <c r="G295" s="2165" t="s">
        <v>626</v>
      </c>
      <c r="I295" s="2230"/>
      <c r="J295" s="2231"/>
      <c r="K295" s="2231"/>
      <c r="L295" s="2231"/>
      <c r="M295" s="2231"/>
      <c r="N295" s="2231"/>
      <c r="O295" s="2231"/>
      <c r="P295" s="2231"/>
      <c r="Q295" s="2294"/>
      <c r="R295" s="2232"/>
      <c r="S295" s="2232"/>
      <c r="T295" s="2232"/>
      <c r="U295" s="2232"/>
      <c r="V295" s="2232"/>
      <c r="W295" s="2232"/>
      <c r="X295" s="2232"/>
      <c r="Y295" s="2403"/>
      <c r="Z295" s="2403"/>
      <c r="AA295" s="2403"/>
      <c r="AB295" s="2224"/>
      <c r="AC295" s="2224"/>
    </row>
    <row r="296" spans="1:29" s="2225" customFormat="1" ht="15" customHeight="1">
      <c r="A296" s="2214"/>
      <c r="B296" s="2215"/>
      <c r="C296" s="2216" t="s">
        <v>552</v>
      </c>
      <c r="D296" s="2214"/>
      <c r="E296" s="2165"/>
      <c r="F296" s="2165" t="s">
        <v>910</v>
      </c>
      <c r="G296" s="2165" t="s">
        <v>587</v>
      </c>
      <c r="H296" s="2165"/>
      <c r="I296" s="2230"/>
      <c r="J296" s="2231"/>
      <c r="K296" s="2231"/>
      <c r="L296" s="2231"/>
      <c r="M296" s="2231"/>
      <c r="N296" s="2231"/>
      <c r="O296" s="2231"/>
      <c r="P296" s="2231"/>
      <c r="Q296" s="2294"/>
      <c r="R296" s="2232"/>
      <c r="S296" s="2232"/>
      <c r="T296" s="2232"/>
      <c r="U296" s="2232"/>
      <c r="V296" s="2232"/>
      <c r="W296" s="2232"/>
      <c r="X296" s="2232"/>
      <c r="Y296" s="2403"/>
      <c r="Z296" s="2403"/>
      <c r="AA296" s="2403"/>
      <c r="AB296" s="2224"/>
      <c r="AC296" s="2224"/>
    </row>
    <row r="297" spans="1:29" s="2225" customFormat="1" ht="15" customHeight="1">
      <c r="A297" s="2214"/>
      <c r="B297" s="2215"/>
      <c r="C297" s="2216" t="s">
        <v>552</v>
      </c>
      <c r="D297" s="2214"/>
      <c r="E297" s="2165"/>
      <c r="F297" s="2165" t="s">
        <v>911</v>
      </c>
      <c r="G297" s="2165" t="s">
        <v>588</v>
      </c>
      <c r="H297" s="2165"/>
      <c r="I297" s="2230"/>
      <c r="J297" s="2231"/>
      <c r="K297" s="2231"/>
      <c r="L297" s="2231"/>
      <c r="M297" s="2231"/>
      <c r="N297" s="2231"/>
      <c r="O297" s="2231"/>
      <c r="P297" s="2231"/>
      <c r="Q297" s="2294"/>
      <c r="R297" s="2232"/>
      <c r="S297" s="2232"/>
      <c r="T297" s="2232"/>
      <c r="U297" s="2232"/>
      <c r="V297" s="2232"/>
      <c r="W297" s="2232"/>
      <c r="X297" s="2232"/>
      <c r="Y297" s="2403"/>
      <c r="Z297" s="2403"/>
      <c r="AA297" s="2403"/>
      <c r="AB297" s="2224"/>
      <c r="AC297" s="2224"/>
    </row>
    <row r="298" spans="1:29" s="2225" customFormat="1" ht="15" customHeight="1">
      <c r="A298" s="2214"/>
      <c r="B298" s="2215"/>
      <c r="C298" s="2216" t="s">
        <v>552</v>
      </c>
      <c r="D298" s="2214"/>
      <c r="E298" s="2165"/>
      <c r="F298" s="2165" t="s">
        <v>912</v>
      </c>
      <c r="G298" s="2165" t="s">
        <v>589</v>
      </c>
      <c r="H298" s="2165"/>
      <c r="I298" s="2230"/>
      <c r="J298" s="2231"/>
      <c r="K298" s="2231"/>
      <c r="L298" s="2231">
        <f>L299+L300+L301+L302+L303</f>
        <v>0</v>
      </c>
      <c r="M298" s="2231">
        <f>M299+M300+M301+M302+M303</f>
        <v>0</v>
      </c>
      <c r="N298" s="2231">
        <f>N299+N300+N301+N302+N303</f>
        <v>0</v>
      </c>
      <c r="O298" s="2231">
        <f>O299+O300+O301+O302+O303</f>
        <v>0</v>
      </c>
      <c r="P298" s="2231">
        <f>P299+P300+P301+P302+P303</f>
        <v>0</v>
      </c>
      <c r="Q298" s="2223">
        <f>P298-SUM(R298:X298)</f>
        <v>0</v>
      </c>
      <c r="R298" s="2232">
        <f t="shared" ref="R298:X298" si="53">R299+R300+R301+R302+R303</f>
        <v>0</v>
      </c>
      <c r="S298" s="2232">
        <f t="shared" si="53"/>
        <v>0</v>
      </c>
      <c r="T298" s="2232">
        <f t="shared" si="53"/>
        <v>0</v>
      </c>
      <c r="U298" s="2232">
        <f t="shared" si="53"/>
        <v>0</v>
      </c>
      <c r="V298" s="2232">
        <f t="shared" si="53"/>
        <v>0</v>
      </c>
      <c r="W298" s="2232">
        <f t="shared" si="53"/>
        <v>0</v>
      </c>
      <c r="X298" s="2232">
        <f t="shared" si="53"/>
        <v>0</v>
      </c>
      <c r="Y298" s="2403"/>
      <c r="Z298" s="2403"/>
      <c r="AA298" s="2403"/>
      <c r="AB298" s="2224"/>
      <c r="AC298" s="2224"/>
    </row>
    <row r="299" spans="1:29" s="2225" customFormat="1" ht="15" customHeight="1">
      <c r="A299" s="2214"/>
      <c r="B299" s="2215"/>
      <c r="C299" s="2216" t="s">
        <v>552</v>
      </c>
      <c r="D299" s="2214"/>
      <c r="E299" s="2165"/>
      <c r="F299" s="2165"/>
      <c r="G299" s="2229" t="s">
        <v>590</v>
      </c>
      <c r="H299" s="2165"/>
      <c r="I299" s="2230"/>
      <c r="J299" s="2231"/>
      <c r="K299" s="2231"/>
      <c r="L299" s="2231"/>
      <c r="M299" s="2231"/>
      <c r="N299" s="2231"/>
      <c r="O299" s="2231"/>
      <c r="P299" s="2231"/>
      <c r="Q299" s="2294"/>
      <c r="R299" s="2232"/>
      <c r="S299" s="2232"/>
      <c r="T299" s="2232"/>
      <c r="U299" s="2232"/>
      <c r="V299" s="2232"/>
      <c r="W299" s="2232"/>
      <c r="X299" s="2232"/>
      <c r="Y299" s="2403"/>
      <c r="Z299" s="2403"/>
      <c r="AA299" s="2403"/>
      <c r="AB299" s="2224"/>
      <c r="AC299" s="2224"/>
    </row>
    <row r="300" spans="1:29" s="2225" customFormat="1" ht="15" customHeight="1">
      <c r="A300" s="2214"/>
      <c r="B300" s="2215"/>
      <c r="C300" s="2216" t="s">
        <v>552</v>
      </c>
      <c r="D300" s="2214"/>
      <c r="E300" s="2165"/>
      <c r="F300" s="2165"/>
      <c r="G300" s="2229" t="s">
        <v>591</v>
      </c>
      <c r="H300" s="2165"/>
      <c r="I300" s="2230"/>
      <c r="J300" s="2231"/>
      <c r="K300" s="2231"/>
      <c r="L300" s="2231"/>
      <c r="M300" s="2231"/>
      <c r="N300" s="2231"/>
      <c r="O300" s="2231"/>
      <c r="P300" s="2231"/>
      <c r="Q300" s="2294"/>
      <c r="R300" s="2232"/>
      <c r="S300" s="2232"/>
      <c r="T300" s="2232"/>
      <c r="U300" s="2232"/>
      <c r="V300" s="2232"/>
      <c r="W300" s="2232"/>
      <c r="X300" s="2232"/>
      <c r="Y300" s="2403"/>
      <c r="Z300" s="2403"/>
      <c r="AA300" s="2403"/>
      <c r="AB300" s="2224"/>
      <c r="AC300" s="2224"/>
    </row>
    <row r="301" spans="1:29" s="2225" customFormat="1" ht="15" customHeight="1">
      <c r="A301" s="2214"/>
      <c r="B301" s="2215"/>
      <c r="C301" s="2216" t="s">
        <v>552</v>
      </c>
      <c r="D301" s="2214"/>
      <c r="E301" s="2165"/>
      <c r="F301" s="2165"/>
      <c r="G301" s="2229" t="s">
        <v>592</v>
      </c>
      <c r="H301" s="2165"/>
      <c r="I301" s="2230"/>
      <c r="J301" s="2231"/>
      <c r="K301" s="2231"/>
      <c r="L301" s="2231"/>
      <c r="M301" s="2231"/>
      <c r="N301" s="2231"/>
      <c r="O301" s="2231"/>
      <c r="P301" s="2231"/>
      <c r="Q301" s="2294"/>
      <c r="R301" s="2232"/>
      <c r="S301" s="2232"/>
      <c r="T301" s="2232"/>
      <c r="U301" s="2232"/>
      <c r="V301" s="2232"/>
      <c r="W301" s="2232"/>
      <c r="X301" s="2232"/>
      <c r="Y301" s="2403"/>
      <c r="Z301" s="2403"/>
      <c r="AA301" s="2403"/>
      <c r="AB301" s="2224"/>
      <c r="AC301" s="2224"/>
    </row>
    <row r="302" spans="1:29" s="2225" customFormat="1" ht="15" customHeight="1">
      <c r="A302" s="2214"/>
      <c r="B302" s="2215"/>
      <c r="C302" s="2216" t="s">
        <v>552</v>
      </c>
      <c r="D302" s="2214"/>
      <c r="E302" s="2165"/>
      <c r="F302" s="2165"/>
      <c r="G302" s="2229" t="s">
        <v>1621</v>
      </c>
      <c r="H302" s="2165"/>
      <c r="I302" s="2230"/>
      <c r="J302" s="2231"/>
      <c r="K302" s="2231"/>
      <c r="L302" s="2231"/>
      <c r="M302" s="2231"/>
      <c r="N302" s="2231"/>
      <c r="O302" s="2231"/>
      <c r="P302" s="2231"/>
      <c r="Q302" s="2294"/>
      <c r="R302" s="2232"/>
      <c r="S302" s="2232"/>
      <c r="T302" s="2232"/>
      <c r="U302" s="2232"/>
      <c r="V302" s="2232"/>
      <c r="W302" s="2232"/>
      <c r="X302" s="2232"/>
      <c r="Y302" s="2403"/>
      <c r="Z302" s="2403"/>
      <c r="AA302" s="2403"/>
      <c r="AB302" s="2224"/>
      <c r="AC302" s="2224"/>
    </row>
    <row r="303" spans="1:29" s="2225" customFormat="1" ht="15" customHeight="1">
      <c r="A303" s="2214"/>
      <c r="B303" s="2215"/>
      <c r="C303" s="2216" t="s">
        <v>552</v>
      </c>
      <c r="D303" s="2214"/>
      <c r="E303" s="2165"/>
      <c r="F303" s="2165"/>
      <c r="G303" s="2165" t="s">
        <v>593</v>
      </c>
      <c r="H303" s="2165"/>
      <c r="I303" s="2230"/>
      <c r="J303" s="2231"/>
      <c r="K303" s="2231"/>
      <c r="L303" s="2231"/>
      <c r="M303" s="2231"/>
      <c r="N303" s="2231"/>
      <c r="O303" s="2231"/>
      <c r="P303" s="2231"/>
      <c r="Q303" s="2294"/>
      <c r="R303" s="2232"/>
      <c r="S303" s="2232"/>
      <c r="T303" s="2232"/>
      <c r="U303" s="2232"/>
      <c r="V303" s="2232"/>
      <c r="W303" s="2232"/>
      <c r="X303" s="2232"/>
      <c r="Y303" s="2403"/>
      <c r="Z303" s="2403"/>
      <c r="AA303" s="2403"/>
      <c r="AB303" s="2224"/>
      <c r="AC303" s="2224"/>
    </row>
    <row r="304" spans="1:29" s="2225" customFormat="1" ht="15" customHeight="1">
      <c r="A304" s="2214"/>
      <c r="B304" s="2215"/>
      <c r="C304" s="2216" t="s">
        <v>552</v>
      </c>
      <c r="D304" s="2214"/>
      <c r="E304" s="2165"/>
      <c r="F304" s="2165"/>
      <c r="G304" s="2165" t="s">
        <v>594</v>
      </c>
      <c r="H304" s="2165"/>
      <c r="I304" s="2230"/>
      <c r="J304" s="2231"/>
      <c r="K304" s="2231"/>
      <c r="L304" s="2231">
        <f>L305+L306+L307</f>
        <v>0</v>
      </c>
      <c r="M304" s="2231">
        <f>M305+M306+M307</f>
        <v>0</v>
      </c>
      <c r="N304" s="2231">
        <f>N305+N306+N307</f>
        <v>0</v>
      </c>
      <c r="O304" s="2231">
        <f>O305+O306+O307</f>
        <v>0</v>
      </c>
      <c r="P304" s="2231">
        <f>P305+P306+P307</f>
        <v>0</v>
      </c>
      <c r="Q304" s="2223">
        <f>P304-SUM(R304:X304)</f>
        <v>0</v>
      </c>
      <c r="R304" s="2232">
        <f t="shared" ref="R304:X304" si="54">R305+R306+R307</f>
        <v>0</v>
      </c>
      <c r="S304" s="2232">
        <f t="shared" si="54"/>
        <v>0</v>
      </c>
      <c r="T304" s="2232">
        <f t="shared" si="54"/>
        <v>0</v>
      </c>
      <c r="U304" s="2232">
        <f t="shared" si="54"/>
        <v>0</v>
      </c>
      <c r="V304" s="2232">
        <f t="shared" si="54"/>
        <v>0</v>
      </c>
      <c r="W304" s="2232">
        <f t="shared" si="54"/>
        <v>0</v>
      </c>
      <c r="X304" s="2232">
        <f t="shared" si="54"/>
        <v>0</v>
      </c>
      <c r="Y304" s="2403"/>
      <c r="Z304" s="2403"/>
      <c r="AA304" s="2403"/>
      <c r="AB304" s="2224"/>
      <c r="AC304" s="2224"/>
    </row>
    <row r="305" spans="1:41" s="2225" customFormat="1" ht="15" customHeight="1">
      <c r="A305" s="2214"/>
      <c r="B305" s="2215"/>
      <c r="C305" s="2216" t="s">
        <v>552</v>
      </c>
      <c r="D305" s="2214"/>
      <c r="E305" s="2165"/>
      <c r="F305" s="2165"/>
      <c r="G305" s="2229" t="s">
        <v>595</v>
      </c>
      <c r="H305" s="2165"/>
      <c r="I305" s="2230"/>
      <c r="J305" s="2231"/>
      <c r="K305" s="2231"/>
      <c r="L305" s="2231"/>
      <c r="M305" s="2231"/>
      <c r="N305" s="2231"/>
      <c r="O305" s="2231"/>
      <c r="P305" s="2231"/>
      <c r="Q305" s="2294"/>
      <c r="R305" s="2232"/>
      <c r="S305" s="2232"/>
      <c r="T305" s="2232"/>
      <c r="U305" s="2232"/>
      <c r="V305" s="2232"/>
      <c r="W305" s="2232"/>
      <c r="X305" s="2232"/>
      <c r="Y305" s="2403"/>
      <c r="Z305" s="2403"/>
      <c r="AA305" s="2403"/>
      <c r="AB305" s="2224"/>
      <c r="AC305" s="2224"/>
    </row>
    <row r="306" spans="1:41" s="2225" customFormat="1" ht="15" customHeight="1">
      <c r="A306" s="2214"/>
      <c r="B306" s="2215"/>
      <c r="C306" s="2216" t="s">
        <v>552</v>
      </c>
      <c r="D306" s="2214"/>
      <c r="E306" s="2165"/>
      <c r="F306" s="2165"/>
      <c r="G306" s="2229" t="s">
        <v>592</v>
      </c>
      <c r="H306" s="2165"/>
      <c r="I306" s="2230"/>
      <c r="J306" s="2231"/>
      <c r="K306" s="2231"/>
      <c r="L306" s="2231"/>
      <c r="M306" s="2231"/>
      <c r="N306" s="2231"/>
      <c r="O306" s="2231"/>
      <c r="P306" s="2231"/>
      <c r="Q306" s="2294"/>
      <c r="R306" s="2232"/>
      <c r="S306" s="2232"/>
      <c r="T306" s="2232"/>
      <c r="U306" s="2232"/>
      <c r="V306" s="2232"/>
      <c r="W306" s="2232"/>
      <c r="X306" s="2232"/>
      <c r="Y306" s="2403"/>
      <c r="Z306" s="2403"/>
      <c r="AA306" s="2403"/>
      <c r="AB306" s="2224"/>
      <c r="AC306" s="2224"/>
    </row>
    <row r="307" spans="1:41" s="2225" customFormat="1" ht="15" customHeight="1">
      <c r="A307" s="2214"/>
      <c r="B307" s="2215"/>
      <c r="C307" s="2216" t="s">
        <v>552</v>
      </c>
      <c r="D307" s="2214"/>
      <c r="E307" s="2165"/>
      <c r="F307" s="2165"/>
      <c r="G307" s="2229" t="s">
        <v>1621</v>
      </c>
      <c r="H307" s="2165"/>
      <c r="I307" s="2230"/>
      <c r="J307" s="2231"/>
      <c r="K307" s="2231"/>
      <c r="L307" s="2231"/>
      <c r="M307" s="2231"/>
      <c r="N307" s="2231"/>
      <c r="O307" s="2231"/>
      <c r="P307" s="2231"/>
      <c r="Q307" s="2294"/>
      <c r="R307" s="2232"/>
      <c r="S307" s="2232"/>
      <c r="T307" s="2232"/>
      <c r="U307" s="2232"/>
      <c r="V307" s="2232"/>
      <c r="W307" s="2232"/>
      <c r="X307" s="2232"/>
      <c r="Y307" s="2403"/>
      <c r="Z307" s="2403"/>
      <c r="AA307" s="2403"/>
      <c r="AB307" s="2224"/>
      <c r="AC307" s="2224"/>
    </row>
    <row r="308" spans="1:41" s="2225" customFormat="1" ht="15" customHeight="1">
      <c r="A308" s="2214"/>
      <c r="B308" s="2215"/>
      <c r="C308" s="2216" t="s">
        <v>552</v>
      </c>
      <c r="D308" s="2214"/>
      <c r="E308" s="2165"/>
      <c r="F308" s="2165" t="s">
        <v>913</v>
      </c>
      <c r="G308" s="2165" t="s">
        <v>596</v>
      </c>
      <c r="H308" s="2165"/>
      <c r="I308" s="2230"/>
      <c r="J308" s="2231"/>
      <c r="K308" s="2231"/>
      <c r="L308" s="2231"/>
      <c r="M308" s="2231"/>
      <c r="N308" s="2231"/>
      <c r="O308" s="2231"/>
      <c r="P308" s="2231"/>
      <c r="Q308" s="2294"/>
      <c r="R308" s="2232"/>
      <c r="S308" s="2232"/>
      <c r="T308" s="2232"/>
      <c r="U308" s="2232"/>
      <c r="V308" s="2232"/>
      <c r="W308" s="2232"/>
      <c r="X308" s="2232"/>
      <c r="Y308" s="2403"/>
      <c r="Z308" s="2403"/>
      <c r="AA308" s="2403"/>
      <c r="AB308" s="2224"/>
      <c r="AC308" s="2224"/>
    </row>
    <row r="309" spans="1:41" s="2225" customFormat="1" ht="15" customHeight="1">
      <c r="A309" s="2214"/>
      <c r="B309" s="2215"/>
      <c r="C309" s="2216" t="s">
        <v>552</v>
      </c>
      <c r="D309" s="2168"/>
      <c r="E309" s="2168"/>
      <c r="F309" s="2168" t="s">
        <v>997</v>
      </c>
      <c r="G309" s="2168"/>
      <c r="H309" s="2168"/>
      <c r="I309" s="2169"/>
      <c r="J309" s="2238"/>
      <c r="K309" s="2231"/>
      <c r="L309" s="2231"/>
      <c r="M309" s="2231"/>
      <c r="N309" s="2231"/>
      <c r="O309" s="2231"/>
      <c r="P309" s="2231"/>
      <c r="Q309" s="2218"/>
      <c r="R309" s="2232"/>
      <c r="S309" s="2492"/>
      <c r="T309" s="2492"/>
      <c r="U309" s="2492"/>
      <c r="V309" s="2492"/>
      <c r="W309" s="2492"/>
      <c r="X309" s="2492"/>
      <c r="Y309" s="2202"/>
      <c r="Z309" s="2202"/>
      <c r="AA309" s="2202"/>
      <c r="AB309" s="2224"/>
      <c r="AC309" s="2224"/>
      <c r="AD309" s="2224"/>
      <c r="AE309" s="2224"/>
      <c r="AF309" s="2224"/>
      <c r="AG309" s="2224"/>
      <c r="AH309" s="2224"/>
      <c r="AI309" s="2224"/>
      <c r="AJ309" s="2224"/>
      <c r="AK309" s="2224"/>
      <c r="AL309" s="2224"/>
      <c r="AM309" s="2224"/>
      <c r="AN309" s="2224"/>
      <c r="AO309" s="2224"/>
    </row>
    <row r="310" spans="1:41" s="2225" customFormat="1" ht="15" customHeight="1">
      <c r="A310" s="2214"/>
      <c r="B310" s="2221"/>
      <c r="C310" s="2216" t="s">
        <v>552</v>
      </c>
      <c r="D310" s="2168"/>
      <c r="E310" s="2168"/>
      <c r="F310" s="2168" t="s">
        <v>998</v>
      </c>
      <c r="G310" s="2168" t="s">
        <v>597</v>
      </c>
      <c r="H310" s="2169"/>
      <c r="I310" s="2169"/>
      <c r="J310" s="2238"/>
      <c r="K310" s="2239"/>
      <c r="L310" s="2239"/>
      <c r="M310" s="2239"/>
      <c r="N310" s="2239"/>
      <c r="O310" s="2239"/>
      <c r="P310" s="2239"/>
      <c r="Q310" s="2218"/>
      <c r="R310" s="2232"/>
      <c r="S310" s="2492"/>
      <c r="T310" s="2492"/>
      <c r="U310" s="2492"/>
      <c r="V310" s="2492"/>
      <c r="W310" s="2492"/>
      <c r="X310" s="2492"/>
      <c r="Y310" s="2202"/>
      <c r="Z310" s="2202"/>
      <c r="AA310" s="2202"/>
      <c r="AB310" s="2224"/>
      <c r="AC310" s="2224"/>
      <c r="AD310" s="2224"/>
      <c r="AE310" s="2224"/>
      <c r="AF310" s="2224"/>
      <c r="AG310" s="2224"/>
      <c r="AH310" s="2224"/>
      <c r="AI310" s="2224"/>
      <c r="AJ310" s="2224"/>
      <c r="AK310" s="2224"/>
      <c r="AL310" s="2224"/>
      <c r="AM310" s="2224"/>
      <c r="AN310" s="2224"/>
      <c r="AO310" s="2224"/>
    </row>
    <row r="311" spans="1:41" s="2225" customFormat="1" ht="15" customHeight="1">
      <c r="A311" s="2214"/>
      <c r="B311" s="2215"/>
      <c r="C311" s="2216" t="s">
        <v>552</v>
      </c>
      <c r="D311" s="2214"/>
      <c r="E311" s="2165"/>
      <c r="F311" s="2165" t="s">
        <v>1620</v>
      </c>
      <c r="G311" s="2165"/>
      <c r="H311" s="2230"/>
      <c r="I311" s="2230"/>
      <c r="J311" s="2231"/>
      <c r="K311" s="2231"/>
      <c r="L311" s="2231"/>
      <c r="M311" s="2231"/>
      <c r="N311" s="2231"/>
      <c r="O311" s="2231"/>
      <c r="P311" s="2231"/>
      <c r="Q311" s="2294"/>
      <c r="R311" s="2232"/>
      <c r="S311" s="2232"/>
      <c r="T311" s="2232"/>
      <c r="U311" s="2232"/>
      <c r="V311" s="2232"/>
      <c r="W311" s="2232"/>
      <c r="X311" s="2232"/>
      <c r="Y311" s="2403"/>
      <c r="Z311" s="2403"/>
      <c r="AA311" s="2403"/>
      <c r="AB311" s="2224"/>
      <c r="AC311" s="2224"/>
    </row>
    <row r="312" spans="1:41" s="2225" customFormat="1" ht="15" customHeight="1">
      <c r="A312" s="2295"/>
      <c r="B312" s="2296"/>
      <c r="C312" s="2297"/>
      <c r="D312" s="2295"/>
      <c r="E312" s="2298"/>
      <c r="F312" s="2298"/>
      <c r="G312" s="2298"/>
      <c r="H312" s="2299"/>
      <c r="I312" s="2299"/>
      <c r="J312" s="2300"/>
      <c r="K312" s="2300"/>
      <c r="L312" s="2300"/>
      <c r="M312" s="2300"/>
      <c r="N312" s="2300"/>
      <c r="O312" s="2300"/>
      <c r="P312" s="2300"/>
      <c r="Q312" s="2294"/>
      <c r="R312" s="2484"/>
      <c r="S312" s="2484"/>
      <c r="T312" s="2484"/>
      <c r="U312" s="2484"/>
      <c r="V312" s="2484"/>
      <c r="W312" s="2484"/>
      <c r="X312" s="2484"/>
      <c r="Y312" s="2403"/>
      <c r="Z312" s="2403"/>
      <c r="AA312" s="2403"/>
      <c r="AB312" s="2224"/>
      <c r="AC312" s="2224"/>
    </row>
    <row r="313" spans="1:41" s="2225" customFormat="1" ht="15" customHeight="1" thickBot="1">
      <c r="A313" s="2240"/>
      <c r="B313" s="2241"/>
      <c r="C313" s="2242"/>
      <c r="D313" s="2240"/>
      <c r="E313" s="2243"/>
      <c r="F313" s="2243"/>
      <c r="G313" s="2243"/>
      <c r="H313" s="2244"/>
      <c r="I313" s="2244"/>
      <c r="J313" s="2245"/>
      <c r="K313" s="2245"/>
      <c r="L313" s="2245"/>
      <c r="M313" s="2245"/>
      <c r="N313" s="2245"/>
      <c r="O313" s="2245"/>
      <c r="P313" s="2245"/>
      <c r="Q313" s="2294"/>
      <c r="R313" s="2484"/>
      <c r="S313" s="2484"/>
      <c r="T313" s="2484"/>
      <c r="U313" s="2484"/>
      <c r="V313" s="2484"/>
      <c r="W313" s="2484"/>
      <c r="X313" s="2484"/>
      <c r="Y313" s="2403"/>
      <c r="Z313" s="2403"/>
      <c r="AA313" s="2403"/>
      <c r="AB313" s="2224"/>
      <c r="AC313" s="2224"/>
    </row>
    <row r="314" spans="1:41" s="2225" customFormat="1" ht="15" customHeight="1" thickBot="1">
      <c r="A314" s="2253"/>
      <c r="B314" s="2254"/>
      <c r="C314" s="2255"/>
      <c r="D314" s="2253"/>
      <c r="E314" s="2256" t="s">
        <v>598</v>
      </c>
      <c r="F314" s="2256"/>
      <c r="G314" s="2256"/>
      <c r="H314" s="2257"/>
      <c r="I314" s="2257"/>
      <c r="J314" s="2258"/>
      <c r="K314" s="2258"/>
      <c r="L314" s="2258">
        <f>L172</f>
        <v>0</v>
      </c>
      <c r="M314" s="2258">
        <f>M172</f>
        <v>0</v>
      </c>
      <c r="N314" s="2258">
        <f>N172</f>
        <v>0</v>
      </c>
      <c r="O314" s="2258">
        <f>O172</f>
        <v>0</v>
      </c>
      <c r="P314" s="2258">
        <f>P172</f>
        <v>0</v>
      </c>
      <c r="Q314" s="2223">
        <f>P314-SUM(R314:X314)</f>
        <v>0</v>
      </c>
      <c r="R314" s="2259">
        <f t="shared" ref="R314:X314" si="55">R172</f>
        <v>0</v>
      </c>
      <c r="S314" s="2259">
        <f t="shared" si="55"/>
        <v>0</v>
      </c>
      <c r="T314" s="2259">
        <f t="shared" si="55"/>
        <v>0</v>
      </c>
      <c r="U314" s="2259">
        <f t="shared" si="55"/>
        <v>0</v>
      </c>
      <c r="V314" s="2259">
        <f t="shared" si="55"/>
        <v>0</v>
      </c>
      <c r="W314" s="2259">
        <f t="shared" si="55"/>
        <v>0</v>
      </c>
      <c r="X314" s="2259">
        <f t="shared" si="55"/>
        <v>0</v>
      </c>
      <c r="Y314" s="2403"/>
      <c r="Z314" s="2403"/>
      <c r="AA314" s="2403"/>
      <c r="AB314" s="2224"/>
      <c r="AC314" s="2224"/>
    </row>
    <row r="315" spans="1:41" s="2281" customFormat="1">
      <c r="A315" s="2158"/>
      <c r="B315" s="2260"/>
      <c r="C315" s="2261"/>
      <c r="D315" s="2158"/>
      <c r="E315" s="2262"/>
      <c r="F315" s="2262"/>
      <c r="G315" s="2262"/>
      <c r="H315" s="2159"/>
      <c r="I315" s="2159"/>
      <c r="J315" s="2263"/>
      <c r="K315" s="2263"/>
      <c r="L315" s="2263"/>
      <c r="M315" s="2263"/>
      <c r="N315" s="2263"/>
      <c r="O315" s="2263"/>
      <c r="P315" s="2263"/>
      <c r="Q315" s="2286"/>
      <c r="R315" s="2264"/>
      <c r="S315" s="2264"/>
      <c r="T315" s="2264"/>
      <c r="U315" s="2264"/>
      <c r="V315" s="2264"/>
      <c r="W315" s="2264"/>
      <c r="X315" s="2264"/>
      <c r="Y315" s="2493"/>
      <c r="Z315" s="2493"/>
      <c r="AA315" s="2493"/>
      <c r="AB315" s="2287"/>
      <c r="AC315" s="2287"/>
    </row>
    <row r="316" spans="1:41" s="2281" customFormat="1" ht="15.75">
      <c r="A316" s="2266"/>
      <c r="B316" s="2267"/>
      <c r="C316" s="2268"/>
      <c r="D316" s="2266"/>
      <c r="E316" s="2269"/>
      <c r="F316" s="2269"/>
      <c r="G316" s="2269"/>
      <c r="H316" s="2270"/>
      <c r="I316" s="2270"/>
      <c r="J316" s="2271" t="s">
        <v>599</v>
      </c>
      <c r="K316" s="2271"/>
      <c r="L316" s="2271">
        <f>L314</f>
        <v>0</v>
      </c>
      <c r="M316" s="2271">
        <f>M314</f>
        <v>0</v>
      </c>
      <c r="N316" s="2271">
        <f>N314</f>
        <v>0</v>
      </c>
      <c r="O316" s="2271">
        <f>O314</f>
        <v>0</v>
      </c>
      <c r="P316" s="2271">
        <f>P314</f>
        <v>0</v>
      </c>
      <c r="Q316" s="2223">
        <f>P316-SUM(R316:X316)</f>
        <v>0</v>
      </c>
      <c r="R316" s="2272">
        <f t="shared" ref="R316:X316" si="56">R314</f>
        <v>0</v>
      </c>
      <c r="S316" s="2272">
        <f t="shared" si="56"/>
        <v>0</v>
      </c>
      <c r="T316" s="2272">
        <f t="shared" si="56"/>
        <v>0</v>
      </c>
      <c r="U316" s="2272">
        <f t="shared" si="56"/>
        <v>0</v>
      </c>
      <c r="V316" s="2272">
        <f t="shared" si="56"/>
        <v>0</v>
      </c>
      <c r="W316" s="2272">
        <f t="shared" si="56"/>
        <v>0</v>
      </c>
      <c r="X316" s="2272">
        <f t="shared" si="56"/>
        <v>0</v>
      </c>
      <c r="Y316" s="2287"/>
      <c r="Z316" s="2287"/>
      <c r="AA316" s="2287"/>
      <c r="AB316" s="2287"/>
      <c r="AC316" s="2287"/>
    </row>
    <row r="317" spans="1:41" s="2281" customFormat="1" ht="13.5" thickBot="1">
      <c r="A317" s="2275"/>
      <c r="B317" s="2276"/>
      <c r="C317" s="2277"/>
      <c r="D317" s="2275"/>
      <c r="E317" s="2276"/>
      <c r="F317" s="2276"/>
      <c r="G317" s="2276"/>
      <c r="H317" s="2157"/>
      <c r="I317" s="2157"/>
      <c r="J317" s="2278"/>
      <c r="K317" s="2278"/>
      <c r="L317" s="2278"/>
      <c r="M317" s="2278"/>
      <c r="N317" s="2278"/>
      <c r="O317" s="2278"/>
      <c r="P317" s="2278"/>
      <c r="Q317" s="2286"/>
      <c r="R317" s="2279"/>
      <c r="S317" s="2279"/>
      <c r="T317" s="2279"/>
      <c r="U317" s="2279"/>
      <c r="V317" s="2279"/>
      <c r="W317" s="2279"/>
      <c r="X317" s="2279"/>
      <c r="Y317" s="2287"/>
      <c r="Z317" s="2287"/>
      <c r="AA317" s="2287"/>
      <c r="AB317" s="2287"/>
      <c r="AC317" s="2287"/>
    </row>
    <row r="318" spans="1:41" s="2281" customFormat="1">
      <c r="A318" s="2288"/>
      <c r="B318" s="2288"/>
      <c r="C318" s="2288"/>
      <c r="D318" s="2288"/>
      <c r="E318" s="2288"/>
      <c r="F318" s="2288"/>
      <c r="G318" s="2155"/>
      <c r="H318" s="2155"/>
      <c r="I318" s="2155"/>
      <c r="J318" s="2155"/>
      <c r="K318" s="2155"/>
      <c r="L318" s="2155"/>
      <c r="M318" s="2155"/>
      <c r="N318" s="2155"/>
      <c r="O318" s="2301"/>
      <c r="P318" s="2301"/>
      <c r="Q318" s="2286"/>
      <c r="R318" s="2286"/>
      <c r="S318" s="2286"/>
      <c r="T318" s="2286"/>
      <c r="U318" s="2286"/>
      <c r="V318" s="2286"/>
      <c r="W318" s="2286"/>
      <c r="X318" s="2286"/>
      <c r="Y318" s="2286"/>
      <c r="Z318" s="2286"/>
      <c r="AA318" s="2302"/>
      <c r="AB318" s="2287"/>
      <c r="AC318" s="2287"/>
      <c r="AD318" s="2287"/>
      <c r="AE318" s="2287"/>
    </row>
    <row r="319" spans="1:41">
      <c r="J319" s="2285"/>
      <c r="K319" s="2285"/>
      <c r="L319" s="2285"/>
      <c r="M319" s="2285"/>
      <c r="N319" s="2284" t="s">
        <v>901</v>
      </c>
      <c r="O319" s="2280">
        <f>O316+P316</f>
        <v>0</v>
      </c>
      <c r="R319" s="2282"/>
      <c r="S319" s="2282"/>
      <c r="T319" s="2282"/>
      <c r="U319" s="2282"/>
      <c r="V319" s="2282"/>
      <c r="W319" s="2282"/>
      <c r="X319" s="2282"/>
      <c r="Y319" s="2282"/>
      <c r="Z319" s="2282"/>
    </row>
    <row r="320" spans="1:41">
      <c r="J320" s="2285"/>
      <c r="K320" s="2284" t="s">
        <v>2033</v>
      </c>
      <c r="L320" s="2285">
        <f>L159-L316</f>
        <v>0</v>
      </c>
      <c r="M320" s="2285">
        <f>M159-M316</f>
        <v>0</v>
      </c>
      <c r="N320" s="2285">
        <f>N159-N316</f>
        <v>0</v>
      </c>
      <c r="R320" s="2282"/>
      <c r="S320" s="2282"/>
      <c r="T320" s="2282"/>
      <c r="U320" s="2282"/>
      <c r="V320" s="2282"/>
      <c r="W320" s="2282"/>
      <c r="X320" s="2282"/>
      <c r="Y320" s="2282"/>
      <c r="Z320" s="2282"/>
    </row>
    <row r="321" spans="1:44" s="2163" customFormat="1" ht="15">
      <c r="A321" s="2228"/>
      <c r="B321" s="2228"/>
      <c r="C321" s="2228"/>
      <c r="D321" s="2228" t="s">
        <v>113</v>
      </c>
      <c r="E321" s="2228"/>
      <c r="F321" s="2228"/>
      <c r="G321" s="2225"/>
      <c r="H321" s="2225"/>
      <c r="I321" s="2225"/>
      <c r="J321" s="2228"/>
      <c r="K321" s="2228"/>
      <c r="L321" s="2228"/>
      <c r="M321" s="2228"/>
      <c r="N321" s="2228"/>
      <c r="O321" s="2228"/>
      <c r="Q321" s="2198"/>
      <c r="R321" s="2198"/>
      <c r="S321" s="2198"/>
      <c r="T321" s="2198"/>
      <c r="U321" s="2198"/>
      <c r="V321" s="2198"/>
      <c r="W321" s="2198"/>
      <c r="X321" s="2198"/>
      <c r="Y321" s="2198"/>
      <c r="Z321" s="2198"/>
      <c r="AA321" s="2198"/>
      <c r="AB321" s="2198"/>
      <c r="AC321" s="2198"/>
      <c r="AD321" s="2198"/>
      <c r="AE321" s="2305"/>
      <c r="AF321" s="2199"/>
      <c r="AG321" s="2199"/>
      <c r="AH321" s="2199"/>
      <c r="AI321" s="2199"/>
      <c r="AJ321" s="2199"/>
      <c r="AK321" s="2199"/>
      <c r="AL321" s="2199"/>
      <c r="AM321" s="2199"/>
      <c r="AN321" s="2199"/>
      <c r="AO321" s="2199"/>
      <c r="AP321" s="2199"/>
      <c r="AQ321" s="2199"/>
      <c r="AR321" s="2199"/>
    </row>
    <row r="322" spans="1:44" s="2163" customFormat="1" ht="15">
      <c r="A322" s="2228"/>
      <c r="B322" s="2228"/>
      <c r="C322" s="2228"/>
      <c r="D322" s="2228"/>
      <c r="E322" s="2228"/>
      <c r="F322" s="2228"/>
      <c r="G322" s="2225"/>
      <c r="H322" s="2225"/>
      <c r="I322" s="2225"/>
      <c r="J322" s="2228"/>
      <c r="K322" s="2890" t="s">
        <v>1246</v>
      </c>
      <c r="L322" s="2890" t="s">
        <v>938</v>
      </c>
      <c r="M322" s="2890" t="s">
        <v>937</v>
      </c>
      <c r="N322" s="2890" t="s">
        <v>936</v>
      </c>
      <c r="O322" s="2228"/>
      <c r="Q322" s="2198"/>
      <c r="R322" s="2198"/>
      <c r="S322" s="2198"/>
      <c r="T322" s="2198"/>
      <c r="U322" s="2198"/>
      <c r="V322" s="2198"/>
      <c r="W322" s="2198"/>
      <c r="X322" s="2198"/>
      <c r="Y322" s="2198"/>
      <c r="Z322" s="2198"/>
      <c r="AA322" s="2198"/>
      <c r="AB322" s="2198"/>
      <c r="AC322" s="2198"/>
      <c r="AD322" s="2198"/>
      <c r="AE322" s="2305"/>
      <c r="AF322" s="2199"/>
      <c r="AG322" s="2199"/>
      <c r="AH322" s="2199"/>
      <c r="AI322" s="2199"/>
      <c r="AJ322" s="2199"/>
      <c r="AK322" s="2199"/>
      <c r="AL322" s="2199"/>
      <c r="AM322" s="2199"/>
      <c r="AN322" s="2199"/>
      <c r="AO322" s="2199"/>
      <c r="AP322" s="2199"/>
      <c r="AQ322" s="2199"/>
      <c r="AR322" s="2199"/>
    </row>
    <row r="323" spans="1:44" s="2163" customFormat="1" ht="15">
      <c r="A323" s="2228"/>
      <c r="B323" s="2228"/>
      <c r="C323" s="2228"/>
      <c r="D323" s="2306" t="s">
        <v>114</v>
      </c>
      <c r="E323" s="2228"/>
      <c r="F323" s="2228"/>
      <c r="G323" s="2225"/>
      <c r="H323" s="2225"/>
      <c r="I323" s="2225"/>
      <c r="J323" s="2227"/>
      <c r="K323" s="2227"/>
      <c r="L323" s="2227"/>
      <c r="M323" s="2227"/>
      <c r="N323" s="2227"/>
      <c r="O323" s="2228"/>
      <c r="Q323" s="2198"/>
      <c r="R323" s="2198"/>
      <c r="S323" s="2198"/>
      <c r="T323" s="2198"/>
      <c r="U323" s="2198"/>
      <c r="V323" s="2198"/>
      <c r="W323" s="2198"/>
      <c r="X323" s="2198"/>
      <c r="Y323" s="2198"/>
      <c r="Z323" s="2198"/>
      <c r="AA323" s="2198"/>
      <c r="AB323" s="2198"/>
      <c r="AC323" s="2198"/>
      <c r="AD323" s="2198"/>
      <c r="AE323" s="2305"/>
      <c r="AF323" s="2199"/>
      <c r="AG323" s="2199"/>
      <c r="AH323" s="2199"/>
      <c r="AI323" s="2199"/>
      <c r="AJ323" s="2199"/>
      <c r="AK323" s="2199"/>
      <c r="AL323" s="2199"/>
      <c r="AM323" s="2199"/>
      <c r="AN323" s="2199"/>
      <c r="AO323" s="2199"/>
      <c r="AP323" s="2199"/>
      <c r="AQ323" s="2199"/>
      <c r="AR323" s="2199"/>
    </row>
    <row r="324" spans="1:44" s="2225" customFormat="1" ht="15">
      <c r="A324" s="2227"/>
      <c r="B324" s="2227"/>
      <c r="C324" s="2227"/>
      <c r="D324" s="2307" t="s">
        <v>115</v>
      </c>
      <c r="E324" s="2308"/>
      <c r="F324" s="2308"/>
      <c r="G324" s="2309"/>
      <c r="H324" s="2309"/>
      <c r="I324" s="2309"/>
      <c r="J324" s="2310"/>
      <c r="K324" s="2891"/>
      <c r="L324" s="2891"/>
      <c r="M324" s="2891"/>
      <c r="N324" s="2891"/>
      <c r="O324" s="2228"/>
      <c r="Q324" s="2228"/>
      <c r="R324" s="2198"/>
      <c r="S324" s="2198"/>
      <c r="T324" s="2198"/>
      <c r="U324" s="2198"/>
      <c r="V324" s="2198"/>
      <c r="W324" s="2198"/>
      <c r="X324" s="2198"/>
      <c r="Y324" s="2198"/>
      <c r="Z324" s="2198"/>
      <c r="AA324" s="2228"/>
      <c r="AB324" s="2228"/>
      <c r="AC324" s="2228"/>
      <c r="AD324" s="2228"/>
      <c r="AE324" s="2250"/>
      <c r="AF324" s="2224"/>
      <c r="AG324" s="2224"/>
      <c r="AH324" s="2224"/>
      <c r="AI324" s="2224"/>
      <c r="AJ324" s="2224"/>
      <c r="AK324" s="2224"/>
      <c r="AL324" s="2224"/>
      <c r="AM324" s="2224"/>
      <c r="AN324" s="2224"/>
      <c r="AO324" s="2224"/>
      <c r="AP324" s="2224"/>
      <c r="AQ324" s="2224"/>
      <c r="AR324" s="2224"/>
    </row>
    <row r="325" spans="1:44" s="2225" customFormat="1" ht="15">
      <c r="A325" s="2228"/>
      <c r="B325" s="2228"/>
      <c r="C325" s="2228"/>
      <c r="D325" s="2228"/>
      <c r="E325" s="2228"/>
      <c r="F325" s="2228"/>
      <c r="J325" s="2228"/>
      <c r="K325" s="2890"/>
      <c r="L325" s="2890"/>
      <c r="M325" s="2890"/>
      <c r="N325" s="2890"/>
      <c r="O325" s="2228"/>
      <c r="Q325" s="2228"/>
      <c r="R325" s="2228"/>
      <c r="S325" s="2228"/>
      <c r="T325" s="2228"/>
      <c r="U325" s="2228"/>
      <c r="V325" s="2228"/>
      <c r="W325" s="2228"/>
      <c r="X325" s="2228"/>
      <c r="Y325" s="2228"/>
      <c r="Z325" s="2228"/>
      <c r="AA325" s="2228"/>
      <c r="AB325" s="2228"/>
      <c r="AC325" s="2228"/>
      <c r="AD325" s="2228"/>
      <c r="AE325" s="2250"/>
      <c r="AF325" s="2224"/>
      <c r="AG325" s="2224"/>
      <c r="AH325" s="2224"/>
      <c r="AI325" s="2224"/>
      <c r="AJ325" s="2224"/>
      <c r="AK325" s="2224"/>
      <c r="AL325" s="2224"/>
      <c r="AM325" s="2224"/>
      <c r="AN325" s="2224"/>
      <c r="AO325" s="2224"/>
      <c r="AP325" s="2224"/>
      <c r="AQ325" s="2224"/>
      <c r="AR325" s="2224"/>
    </row>
    <row r="326" spans="1:44" s="2225" customFormat="1" ht="15">
      <c r="A326" s="2228"/>
      <c r="B326" s="2228"/>
      <c r="C326" s="2228"/>
      <c r="D326" s="2306" t="s">
        <v>116</v>
      </c>
      <c r="E326" s="2228"/>
      <c r="F326" s="2228"/>
      <c r="G326" s="2228"/>
      <c r="H326" s="2228"/>
      <c r="I326" s="2228"/>
      <c r="J326" s="2228"/>
      <c r="K326" s="2890"/>
      <c r="L326" s="2890"/>
      <c r="M326" s="2890"/>
      <c r="N326" s="2890"/>
      <c r="O326" s="2228"/>
      <c r="Q326" s="2228"/>
      <c r="R326" s="2228"/>
      <c r="S326" s="2228"/>
      <c r="T326" s="2228"/>
      <c r="U326" s="2228"/>
      <c r="V326" s="2228"/>
      <c r="W326" s="2228"/>
      <c r="X326" s="2228"/>
      <c r="Y326" s="2228"/>
      <c r="Z326" s="2228"/>
      <c r="AA326" s="2228"/>
      <c r="AB326" s="2228"/>
      <c r="AC326" s="2228"/>
      <c r="AD326" s="2228"/>
      <c r="AE326" s="2250"/>
      <c r="AF326" s="2224"/>
      <c r="AG326" s="2224"/>
      <c r="AH326" s="2224"/>
      <c r="AI326" s="2224"/>
      <c r="AJ326" s="2224"/>
      <c r="AK326" s="2224"/>
      <c r="AL326" s="2224"/>
      <c r="AM326" s="2224"/>
      <c r="AN326" s="2224"/>
      <c r="AO326" s="2224"/>
      <c r="AP326" s="2224"/>
      <c r="AQ326" s="2224"/>
      <c r="AR326" s="2224"/>
    </row>
    <row r="327" spans="1:44" s="2225" customFormat="1" ht="15">
      <c r="A327" s="2228"/>
      <c r="B327" s="2228"/>
      <c r="C327" s="2228"/>
      <c r="D327" s="2228"/>
      <c r="E327" s="2228" t="s">
        <v>117</v>
      </c>
      <c r="F327" s="2228"/>
      <c r="G327" s="2228"/>
      <c r="H327" s="2228"/>
      <c r="I327" s="2228"/>
      <c r="J327" s="2227"/>
      <c r="K327" s="2892"/>
      <c r="L327" s="2892"/>
      <c r="M327" s="2892"/>
      <c r="N327" s="2892"/>
      <c r="O327" s="2228"/>
      <c r="Q327" s="2228"/>
      <c r="R327" s="2228"/>
      <c r="S327" s="2228"/>
      <c r="T327" s="2228"/>
      <c r="U327" s="2228"/>
      <c r="V327" s="2228"/>
      <c r="W327" s="2228"/>
      <c r="X327" s="2228"/>
      <c r="Y327" s="2228"/>
      <c r="Z327" s="2228"/>
      <c r="AA327" s="2228"/>
      <c r="AB327" s="2228"/>
      <c r="AC327" s="2228"/>
      <c r="AD327" s="2228"/>
      <c r="AE327" s="2250"/>
      <c r="AF327" s="2224"/>
      <c r="AG327" s="2224"/>
      <c r="AH327" s="2224"/>
      <c r="AI327" s="2224"/>
      <c r="AJ327" s="2224"/>
      <c r="AK327" s="2224"/>
      <c r="AL327" s="2224"/>
      <c r="AM327" s="2224"/>
      <c r="AN327" s="2224"/>
      <c r="AO327" s="2224"/>
      <c r="AP327" s="2224"/>
      <c r="AQ327" s="2224"/>
      <c r="AR327" s="2224"/>
    </row>
    <row r="328" spans="1:44" s="2225" customFormat="1" ht="15">
      <c r="A328" s="2228"/>
      <c r="B328" s="2228"/>
      <c r="C328" s="2228"/>
      <c r="D328" s="2228"/>
      <c r="E328" s="2228" t="s">
        <v>118</v>
      </c>
      <c r="F328" s="2228"/>
      <c r="G328" s="2228"/>
      <c r="H328" s="2228"/>
      <c r="I328" s="2227"/>
      <c r="J328" s="2227"/>
      <c r="K328" s="2892"/>
      <c r="L328" s="2892"/>
      <c r="M328" s="2892"/>
      <c r="N328" s="2892"/>
      <c r="O328" s="2228"/>
      <c r="Q328" s="2228"/>
      <c r="R328" s="2228"/>
      <c r="S328" s="2228"/>
      <c r="T328" s="2228"/>
      <c r="U328" s="2228"/>
      <c r="V328" s="2228"/>
      <c r="W328" s="2228"/>
      <c r="X328" s="2228"/>
      <c r="Y328" s="2228"/>
      <c r="Z328" s="2228"/>
      <c r="AA328" s="2228"/>
      <c r="AB328" s="2228"/>
      <c r="AC328" s="2228"/>
      <c r="AD328" s="2228"/>
      <c r="AE328" s="2250"/>
      <c r="AF328" s="2224"/>
      <c r="AG328" s="2224"/>
      <c r="AH328" s="2224"/>
      <c r="AI328" s="2224"/>
      <c r="AJ328" s="2224"/>
      <c r="AK328" s="2224"/>
      <c r="AL328" s="2224"/>
      <c r="AM328" s="2224"/>
      <c r="AN328" s="2224"/>
      <c r="AO328" s="2224"/>
      <c r="AP328" s="2224"/>
      <c r="AQ328" s="2224"/>
      <c r="AR328" s="2224"/>
    </row>
    <row r="329" spans="1:44" s="2225" customFormat="1" ht="15">
      <c r="A329" s="2228"/>
      <c r="B329" s="2228"/>
      <c r="C329" s="2228"/>
      <c r="D329" s="2228"/>
      <c r="E329" s="2228" t="s">
        <v>119</v>
      </c>
      <c r="F329" s="2228"/>
      <c r="G329" s="2228"/>
      <c r="H329" s="2228"/>
      <c r="I329" s="2228"/>
      <c r="J329" s="2227"/>
      <c r="K329" s="2892"/>
      <c r="L329" s="2892"/>
      <c r="M329" s="2892"/>
      <c r="N329" s="2892"/>
      <c r="O329" s="2228"/>
      <c r="Q329" s="2228"/>
      <c r="R329" s="2228"/>
      <c r="S329" s="2228"/>
      <c r="T329" s="2228"/>
      <c r="U329" s="2228"/>
      <c r="V329" s="2228"/>
      <c r="W329" s="2228"/>
      <c r="X329" s="2228"/>
      <c r="Y329" s="2228"/>
      <c r="Z329" s="2228"/>
      <c r="AA329" s="2228"/>
      <c r="AB329" s="2228"/>
      <c r="AC329" s="2228"/>
      <c r="AD329" s="2228"/>
      <c r="AE329" s="2250"/>
      <c r="AF329" s="2224"/>
      <c r="AG329" s="2224"/>
      <c r="AH329" s="2224"/>
      <c r="AI329" s="2224"/>
      <c r="AJ329" s="2224"/>
      <c r="AK329" s="2224"/>
      <c r="AL329" s="2224"/>
      <c r="AM329" s="2224"/>
      <c r="AN329" s="2224"/>
      <c r="AO329" s="2224"/>
      <c r="AP329" s="2224"/>
      <c r="AQ329" s="2224"/>
      <c r="AR329" s="2224"/>
    </row>
    <row r="330" spans="1:44" s="2225" customFormat="1" ht="15">
      <c r="A330" s="2228"/>
      <c r="B330" s="2228"/>
      <c r="C330" s="2228"/>
      <c r="D330" s="2228"/>
      <c r="E330" s="2228" t="s">
        <v>120</v>
      </c>
      <c r="F330" s="2228"/>
      <c r="G330" s="2228"/>
      <c r="H330" s="2228"/>
      <c r="I330" s="2228"/>
      <c r="J330" s="2227"/>
      <c r="K330" s="2892"/>
      <c r="L330" s="2892"/>
      <c r="M330" s="2892"/>
      <c r="N330" s="2892"/>
      <c r="O330" s="2228"/>
      <c r="Q330" s="2228"/>
      <c r="R330" s="2228"/>
      <c r="S330" s="2228"/>
      <c r="T330" s="2228"/>
      <c r="U330" s="2228"/>
      <c r="V330" s="2228"/>
      <c r="W330" s="2228"/>
      <c r="X330" s="2228"/>
      <c r="Y330" s="2228"/>
      <c r="Z330" s="2228"/>
      <c r="AA330" s="2228"/>
      <c r="AB330" s="2228"/>
      <c r="AC330" s="2228"/>
      <c r="AD330" s="2228"/>
      <c r="AE330" s="2250"/>
      <c r="AF330" s="2224"/>
      <c r="AG330" s="2224"/>
      <c r="AH330" s="2224"/>
      <c r="AI330" s="2224"/>
      <c r="AJ330" s="2224"/>
      <c r="AK330" s="2224"/>
      <c r="AL330" s="2224"/>
      <c r="AM330" s="2224"/>
      <c r="AN330" s="2224"/>
      <c r="AO330" s="2224"/>
      <c r="AP330" s="2224"/>
      <c r="AQ330" s="2224"/>
      <c r="AR330" s="2224"/>
    </row>
    <row r="331" spans="1:44" s="2225" customFormat="1" ht="15">
      <c r="A331" s="2228"/>
      <c r="B331" s="2228"/>
      <c r="C331" s="2228"/>
      <c r="D331" s="2228"/>
      <c r="E331" s="2228" t="s">
        <v>121</v>
      </c>
      <c r="F331" s="2228"/>
      <c r="G331" s="2228"/>
      <c r="H331" s="2228"/>
      <c r="I331" s="2228"/>
      <c r="J331" s="2227"/>
      <c r="K331" s="2892"/>
      <c r="L331" s="2892"/>
      <c r="M331" s="2892"/>
      <c r="N331" s="2892"/>
      <c r="O331" s="2228"/>
      <c r="Q331" s="2228"/>
      <c r="R331" s="2228"/>
      <c r="S331" s="2228"/>
      <c r="T331" s="2228"/>
      <c r="U331" s="2228"/>
      <c r="V331" s="2228"/>
      <c r="W331" s="2228"/>
      <c r="X331" s="2228"/>
      <c r="Y331" s="2228"/>
      <c r="Z331" s="2228"/>
      <c r="AA331" s="2228"/>
      <c r="AB331" s="2228"/>
      <c r="AC331" s="2228"/>
      <c r="AD331" s="2228"/>
      <c r="AE331" s="2250"/>
      <c r="AF331" s="2224"/>
      <c r="AG331" s="2224"/>
      <c r="AH331" s="2224"/>
      <c r="AI331" s="2224"/>
      <c r="AJ331" s="2224"/>
      <c r="AK331" s="2224"/>
      <c r="AL331" s="2224"/>
      <c r="AM331" s="2224"/>
      <c r="AN331" s="2224"/>
      <c r="AO331" s="2224"/>
      <c r="AP331" s="2224"/>
      <c r="AQ331" s="2224"/>
      <c r="AR331" s="2224"/>
    </row>
    <row r="332" spans="1:44" s="2225" customFormat="1" ht="15">
      <c r="A332" s="2228"/>
      <c r="B332" s="2228"/>
      <c r="C332" s="2228"/>
      <c r="D332" s="2228"/>
      <c r="E332" s="2228"/>
      <c r="F332" s="2228"/>
      <c r="G332" s="2228"/>
      <c r="H332" s="2228"/>
      <c r="I332" s="2228"/>
      <c r="J332" s="2227"/>
      <c r="K332" s="2892"/>
      <c r="L332" s="2892"/>
      <c r="M332" s="2892"/>
      <c r="N332" s="2892"/>
      <c r="O332" s="2228"/>
      <c r="Q332" s="2228"/>
      <c r="R332" s="2228"/>
      <c r="S332" s="2228"/>
      <c r="T332" s="2228"/>
      <c r="U332" s="2228"/>
      <c r="V332" s="2228"/>
      <c r="W332" s="2228"/>
      <c r="X332" s="2228"/>
      <c r="Y332" s="2228"/>
      <c r="Z332" s="2228"/>
      <c r="AA332" s="2228"/>
      <c r="AB332" s="2228"/>
      <c r="AC332" s="2228"/>
      <c r="AD332" s="2228"/>
      <c r="AE332" s="2250"/>
      <c r="AF332" s="2224"/>
      <c r="AG332" s="2224"/>
      <c r="AH332" s="2224"/>
      <c r="AI332" s="2224"/>
      <c r="AJ332" s="2224"/>
      <c r="AK332" s="2224"/>
      <c r="AL332" s="2224"/>
      <c r="AM332" s="2224"/>
      <c r="AN332" s="2224"/>
      <c r="AO332" s="2224"/>
      <c r="AP332" s="2224"/>
      <c r="AQ332" s="2224"/>
      <c r="AR332" s="2224"/>
    </row>
    <row r="333" spans="1:44" s="2225" customFormat="1" ht="15">
      <c r="A333" s="2228"/>
      <c r="B333" s="2228"/>
      <c r="C333" s="2228"/>
      <c r="D333" s="2228"/>
      <c r="E333" s="2228" t="s">
        <v>738</v>
      </c>
      <c r="F333" s="2228"/>
      <c r="G333" s="2228"/>
      <c r="H333" s="2228"/>
      <c r="I333" s="2228"/>
      <c r="J333" s="2227"/>
      <c r="K333" s="2892"/>
      <c r="L333" s="2892"/>
      <c r="M333" s="2892"/>
      <c r="N333" s="2892"/>
      <c r="O333" s="2228"/>
      <c r="Q333" s="2228"/>
      <c r="R333" s="2228"/>
      <c r="S333" s="2228"/>
      <c r="T333" s="2228"/>
      <c r="U333" s="2228"/>
      <c r="V333" s="2228"/>
      <c r="W333" s="2228"/>
      <c r="X333" s="2228"/>
      <c r="Y333" s="2228"/>
      <c r="Z333" s="2228"/>
      <c r="AA333" s="2228"/>
      <c r="AB333" s="2228"/>
      <c r="AC333" s="2228"/>
      <c r="AD333" s="2228"/>
      <c r="AE333" s="2250"/>
      <c r="AF333" s="2224"/>
      <c r="AG333" s="2224"/>
      <c r="AH333" s="2224"/>
      <c r="AI333" s="2224"/>
      <c r="AJ333" s="2224"/>
      <c r="AK333" s="2224"/>
      <c r="AL333" s="2224"/>
      <c r="AM333" s="2224"/>
      <c r="AN333" s="2224"/>
      <c r="AO333" s="2224"/>
      <c r="AP333" s="2224"/>
      <c r="AQ333" s="2224"/>
      <c r="AR333" s="2224"/>
    </row>
    <row r="334" spans="1:44" s="2225" customFormat="1" ht="15">
      <c r="A334" s="2228"/>
      <c r="B334" s="2228"/>
      <c r="C334" s="2228"/>
      <c r="D334" s="2228"/>
      <c r="E334" s="2228" t="s">
        <v>122</v>
      </c>
      <c r="F334" s="2228"/>
      <c r="G334" s="2228"/>
      <c r="H334" s="2228"/>
      <c r="I334" s="2228"/>
      <c r="J334" s="2227"/>
      <c r="K334" s="2892"/>
      <c r="L334" s="2892"/>
      <c r="M334" s="2892"/>
      <c r="N334" s="2892"/>
      <c r="O334" s="2228"/>
      <c r="Q334" s="2228"/>
      <c r="R334" s="2228"/>
      <c r="S334" s="2228"/>
      <c r="T334" s="2228"/>
      <c r="U334" s="2228"/>
      <c r="V334" s="2228"/>
      <c r="W334" s="2228"/>
      <c r="X334" s="2228"/>
      <c r="Y334" s="2228"/>
      <c r="Z334" s="2228"/>
      <c r="AA334" s="2228"/>
      <c r="AB334" s="2228"/>
      <c r="AC334" s="2228"/>
      <c r="AD334" s="2228"/>
      <c r="AE334" s="2250"/>
      <c r="AF334" s="2224"/>
      <c r="AG334" s="2224"/>
      <c r="AH334" s="2224"/>
      <c r="AI334" s="2224"/>
      <c r="AJ334" s="2224"/>
      <c r="AK334" s="2224"/>
      <c r="AL334" s="2224"/>
      <c r="AM334" s="2224"/>
      <c r="AN334" s="2224"/>
      <c r="AO334" s="2224"/>
      <c r="AP334" s="2224"/>
      <c r="AQ334" s="2224"/>
      <c r="AR334" s="2224"/>
    </row>
    <row r="335" spans="1:44" s="2225" customFormat="1" ht="15">
      <c r="A335" s="2228"/>
      <c r="B335" s="2228"/>
      <c r="C335" s="2228"/>
      <c r="D335" s="2228"/>
      <c r="E335" s="2228" t="s">
        <v>123</v>
      </c>
      <c r="F335" s="2228"/>
      <c r="G335" s="2228"/>
      <c r="H335" s="2228"/>
      <c r="I335" s="2228"/>
      <c r="J335" s="2227"/>
      <c r="K335" s="2892"/>
      <c r="L335" s="2892"/>
      <c r="M335" s="2892"/>
      <c r="N335" s="2892"/>
      <c r="O335" s="2228"/>
      <c r="Q335" s="2228"/>
      <c r="R335" s="2228"/>
      <c r="S335" s="2228"/>
      <c r="T335" s="2228"/>
      <c r="U335" s="2228"/>
      <c r="V335" s="2228"/>
      <c r="W335" s="2228"/>
      <c r="X335" s="2228"/>
      <c r="Y335" s="2228"/>
      <c r="Z335" s="2228"/>
      <c r="AA335" s="2228"/>
      <c r="AB335" s="2228"/>
      <c r="AC335" s="2228"/>
      <c r="AD335" s="2228"/>
      <c r="AE335" s="2250"/>
      <c r="AF335" s="2224"/>
      <c r="AG335" s="2224"/>
      <c r="AH335" s="2224"/>
      <c r="AI335" s="2224"/>
      <c r="AJ335" s="2224"/>
      <c r="AK335" s="2224"/>
      <c r="AL335" s="2224"/>
      <c r="AM335" s="2224"/>
      <c r="AN335" s="2224"/>
      <c r="AO335" s="2224"/>
      <c r="AP335" s="2224"/>
      <c r="AQ335" s="2224"/>
      <c r="AR335" s="2224"/>
    </row>
    <row r="336" spans="1:44" s="2225" customFormat="1" ht="15">
      <c r="A336" s="2228"/>
      <c r="B336" s="2228"/>
      <c r="C336" s="2228"/>
      <c r="D336" s="2228"/>
      <c r="E336" s="2228" t="s">
        <v>124</v>
      </c>
      <c r="F336" s="2228"/>
      <c r="G336" s="2228"/>
      <c r="H336" s="2228"/>
      <c r="I336" s="2228"/>
      <c r="J336" s="2227"/>
      <c r="K336" s="2892"/>
      <c r="L336" s="2892"/>
      <c r="M336" s="2892"/>
      <c r="N336" s="2892"/>
      <c r="O336" s="2228"/>
      <c r="Q336" s="2228"/>
      <c r="R336" s="2228"/>
      <c r="S336" s="2228"/>
      <c r="T336" s="2228"/>
      <c r="U336" s="2228"/>
      <c r="V336" s="2228"/>
      <c r="W336" s="2228"/>
      <c r="X336" s="2228"/>
      <c r="Y336" s="2228"/>
      <c r="Z336" s="2228"/>
      <c r="AA336" s="2228"/>
      <c r="AB336" s="2228"/>
      <c r="AC336" s="2228"/>
      <c r="AD336" s="2228"/>
      <c r="AE336" s="2250"/>
      <c r="AF336" s="2224"/>
      <c r="AG336" s="2224"/>
      <c r="AH336" s="2224"/>
      <c r="AI336" s="2224"/>
      <c r="AJ336" s="2224"/>
      <c r="AK336" s="2224"/>
      <c r="AL336" s="2224"/>
      <c r="AM336" s="2224"/>
      <c r="AN336" s="2224"/>
      <c r="AO336" s="2224"/>
      <c r="AP336" s="2224"/>
      <c r="AQ336" s="2224"/>
      <c r="AR336" s="2224"/>
    </row>
    <row r="337" spans="1:44" s="2225" customFormat="1" ht="15">
      <c r="A337" s="2228"/>
      <c r="B337" s="2228"/>
      <c r="C337" s="2228"/>
      <c r="D337" s="2307" t="s">
        <v>116</v>
      </c>
      <c r="E337" s="2308"/>
      <c r="F337" s="2308"/>
      <c r="G337" s="2309"/>
      <c r="H337" s="2309"/>
      <c r="I337" s="2309"/>
      <c r="J337" s="2310"/>
      <c r="K337" s="2891">
        <f>SUM(K327:K336)</f>
        <v>0</v>
      </c>
      <c r="L337" s="2891">
        <f>SUM(L327:L336)</f>
        <v>0</v>
      </c>
      <c r="M337" s="2891">
        <f>SUM(M327:M336)</f>
        <v>0</v>
      </c>
      <c r="N337" s="2891">
        <f>SUM(N327:N336)</f>
        <v>0</v>
      </c>
      <c r="O337" s="2228"/>
      <c r="Q337" s="2228"/>
      <c r="R337" s="2228"/>
      <c r="S337" s="2228"/>
      <c r="T337" s="2228"/>
      <c r="U337" s="2228"/>
      <c r="V337" s="2228"/>
      <c r="W337" s="2228"/>
      <c r="X337" s="2228"/>
      <c r="Y337" s="2228"/>
      <c r="Z337" s="2228"/>
      <c r="AA337" s="2228"/>
      <c r="AB337" s="2228"/>
      <c r="AC337" s="2228"/>
      <c r="AD337" s="2228"/>
      <c r="AE337" s="2250"/>
      <c r="AF337" s="2224"/>
      <c r="AG337" s="2224"/>
      <c r="AH337" s="2224"/>
      <c r="AI337" s="2224"/>
      <c r="AJ337" s="2224"/>
      <c r="AK337" s="2224"/>
      <c r="AL337" s="2224"/>
      <c r="AM337" s="2224"/>
      <c r="AN337" s="2224"/>
      <c r="AO337" s="2224"/>
      <c r="AP337" s="2224"/>
      <c r="AQ337" s="2224"/>
      <c r="AR337" s="2224"/>
    </row>
    <row r="338" spans="1:44" s="2225" customFormat="1" ht="15">
      <c r="A338" s="2228"/>
      <c r="B338" s="2228"/>
      <c r="C338" s="2228"/>
      <c r="D338" s="2228"/>
      <c r="E338" s="2228"/>
      <c r="F338" s="2228"/>
      <c r="K338" s="2893"/>
      <c r="L338" s="2893"/>
      <c r="M338" s="2893"/>
      <c r="N338" s="2893"/>
      <c r="O338" s="2228"/>
      <c r="Q338" s="2228"/>
      <c r="R338" s="2228"/>
      <c r="S338" s="2228"/>
      <c r="T338" s="2228"/>
      <c r="U338" s="2228"/>
      <c r="V338" s="2228"/>
      <c r="W338" s="2228"/>
      <c r="X338" s="2228"/>
      <c r="Y338" s="2228"/>
      <c r="Z338" s="2228"/>
      <c r="AA338" s="2228"/>
      <c r="AB338" s="2228"/>
      <c r="AC338" s="2228"/>
      <c r="AD338" s="2228"/>
      <c r="AE338" s="2250"/>
      <c r="AF338" s="2224"/>
      <c r="AG338" s="2224"/>
      <c r="AH338" s="2224"/>
      <c r="AI338" s="2224"/>
      <c r="AJ338" s="2224"/>
      <c r="AK338" s="2224"/>
      <c r="AL338" s="2224"/>
      <c r="AM338" s="2224"/>
      <c r="AN338" s="2224"/>
      <c r="AO338" s="2224"/>
      <c r="AP338" s="2224"/>
      <c r="AQ338" s="2224"/>
      <c r="AR338" s="2224"/>
    </row>
    <row r="339" spans="1:44" s="2163" customFormat="1" ht="15">
      <c r="A339" s="2228"/>
      <c r="B339" s="2228"/>
      <c r="C339" s="2228"/>
      <c r="D339" s="2307" t="s">
        <v>125</v>
      </c>
      <c r="E339" s="2308"/>
      <c r="F339" s="2308"/>
      <c r="G339" s="2309"/>
      <c r="H339" s="2309"/>
      <c r="I339" s="2309"/>
      <c r="J339" s="2310"/>
      <c r="K339" s="2891">
        <f>K324+K337</f>
        <v>0</v>
      </c>
      <c r="L339" s="2891">
        <f>L324+L337</f>
        <v>0</v>
      </c>
      <c r="M339" s="2891">
        <f>M324+M337</f>
        <v>0</v>
      </c>
      <c r="N339" s="2891">
        <f>N324+N337</f>
        <v>0</v>
      </c>
      <c r="O339" s="2228"/>
      <c r="Q339" s="2198"/>
      <c r="R339" s="2228"/>
      <c r="S339" s="2228"/>
      <c r="T339" s="2228"/>
      <c r="U339" s="2228"/>
      <c r="V339" s="2228"/>
      <c r="W339" s="2228"/>
      <c r="X339" s="2228"/>
      <c r="Y339" s="2228"/>
      <c r="Z339" s="2228"/>
      <c r="AA339" s="2198"/>
      <c r="AB339" s="2198"/>
      <c r="AC339" s="2198"/>
      <c r="AD339" s="2198"/>
      <c r="AE339" s="2305"/>
      <c r="AF339" s="2199"/>
      <c r="AG339" s="2199"/>
      <c r="AH339" s="2199"/>
      <c r="AI339" s="2199"/>
      <c r="AJ339" s="2199"/>
      <c r="AK339" s="2199"/>
      <c r="AL339" s="2199"/>
      <c r="AM339" s="2199"/>
      <c r="AN339" s="2199"/>
      <c r="AO339" s="2199"/>
      <c r="AP339" s="2199"/>
      <c r="AQ339" s="2199"/>
      <c r="AR339" s="2199"/>
    </row>
    <row r="340" spans="1:44" s="2225" customFormat="1" ht="15">
      <c r="A340" s="2228"/>
      <c r="B340" s="2228"/>
      <c r="C340" s="2228"/>
      <c r="D340" s="2228"/>
      <c r="E340" s="2228"/>
      <c r="F340" s="2228"/>
      <c r="J340" s="2227"/>
      <c r="K340" s="2892"/>
      <c r="L340" s="2892"/>
      <c r="M340" s="2892"/>
      <c r="N340" s="2892"/>
      <c r="O340" s="2228"/>
      <c r="Q340" s="2228"/>
      <c r="R340" s="2228"/>
      <c r="S340" s="2228"/>
      <c r="T340" s="2228"/>
      <c r="U340" s="2228"/>
      <c r="V340" s="2228"/>
      <c r="W340" s="2228"/>
      <c r="X340" s="2228"/>
      <c r="Y340" s="2228"/>
      <c r="Z340" s="2228"/>
      <c r="AA340" s="2228"/>
      <c r="AB340" s="2228"/>
      <c r="AC340" s="2228"/>
      <c r="AD340" s="2228"/>
      <c r="AE340" s="2250"/>
      <c r="AF340" s="2224"/>
      <c r="AG340" s="2224"/>
      <c r="AH340" s="2224"/>
      <c r="AI340" s="2224"/>
      <c r="AJ340" s="2224"/>
      <c r="AK340" s="2224"/>
      <c r="AL340" s="2224"/>
      <c r="AM340" s="2224"/>
      <c r="AN340" s="2224"/>
      <c r="AO340" s="2224"/>
      <c r="AP340" s="2224"/>
      <c r="AQ340" s="2224"/>
      <c r="AR340" s="2224"/>
    </row>
    <row r="341" spans="1:44" s="2225" customFormat="1" ht="15">
      <c r="A341" s="2228"/>
      <c r="B341" s="2228"/>
      <c r="C341" s="2228"/>
      <c r="D341" s="2228"/>
      <c r="E341" s="2228"/>
      <c r="F341" s="2228"/>
      <c r="J341" s="2227"/>
      <c r="K341" s="2227"/>
      <c r="L341" s="2227"/>
      <c r="M341" s="2227"/>
      <c r="N341" s="2227"/>
      <c r="O341" s="2228"/>
      <c r="Q341" s="2228"/>
      <c r="R341" s="2228"/>
      <c r="S341" s="2228"/>
      <c r="T341" s="2228"/>
      <c r="U341" s="2228"/>
      <c r="V341" s="2228"/>
      <c r="W341" s="2228"/>
      <c r="X341" s="2228"/>
      <c r="Y341" s="2228"/>
      <c r="Z341" s="2228"/>
      <c r="AA341" s="2228"/>
      <c r="AB341" s="2228"/>
      <c r="AC341" s="2228"/>
      <c r="AD341" s="2228"/>
      <c r="AE341" s="2250"/>
      <c r="AF341" s="2224"/>
      <c r="AG341" s="2224"/>
      <c r="AH341" s="2224"/>
      <c r="AI341" s="2224"/>
      <c r="AJ341" s="2224"/>
      <c r="AK341" s="2224"/>
      <c r="AL341" s="2224"/>
      <c r="AM341" s="2224"/>
      <c r="AN341" s="2224"/>
      <c r="AO341" s="2224"/>
      <c r="AP341" s="2224"/>
      <c r="AQ341" s="2224"/>
      <c r="AR341" s="2224"/>
    </row>
    <row r="342" spans="1:44" s="2225" customFormat="1" ht="15">
      <c r="A342" s="2228"/>
      <c r="B342" s="2228"/>
      <c r="C342" s="2228"/>
      <c r="D342" s="2228"/>
      <c r="E342" s="2228"/>
      <c r="F342" s="2228"/>
      <c r="J342" s="2227"/>
      <c r="K342" s="2227"/>
      <c r="L342" s="2227"/>
      <c r="M342" s="2227"/>
      <c r="N342" s="2227"/>
      <c r="O342" s="2228"/>
      <c r="Q342" s="2228"/>
      <c r="R342" s="2228"/>
      <c r="S342" s="2228"/>
      <c r="T342" s="2228"/>
      <c r="U342" s="2228"/>
      <c r="V342" s="2228"/>
      <c r="W342" s="2228"/>
      <c r="X342" s="2228"/>
      <c r="Y342" s="2228"/>
      <c r="Z342" s="2228"/>
      <c r="AA342" s="2228"/>
      <c r="AB342" s="2228"/>
      <c r="AC342" s="2228"/>
      <c r="AD342" s="2228"/>
      <c r="AE342" s="2250"/>
      <c r="AF342" s="2224"/>
      <c r="AG342" s="2224"/>
      <c r="AH342" s="2224"/>
      <c r="AI342" s="2224"/>
      <c r="AJ342" s="2224"/>
      <c r="AK342" s="2224"/>
      <c r="AL342" s="2224"/>
      <c r="AM342" s="2224"/>
      <c r="AN342" s="2224"/>
      <c r="AO342" s="2224"/>
      <c r="AP342" s="2224"/>
      <c r="AQ342" s="2224"/>
      <c r="AR342" s="2224"/>
    </row>
    <row r="343" spans="1:44" s="2225" customFormat="1" ht="18">
      <c r="A343" s="2311" t="s">
        <v>1004</v>
      </c>
      <c r="B343" s="2228"/>
      <c r="C343" s="2228"/>
      <c r="D343" s="2228"/>
      <c r="E343" s="2228"/>
      <c r="F343" s="2228"/>
      <c r="J343" s="2227"/>
      <c r="K343" s="2227"/>
      <c r="L343" s="2227"/>
      <c r="M343" s="2227"/>
      <c r="N343" s="2227"/>
      <c r="O343" s="2228"/>
      <c r="Q343" s="2228"/>
      <c r="R343" s="2228"/>
      <c r="S343" s="2228"/>
      <c r="T343" s="2228"/>
      <c r="U343" s="2228"/>
      <c r="V343" s="2228"/>
      <c r="W343" s="2228"/>
      <c r="X343" s="2228"/>
      <c r="Y343" s="2228"/>
      <c r="Z343" s="2228"/>
      <c r="AA343" s="2228"/>
      <c r="AB343" s="2228"/>
      <c r="AC343" s="2228"/>
      <c r="AD343" s="2228"/>
      <c r="AE343" s="2250"/>
      <c r="AF343" s="2224"/>
      <c r="AG343" s="2224"/>
      <c r="AH343" s="2224"/>
      <c r="AI343" s="2224"/>
      <c r="AJ343" s="2224"/>
      <c r="AK343" s="2224"/>
      <c r="AL343" s="2224"/>
      <c r="AM343" s="2224"/>
      <c r="AN343" s="2224"/>
      <c r="AO343" s="2224"/>
      <c r="AP343" s="2224"/>
      <c r="AQ343" s="2224"/>
      <c r="AR343" s="2224"/>
    </row>
    <row r="344" spans="1:44" s="2225" customFormat="1" ht="15">
      <c r="A344" s="2228" t="s">
        <v>1302</v>
      </c>
      <c r="B344" s="2228" t="s">
        <v>1822</v>
      </c>
      <c r="C344" s="2228"/>
      <c r="D344" s="2228"/>
      <c r="E344" s="2228"/>
      <c r="F344" s="2228"/>
      <c r="J344" s="2227"/>
      <c r="K344" s="2227"/>
      <c r="L344" s="2227"/>
      <c r="M344" s="2227"/>
      <c r="N344" s="2227"/>
      <c r="O344" s="2228"/>
      <c r="Q344" s="2228"/>
      <c r="R344" s="2228"/>
      <c r="S344" s="2228"/>
      <c r="T344" s="2228"/>
      <c r="U344" s="2228"/>
      <c r="V344" s="2228"/>
      <c r="W344" s="2228"/>
      <c r="X344" s="2228"/>
      <c r="Y344" s="2228"/>
      <c r="Z344" s="2228"/>
      <c r="AA344" s="2228"/>
      <c r="AB344" s="2228"/>
      <c r="AC344" s="2228"/>
      <c r="AD344" s="2228"/>
      <c r="AE344" s="2250"/>
      <c r="AF344" s="2224"/>
      <c r="AG344" s="2224"/>
      <c r="AH344" s="2224"/>
      <c r="AI344" s="2224"/>
      <c r="AJ344" s="2224"/>
      <c r="AK344" s="2224"/>
      <c r="AL344" s="2224"/>
      <c r="AM344" s="2224"/>
      <c r="AN344" s="2224"/>
      <c r="AO344" s="2224"/>
      <c r="AP344" s="2224"/>
      <c r="AQ344" s="2224"/>
      <c r="AR344" s="2224"/>
    </row>
    <row r="345" spans="1:44" s="2281" customFormat="1">
      <c r="A345" s="2280"/>
      <c r="B345" s="2280"/>
      <c r="C345" s="2280"/>
      <c r="D345" s="2280"/>
      <c r="E345" s="2280"/>
      <c r="F345" s="2280"/>
      <c r="J345" s="2285"/>
      <c r="K345" s="2285"/>
      <c r="L345" s="2285"/>
      <c r="M345" s="2285"/>
      <c r="N345" s="2285"/>
      <c r="O345" s="2280"/>
      <c r="Q345" s="2280"/>
      <c r="R345" s="2280"/>
      <c r="S345" s="2280"/>
      <c r="T345" s="2280"/>
      <c r="U345" s="2280"/>
      <c r="V345" s="2280"/>
      <c r="W345" s="2280"/>
      <c r="X345" s="2280"/>
      <c r="Y345" s="2280"/>
      <c r="Z345" s="2280"/>
      <c r="AA345" s="2280"/>
      <c r="AB345" s="2280"/>
      <c r="AC345" s="2280"/>
      <c r="AD345" s="2280"/>
      <c r="AE345" s="2288"/>
      <c r="AF345" s="2287"/>
      <c r="AG345" s="2287"/>
      <c r="AH345" s="2287"/>
      <c r="AI345" s="2287"/>
      <c r="AJ345" s="2287"/>
      <c r="AK345" s="2287"/>
      <c r="AL345" s="2287"/>
      <c r="AM345" s="2287"/>
      <c r="AN345" s="2287"/>
      <c r="AO345" s="2287"/>
      <c r="AP345" s="2287"/>
      <c r="AQ345" s="2287"/>
      <c r="AR345" s="2287"/>
    </row>
    <row r="346" spans="1:44" s="2281" customFormat="1">
      <c r="A346" s="2280"/>
      <c r="B346" s="2280"/>
      <c r="C346" s="2280"/>
      <c r="D346" s="2280"/>
      <c r="E346" s="2280"/>
      <c r="F346" s="2280"/>
      <c r="J346" s="2285"/>
      <c r="K346" s="2285"/>
      <c r="L346" s="2285"/>
      <c r="M346" s="2285"/>
      <c r="N346" s="2285"/>
      <c r="O346" s="2280"/>
      <c r="Q346" s="2280"/>
      <c r="R346" s="2280"/>
      <c r="S346" s="2280"/>
      <c r="T346" s="2280"/>
      <c r="U346" s="2280"/>
      <c r="V346" s="2280"/>
      <c r="W346" s="2280"/>
      <c r="X346" s="2280"/>
      <c r="Y346" s="2280"/>
      <c r="Z346" s="2280"/>
      <c r="AA346" s="2280"/>
      <c r="AB346" s="2280"/>
      <c r="AC346" s="2280"/>
      <c r="AD346" s="2280"/>
      <c r="AE346" s="2288"/>
      <c r="AF346" s="2287"/>
      <c r="AG346" s="2287"/>
      <c r="AH346" s="2287"/>
      <c r="AI346" s="2287"/>
      <c r="AJ346" s="2287"/>
      <c r="AK346" s="2287"/>
      <c r="AL346" s="2287"/>
      <c r="AM346" s="2287"/>
      <c r="AN346" s="2287"/>
      <c r="AO346" s="2287"/>
      <c r="AP346" s="2287"/>
      <c r="AQ346" s="2287"/>
      <c r="AR346" s="2287"/>
    </row>
    <row r="347" spans="1:44" s="2281" customFormat="1">
      <c r="A347" s="2280"/>
      <c r="B347" s="2280"/>
      <c r="C347" s="2280"/>
      <c r="D347" s="2280"/>
      <c r="E347" s="2280"/>
      <c r="F347" s="2280"/>
      <c r="J347" s="2285"/>
      <c r="K347" s="2285"/>
      <c r="L347" s="2285"/>
      <c r="M347" s="2285"/>
      <c r="N347" s="2285"/>
      <c r="O347" s="2280"/>
      <c r="Q347" s="2280"/>
      <c r="R347" s="2280"/>
      <c r="S347" s="2280"/>
      <c r="T347" s="2280"/>
      <c r="U347" s="2280"/>
      <c r="V347" s="2280"/>
      <c r="W347" s="2280"/>
      <c r="X347" s="2280"/>
      <c r="Y347" s="2280"/>
      <c r="Z347" s="2280"/>
      <c r="AA347" s="2280"/>
      <c r="AB347" s="2280"/>
      <c r="AC347" s="2280"/>
      <c r="AD347" s="2280"/>
      <c r="AE347" s="2288"/>
      <c r="AF347" s="2287"/>
      <c r="AG347" s="2287"/>
      <c r="AH347" s="2287"/>
      <c r="AI347" s="2287"/>
      <c r="AJ347" s="2287"/>
      <c r="AK347" s="2287"/>
      <c r="AL347" s="2287"/>
      <c r="AM347" s="2287"/>
      <c r="AN347" s="2287"/>
      <c r="AO347" s="2287"/>
      <c r="AP347" s="2287"/>
      <c r="AQ347" s="2287"/>
      <c r="AR347" s="2287"/>
    </row>
    <row r="348" spans="1:44" s="2281" customFormat="1">
      <c r="A348" s="2280"/>
      <c r="B348" s="2280"/>
      <c r="C348" s="2280"/>
      <c r="D348" s="2280"/>
      <c r="E348" s="2280"/>
      <c r="F348" s="2280"/>
      <c r="J348" s="2285"/>
      <c r="K348" s="2285"/>
      <c r="L348" s="2285"/>
      <c r="M348" s="2285"/>
      <c r="N348" s="2285"/>
      <c r="O348" s="2280"/>
      <c r="Q348" s="2280"/>
      <c r="R348" s="2280"/>
      <c r="S348" s="2280"/>
      <c r="T348" s="2280"/>
      <c r="U348" s="2280"/>
      <c r="V348" s="2280"/>
      <c r="W348" s="2280"/>
      <c r="X348" s="2280"/>
      <c r="Y348" s="2280"/>
      <c r="Z348" s="2280"/>
      <c r="AA348" s="2280"/>
      <c r="AB348" s="2280"/>
      <c r="AC348" s="2280"/>
      <c r="AD348" s="2280"/>
      <c r="AE348" s="2288"/>
      <c r="AF348" s="2287"/>
      <c r="AG348" s="2287"/>
      <c r="AH348" s="2287"/>
      <c r="AI348" s="2287"/>
      <c r="AJ348" s="2287"/>
      <c r="AK348" s="2287"/>
      <c r="AL348" s="2287"/>
      <c r="AM348" s="2287"/>
      <c r="AN348" s="2287"/>
      <c r="AO348" s="2287"/>
      <c r="AP348" s="2287"/>
      <c r="AQ348" s="2287"/>
      <c r="AR348" s="2287"/>
    </row>
    <row r="349" spans="1:44" s="2281" customFormat="1">
      <c r="A349" s="2280"/>
      <c r="B349" s="2280"/>
      <c r="C349" s="2280"/>
      <c r="D349" s="2280"/>
      <c r="E349" s="2280"/>
      <c r="F349" s="2280"/>
      <c r="J349" s="2285"/>
      <c r="K349" s="2285"/>
      <c r="L349" s="2285"/>
      <c r="M349" s="2285"/>
      <c r="N349" s="2285"/>
      <c r="O349" s="2280"/>
      <c r="Q349" s="2280"/>
      <c r="R349" s="2280"/>
      <c r="S349" s="2280"/>
      <c r="T349" s="2280"/>
      <c r="U349" s="2280"/>
      <c r="V349" s="2280"/>
      <c r="W349" s="2280"/>
      <c r="X349" s="2280"/>
      <c r="Y349" s="2280"/>
      <c r="Z349" s="2280"/>
      <c r="AA349" s="2280"/>
      <c r="AB349" s="2280"/>
      <c r="AC349" s="2280"/>
      <c r="AD349" s="2280"/>
      <c r="AE349" s="2288"/>
      <c r="AF349" s="2287"/>
      <c r="AG349" s="2287"/>
      <c r="AH349" s="2287"/>
      <c r="AI349" s="2287"/>
      <c r="AJ349" s="2287"/>
      <c r="AK349" s="2287"/>
      <c r="AL349" s="2287"/>
      <c r="AM349" s="2287"/>
      <c r="AN349" s="2287"/>
      <c r="AO349" s="2287"/>
      <c r="AP349" s="2287"/>
      <c r="AQ349" s="2287"/>
      <c r="AR349" s="2287"/>
    </row>
    <row r="350" spans="1:44" s="2281" customFormat="1">
      <c r="A350" s="2280"/>
      <c r="B350" s="2280"/>
      <c r="C350" s="2280"/>
      <c r="D350" s="2280"/>
      <c r="E350" s="2280"/>
      <c r="F350" s="2280"/>
      <c r="J350" s="2285"/>
      <c r="K350" s="2285"/>
      <c r="L350" s="2285"/>
      <c r="M350" s="2285"/>
      <c r="N350" s="2285"/>
      <c r="O350" s="2280"/>
      <c r="Q350" s="2280"/>
      <c r="R350" s="2280"/>
      <c r="S350" s="2280"/>
      <c r="T350" s="2280"/>
      <c r="U350" s="2280"/>
      <c r="V350" s="2280"/>
      <c r="W350" s="2280"/>
      <c r="X350" s="2280"/>
      <c r="Y350" s="2280"/>
      <c r="Z350" s="2280"/>
      <c r="AA350" s="2280"/>
      <c r="AB350" s="2280"/>
      <c r="AC350" s="2280"/>
      <c r="AD350" s="2280"/>
      <c r="AE350" s="2288"/>
      <c r="AF350" s="2287"/>
      <c r="AG350" s="2287"/>
      <c r="AH350" s="2287"/>
      <c r="AI350" s="2287"/>
      <c r="AJ350" s="2287"/>
      <c r="AK350" s="2287"/>
      <c r="AL350" s="2287"/>
      <c r="AM350" s="2287"/>
      <c r="AN350" s="2287"/>
      <c r="AO350" s="2287"/>
      <c r="AP350" s="2287"/>
      <c r="AQ350" s="2287"/>
      <c r="AR350" s="2287"/>
    </row>
    <row r="351" spans="1:44" s="2281" customFormat="1">
      <c r="A351" s="2280"/>
      <c r="B351" s="2280"/>
      <c r="C351" s="2280"/>
      <c r="D351" s="2280"/>
      <c r="E351" s="2280"/>
      <c r="F351" s="2280"/>
      <c r="J351" s="2285"/>
      <c r="K351" s="2285"/>
      <c r="L351" s="2285"/>
      <c r="M351" s="2285"/>
      <c r="N351" s="2285"/>
      <c r="O351" s="2280"/>
      <c r="Q351" s="2280"/>
      <c r="R351" s="2280"/>
      <c r="S351" s="2280"/>
      <c r="T351" s="2280"/>
      <c r="U351" s="2280"/>
      <c r="V351" s="2280"/>
      <c r="W351" s="2280"/>
      <c r="X351" s="2280"/>
      <c r="Y351" s="2280"/>
      <c r="Z351" s="2280"/>
      <c r="AA351" s="2280"/>
      <c r="AB351" s="2280"/>
      <c r="AC351" s="2280"/>
      <c r="AD351" s="2280"/>
      <c r="AE351" s="2288"/>
      <c r="AF351" s="2287"/>
      <c r="AG351" s="2287"/>
      <c r="AH351" s="2287"/>
      <c r="AI351" s="2287"/>
      <c r="AJ351" s="2287"/>
      <c r="AK351" s="2287"/>
      <c r="AL351" s="2287"/>
      <c r="AM351" s="2287"/>
      <c r="AN351" s="2287"/>
      <c r="AO351" s="2287"/>
      <c r="AP351" s="2287"/>
      <c r="AQ351" s="2287"/>
      <c r="AR351" s="2287"/>
    </row>
    <row r="352" spans="1:44" s="2281" customFormat="1">
      <c r="A352" s="2280"/>
      <c r="B352" s="2280"/>
      <c r="C352" s="2280"/>
      <c r="D352" s="2280"/>
      <c r="E352" s="2280"/>
      <c r="F352" s="2280"/>
      <c r="J352" s="2285"/>
      <c r="K352" s="2285"/>
      <c r="L352" s="2285"/>
      <c r="M352" s="2285"/>
      <c r="N352" s="2285"/>
      <c r="O352" s="2280"/>
      <c r="Q352" s="2280"/>
      <c r="R352" s="2280"/>
      <c r="S352" s="2280"/>
      <c r="T352" s="2280"/>
      <c r="U352" s="2280"/>
      <c r="V352" s="2280"/>
      <c r="W352" s="2280"/>
      <c r="X352" s="2280"/>
      <c r="Y352" s="2280"/>
      <c r="Z352" s="2280"/>
      <c r="AA352" s="2280"/>
      <c r="AB352" s="2280"/>
      <c r="AC352" s="2280"/>
      <c r="AD352" s="2280"/>
      <c r="AE352" s="2288"/>
      <c r="AF352" s="2287"/>
      <c r="AG352" s="2287"/>
      <c r="AH352" s="2287"/>
      <c r="AI352" s="2287"/>
      <c r="AJ352" s="2287"/>
      <c r="AK352" s="2287"/>
      <c r="AL352" s="2287"/>
      <c r="AM352" s="2287"/>
      <c r="AN352" s="2287"/>
      <c r="AO352" s="2287"/>
      <c r="AP352" s="2287"/>
      <c r="AQ352" s="2287"/>
      <c r="AR352" s="2287"/>
    </row>
    <row r="353" spans="1:44" s="2281" customFormat="1">
      <c r="A353" s="2280"/>
      <c r="B353" s="2280"/>
      <c r="C353" s="2280"/>
      <c r="D353" s="2280"/>
      <c r="E353" s="2280"/>
      <c r="F353" s="2280"/>
      <c r="J353" s="2285"/>
      <c r="K353" s="2285"/>
      <c r="L353" s="2285"/>
      <c r="M353" s="2285"/>
      <c r="N353" s="2285"/>
      <c r="O353" s="2280"/>
      <c r="Q353" s="2280"/>
      <c r="R353" s="2280"/>
      <c r="S353" s="2280"/>
      <c r="T353" s="2280"/>
      <c r="U353" s="2280"/>
      <c r="V353" s="2280"/>
      <c r="W353" s="2280"/>
      <c r="X353" s="2280"/>
      <c r="Y353" s="2280"/>
      <c r="Z353" s="2280"/>
      <c r="AA353" s="2280"/>
      <c r="AB353" s="2280"/>
      <c r="AC353" s="2280"/>
      <c r="AD353" s="2280"/>
      <c r="AE353" s="2288"/>
      <c r="AF353" s="2287"/>
      <c r="AG353" s="2287"/>
      <c r="AH353" s="2287"/>
      <c r="AI353" s="2287"/>
      <c r="AJ353" s="2287"/>
      <c r="AK353" s="2287"/>
      <c r="AL353" s="2287"/>
      <c r="AM353" s="2287"/>
      <c r="AN353" s="2287"/>
      <c r="AO353" s="2287"/>
      <c r="AP353" s="2287"/>
      <c r="AQ353" s="2287"/>
      <c r="AR353" s="2287"/>
    </row>
    <row r="354" spans="1:44" s="2281" customFormat="1">
      <c r="A354" s="2280"/>
      <c r="B354" s="2280"/>
      <c r="C354" s="2280"/>
      <c r="D354" s="2280"/>
      <c r="E354" s="2280"/>
      <c r="F354" s="2280"/>
      <c r="J354" s="2285"/>
      <c r="K354" s="2285"/>
      <c r="L354" s="2285"/>
      <c r="M354" s="2285"/>
      <c r="N354" s="2285"/>
      <c r="O354" s="2280"/>
      <c r="Q354" s="2280"/>
      <c r="R354" s="2280"/>
      <c r="S354" s="2280"/>
      <c r="T354" s="2280"/>
      <c r="U354" s="2280"/>
      <c r="V354" s="2280"/>
      <c r="W354" s="2280"/>
      <c r="X354" s="2280"/>
      <c r="Y354" s="2280"/>
      <c r="Z354" s="2280"/>
      <c r="AA354" s="2280"/>
      <c r="AB354" s="2280"/>
      <c r="AC354" s="2280"/>
      <c r="AD354" s="2280"/>
      <c r="AE354" s="2288"/>
      <c r="AF354" s="2287"/>
      <c r="AG354" s="2287"/>
      <c r="AH354" s="2287"/>
      <c r="AI354" s="2287"/>
      <c r="AJ354" s="2287"/>
      <c r="AK354" s="2287"/>
      <c r="AL354" s="2287"/>
      <c r="AM354" s="2287"/>
      <c r="AN354" s="2287"/>
      <c r="AO354" s="2287"/>
      <c r="AP354" s="2287"/>
      <c r="AQ354" s="2287"/>
      <c r="AR354" s="2287"/>
    </row>
    <row r="355" spans="1:44" s="2281" customFormat="1">
      <c r="A355" s="2280"/>
      <c r="B355" s="2280"/>
      <c r="C355" s="2280"/>
      <c r="D355" s="2280"/>
      <c r="E355" s="2280"/>
      <c r="F355" s="2280"/>
      <c r="J355" s="2285"/>
      <c r="K355" s="2285"/>
      <c r="L355" s="2285"/>
      <c r="M355" s="2285"/>
      <c r="N355" s="2285"/>
      <c r="O355" s="2280"/>
      <c r="Q355" s="2280"/>
      <c r="R355" s="2280"/>
      <c r="S355" s="2280"/>
      <c r="T355" s="2280"/>
      <c r="U355" s="2280"/>
      <c r="V355" s="2280"/>
      <c r="W355" s="2280"/>
      <c r="X355" s="2280"/>
      <c r="Y355" s="2280"/>
      <c r="Z355" s="2280"/>
      <c r="AA355" s="2280"/>
      <c r="AB355" s="2280"/>
      <c r="AC355" s="2280"/>
      <c r="AD355" s="2280"/>
      <c r="AE355" s="2288"/>
      <c r="AF355" s="2287"/>
      <c r="AG355" s="2287"/>
      <c r="AH355" s="2287"/>
      <c r="AI355" s="2287"/>
      <c r="AJ355" s="2287"/>
      <c r="AK355" s="2287"/>
      <c r="AL355" s="2287"/>
      <c r="AM355" s="2287"/>
      <c r="AN355" s="2287"/>
      <c r="AO355" s="2287"/>
      <c r="AP355" s="2287"/>
      <c r="AQ355" s="2287"/>
      <c r="AR355" s="2287"/>
    </row>
    <row r="356" spans="1:44" s="2281" customFormat="1">
      <c r="A356" s="2280"/>
      <c r="B356" s="2280"/>
      <c r="C356" s="2280"/>
      <c r="D356" s="2280"/>
      <c r="E356" s="2280"/>
      <c r="F356" s="2280"/>
      <c r="J356" s="2285"/>
      <c r="K356" s="2285"/>
      <c r="L356" s="2285"/>
      <c r="M356" s="2285"/>
      <c r="N356" s="2285"/>
      <c r="O356" s="2280"/>
      <c r="Q356" s="2280"/>
      <c r="R356" s="2280"/>
      <c r="S356" s="2280"/>
      <c r="T356" s="2280"/>
      <c r="U356" s="2280"/>
      <c r="V356" s="2280"/>
      <c r="W356" s="2280"/>
      <c r="X356" s="2280"/>
      <c r="Y356" s="2280"/>
      <c r="Z356" s="2280"/>
      <c r="AA356" s="2280"/>
      <c r="AB356" s="2280"/>
      <c r="AC356" s="2280"/>
      <c r="AD356" s="2280"/>
      <c r="AE356" s="2288"/>
      <c r="AF356" s="2287"/>
      <c r="AG356" s="2287"/>
      <c r="AH356" s="2287"/>
      <c r="AI356" s="2287"/>
      <c r="AJ356" s="2287"/>
      <c r="AK356" s="2287"/>
      <c r="AL356" s="2287"/>
      <c r="AM356" s="2287"/>
      <c r="AN356" s="2287"/>
      <c r="AO356" s="2287"/>
      <c r="AP356" s="2287"/>
      <c r="AQ356" s="2287"/>
      <c r="AR356" s="2287"/>
    </row>
    <row r="357" spans="1:44" s="2281" customFormat="1">
      <c r="A357" s="2280"/>
      <c r="B357" s="2280"/>
      <c r="C357" s="2280"/>
      <c r="D357" s="2280"/>
      <c r="E357" s="2280"/>
      <c r="F357" s="2280"/>
      <c r="J357" s="2285"/>
      <c r="K357" s="2285"/>
      <c r="L357" s="2285"/>
      <c r="M357" s="2285"/>
      <c r="N357" s="2285"/>
      <c r="O357" s="2280"/>
      <c r="Q357" s="2280"/>
      <c r="R357" s="2280"/>
      <c r="S357" s="2280"/>
      <c r="T357" s="2280"/>
      <c r="U357" s="2280"/>
      <c r="V357" s="2280"/>
      <c r="W357" s="2280"/>
      <c r="X357" s="2280"/>
      <c r="Y357" s="2280"/>
      <c r="Z357" s="2280"/>
      <c r="AA357" s="2280"/>
      <c r="AB357" s="2280"/>
      <c r="AC357" s="2280"/>
      <c r="AD357" s="2280"/>
      <c r="AE357" s="2288"/>
      <c r="AF357" s="2287"/>
      <c r="AG357" s="2287"/>
      <c r="AH357" s="2287"/>
      <c r="AI357" s="2287"/>
      <c r="AJ357" s="2287"/>
      <c r="AK357" s="2287"/>
      <c r="AL357" s="2287"/>
      <c r="AM357" s="2287"/>
      <c r="AN357" s="2287"/>
      <c r="AO357" s="2287"/>
      <c r="AP357" s="2287"/>
      <c r="AQ357" s="2287"/>
      <c r="AR357" s="2287"/>
    </row>
    <row r="358" spans="1:44" s="2281" customFormat="1">
      <c r="A358" s="2280"/>
      <c r="B358" s="2280"/>
      <c r="C358" s="2280"/>
      <c r="D358" s="2280"/>
      <c r="E358" s="2280"/>
      <c r="F358" s="2280"/>
      <c r="J358" s="2285"/>
      <c r="K358" s="2285"/>
      <c r="L358" s="2285"/>
      <c r="M358" s="2285"/>
      <c r="N358" s="2285"/>
      <c r="O358" s="2280"/>
      <c r="Q358" s="2280"/>
      <c r="R358" s="2280"/>
      <c r="S358" s="2280"/>
      <c r="T358" s="2280"/>
      <c r="U358" s="2280"/>
      <c r="V358" s="2280"/>
      <c r="W358" s="2280"/>
      <c r="X358" s="2280"/>
      <c r="Y358" s="2280"/>
      <c r="Z358" s="2280"/>
      <c r="AA358" s="2280"/>
      <c r="AB358" s="2280"/>
      <c r="AC358" s="2280"/>
      <c r="AD358" s="2280"/>
      <c r="AE358" s="2288"/>
      <c r="AF358" s="2287"/>
      <c r="AG358" s="2287"/>
      <c r="AH358" s="2287"/>
      <c r="AI358" s="2287"/>
      <c r="AJ358" s="2287"/>
      <c r="AK358" s="2287"/>
      <c r="AL358" s="2287"/>
      <c r="AM358" s="2287"/>
      <c r="AN358" s="2287"/>
      <c r="AO358" s="2287"/>
      <c r="AP358" s="2287"/>
      <c r="AQ358" s="2287"/>
      <c r="AR358" s="2287"/>
    </row>
    <row r="359" spans="1:44" s="2281" customFormat="1">
      <c r="A359" s="2280"/>
      <c r="B359" s="2280"/>
      <c r="C359" s="2280"/>
      <c r="D359" s="2280"/>
      <c r="E359" s="2280"/>
      <c r="F359" s="2280"/>
      <c r="J359" s="2285"/>
      <c r="K359" s="2285"/>
      <c r="L359" s="2285"/>
      <c r="M359" s="2285"/>
      <c r="N359" s="2285"/>
      <c r="O359" s="2280"/>
      <c r="Q359" s="2280"/>
      <c r="R359" s="2280"/>
      <c r="S359" s="2280"/>
      <c r="T359" s="2280"/>
      <c r="U359" s="2280"/>
      <c r="V359" s="2280"/>
      <c r="W359" s="2280"/>
      <c r="X359" s="2280"/>
      <c r="Y359" s="2280"/>
      <c r="Z359" s="2280"/>
      <c r="AA359" s="2280"/>
      <c r="AB359" s="2280"/>
      <c r="AC359" s="2280"/>
      <c r="AD359" s="2280"/>
      <c r="AE359" s="2288"/>
      <c r="AF359" s="2287"/>
      <c r="AG359" s="2287"/>
      <c r="AH359" s="2287"/>
      <c r="AI359" s="2287"/>
      <c r="AJ359" s="2287"/>
      <c r="AK359" s="2287"/>
      <c r="AL359" s="2287"/>
      <c r="AM359" s="2287"/>
      <c r="AN359" s="2287"/>
      <c r="AO359" s="2287"/>
      <c r="AP359" s="2287"/>
      <c r="AQ359" s="2287"/>
      <c r="AR359" s="2287"/>
    </row>
    <row r="360" spans="1:44" s="2281" customFormat="1">
      <c r="A360" s="2280"/>
      <c r="B360" s="2280"/>
      <c r="C360" s="2280"/>
      <c r="D360" s="2280"/>
      <c r="E360" s="2280"/>
      <c r="F360" s="2280"/>
      <c r="J360" s="2285"/>
      <c r="K360" s="2285"/>
      <c r="L360" s="2285"/>
      <c r="M360" s="2285"/>
      <c r="N360" s="2285"/>
      <c r="O360" s="2280"/>
      <c r="Q360" s="2280"/>
      <c r="R360" s="2280"/>
      <c r="S360" s="2280"/>
      <c r="T360" s="2280"/>
      <c r="U360" s="2280"/>
      <c r="V360" s="2280"/>
      <c r="W360" s="2280"/>
      <c r="X360" s="2280"/>
      <c r="Y360" s="2280"/>
      <c r="Z360" s="2280"/>
      <c r="AA360" s="2280"/>
      <c r="AB360" s="2280"/>
      <c r="AC360" s="2280"/>
      <c r="AD360" s="2280"/>
      <c r="AE360" s="2288"/>
      <c r="AF360" s="2287"/>
      <c r="AG360" s="2287"/>
      <c r="AH360" s="2287"/>
      <c r="AI360" s="2287"/>
      <c r="AJ360" s="2287"/>
      <c r="AK360" s="2287"/>
      <c r="AL360" s="2287"/>
      <c r="AM360" s="2287"/>
      <c r="AN360" s="2287"/>
      <c r="AO360" s="2287"/>
      <c r="AP360" s="2287"/>
      <c r="AQ360" s="2287"/>
      <c r="AR360" s="2287"/>
    </row>
    <row r="361" spans="1:44" s="2281" customFormat="1">
      <c r="A361" s="2280"/>
      <c r="B361" s="2280"/>
      <c r="C361" s="2280"/>
      <c r="D361" s="2280"/>
      <c r="E361" s="2280"/>
      <c r="F361" s="2280"/>
      <c r="J361" s="2285"/>
      <c r="K361" s="2285"/>
      <c r="L361" s="2285"/>
      <c r="M361" s="2285"/>
      <c r="N361" s="2285"/>
      <c r="O361" s="2280"/>
      <c r="Q361" s="2280"/>
      <c r="R361" s="2280"/>
      <c r="S361" s="2280"/>
      <c r="T361" s="2280"/>
      <c r="U361" s="2280"/>
      <c r="V361" s="2280"/>
      <c r="W361" s="2280"/>
      <c r="X361" s="2280"/>
      <c r="Y361" s="2280"/>
      <c r="Z361" s="2280"/>
      <c r="AA361" s="2280"/>
      <c r="AB361" s="2280"/>
      <c r="AC361" s="2280"/>
      <c r="AD361" s="2280"/>
      <c r="AE361" s="2288"/>
      <c r="AF361" s="2287"/>
      <c r="AG361" s="2287"/>
      <c r="AH361" s="2287"/>
      <c r="AI361" s="2287"/>
      <c r="AJ361" s="2287"/>
      <c r="AK361" s="2287"/>
      <c r="AL361" s="2287"/>
      <c r="AM361" s="2287"/>
      <c r="AN361" s="2287"/>
      <c r="AO361" s="2287"/>
      <c r="AP361" s="2287"/>
      <c r="AQ361" s="2287"/>
      <c r="AR361" s="2287"/>
    </row>
    <row r="362" spans="1:44" s="2281" customFormat="1">
      <c r="A362" s="2280"/>
      <c r="B362" s="2280"/>
      <c r="C362" s="2280"/>
      <c r="D362" s="2280"/>
      <c r="E362" s="2280"/>
      <c r="F362" s="2280"/>
      <c r="J362" s="2285"/>
      <c r="K362" s="2285"/>
      <c r="L362" s="2285"/>
      <c r="M362" s="2285"/>
      <c r="N362" s="2285"/>
      <c r="O362" s="2280"/>
      <c r="Q362" s="2280"/>
      <c r="R362" s="2280"/>
      <c r="S362" s="2280"/>
      <c r="T362" s="2280"/>
      <c r="U362" s="2280"/>
      <c r="V362" s="2280"/>
      <c r="W362" s="2280"/>
      <c r="X362" s="2280"/>
      <c r="Y362" s="2280"/>
      <c r="Z362" s="2280"/>
      <c r="AA362" s="2280"/>
      <c r="AB362" s="2280"/>
      <c r="AC362" s="2280"/>
      <c r="AD362" s="2280"/>
      <c r="AE362" s="2288"/>
      <c r="AF362" s="2287"/>
      <c r="AG362" s="2287"/>
      <c r="AH362" s="2287"/>
      <c r="AI362" s="2287"/>
      <c r="AJ362" s="2287"/>
      <c r="AK362" s="2287"/>
      <c r="AL362" s="2287"/>
      <c r="AM362" s="2287"/>
      <c r="AN362" s="2287"/>
      <c r="AO362" s="2287"/>
      <c r="AP362" s="2287"/>
      <c r="AQ362" s="2287"/>
      <c r="AR362" s="2287"/>
    </row>
    <row r="363" spans="1:44" s="2281" customFormat="1">
      <c r="A363" s="2280"/>
      <c r="B363" s="2280"/>
      <c r="C363" s="2280"/>
      <c r="D363" s="2280"/>
      <c r="E363" s="2280"/>
      <c r="F363" s="2280"/>
      <c r="J363" s="2285"/>
      <c r="K363" s="2285"/>
      <c r="L363" s="2285"/>
      <c r="M363" s="2285"/>
      <c r="N363" s="2285"/>
      <c r="O363" s="2280"/>
      <c r="Q363" s="2280"/>
      <c r="R363" s="2280"/>
      <c r="S363" s="2280"/>
      <c r="T363" s="2280"/>
      <c r="U363" s="2280"/>
      <c r="V363" s="2280"/>
      <c r="W363" s="2280"/>
      <c r="X363" s="2280"/>
      <c r="Y363" s="2280"/>
      <c r="Z363" s="2280"/>
      <c r="AA363" s="2280"/>
      <c r="AB363" s="2280"/>
      <c r="AC363" s="2280"/>
      <c r="AD363" s="2280"/>
      <c r="AE363" s="2288"/>
      <c r="AF363" s="2287"/>
      <c r="AG363" s="2287"/>
      <c r="AH363" s="2287"/>
      <c r="AI363" s="2287"/>
      <c r="AJ363" s="2287"/>
      <c r="AK363" s="2287"/>
      <c r="AL363" s="2287"/>
      <c r="AM363" s="2287"/>
      <c r="AN363" s="2287"/>
      <c r="AO363" s="2287"/>
      <c r="AP363" s="2287"/>
      <c r="AQ363" s="2287"/>
      <c r="AR363" s="2287"/>
    </row>
    <row r="364" spans="1:44" s="2281" customFormat="1">
      <c r="A364" s="2280"/>
      <c r="B364" s="2280"/>
      <c r="C364" s="2280"/>
      <c r="D364" s="2280"/>
      <c r="E364" s="2280"/>
      <c r="F364" s="2280"/>
      <c r="J364" s="2285"/>
      <c r="K364" s="2285"/>
      <c r="L364" s="2285"/>
      <c r="M364" s="2285"/>
      <c r="N364" s="2285"/>
      <c r="O364" s="2280"/>
      <c r="Q364" s="2280"/>
      <c r="R364" s="2280"/>
      <c r="S364" s="2280"/>
      <c r="T364" s="2280"/>
      <c r="U364" s="2280"/>
      <c r="V364" s="2280"/>
      <c r="W364" s="2280"/>
      <c r="X364" s="2280"/>
      <c r="Y364" s="2280"/>
      <c r="Z364" s="2280"/>
      <c r="AA364" s="2280"/>
      <c r="AB364" s="2280"/>
      <c r="AC364" s="2280"/>
      <c r="AD364" s="2280"/>
      <c r="AE364" s="2288"/>
      <c r="AF364" s="2287"/>
      <c r="AG364" s="2287"/>
      <c r="AH364" s="2287"/>
      <c r="AI364" s="2287"/>
      <c r="AJ364" s="2287"/>
      <c r="AK364" s="2287"/>
      <c r="AL364" s="2287"/>
      <c r="AM364" s="2287"/>
      <c r="AN364" s="2287"/>
      <c r="AO364" s="2287"/>
      <c r="AP364" s="2287"/>
      <c r="AQ364" s="2287"/>
      <c r="AR364" s="2287"/>
    </row>
    <row r="365" spans="1:44" s="2281" customFormat="1">
      <c r="A365" s="2280"/>
      <c r="B365" s="2280"/>
      <c r="C365" s="2280"/>
      <c r="D365" s="2280"/>
      <c r="E365" s="2280"/>
      <c r="F365" s="2280"/>
      <c r="J365" s="2285"/>
      <c r="K365" s="2285"/>
      <c r="L365" s="2285"/>
      <c r="M365" s="2285"/>
      <c r="N365" s="2285"/>
      <c r="O365" s="2280"/>
      <c r="Q365" s="2280"/>
      <c r="R365" s="2280"/>
      <c r="S365" s="2280"/>
      <c r="T365" s="2280"/>
      <c r="U365" s="2280"/>
      <c r="V365" s="2280"/>
      <c r="W365" s="2280"/>
      <c r="X365" s="2280"/>
      <c r="Y365" s="2280"/>
      <c r="Z365" s="2280"/>
      <c r="AA365" s="2280"/>
      <c r="AB365" s="2280"/>
      <c r="AC365" s="2280"/>
      <c r="AD365" s="2280"/>
      <c r="AE365" s="2288"/>
      <c r="AF365" s="2287"/>
      <c r="AG365" s="2287"/>
      <c r="AH365" s="2287"/>
      <c r="AI365" s="2287"/>
      <c r="AJ365" s="2287"/>
      <c r="AK365" s="2287"/>
      <c r="AL365" s="2287"/>
      <c r="AM365" s="2287"/>
      <c r="AN365" s="2287"/>
      <c r="AO365" s="2287"/>
      <c r="AP365" s="2287"/>
      <c r="AQ365" s="2287"/>
      <c r="AR365" s="2287"/>
    </row>
    <row r="366" spans="1:44" s="2281" customFormat="1">
      <c r="A366" s="2280"/>
      <c r="B366" s="2280"/>
      <c r="C366" s="2280"/>
      <c r="D366" s="2280"/>
      <c r="E366" s="2280"/>
      <c r="F366" s="2280"/>
      <c r="J366" s="2285"/>
      <c r="K366" s="2285"/>
      <c r="L366" s="2285"/>
      <c r="M366" s="2285"/>
      <c r="N366" s="2285"/>
      <c r="O366" s="2280"/>
      <c r="Q366" s="2280"/>
      <c r="R366" s="2280"/>
      <c r="S366" s="2280"/>
      <c r="T366" s="2280"/>
      <c r="U366" s="2280"/>
      <c r="V366" s="2280"/>
      <c r="W366" s="2280"/>
      <c r="X366" s="2280"/>
      <c r="Y366" s="2280"/>
      <c r="Z366" s="2280"/>
      <c r="AA366" s="2280"/>
      <c r="AB366" s="2280"/>
      <c r="AC366" s="2280"/>
      <c r="AD366" s="2280"/>
      <c r="AE366" s="2288"/>
      <c r="AF366" s="2287"/>
      <c r="AG366" s="2287"/>
      <c r="AH366" s="2287"/>
      <c r="AI366" s="2287"/>
      <c r="AJ366" s="2287"/>
      <c r="AK366" s="2287"/>
      <c r="AL366" s="2287"/>
      <c r="AM366" s="2287"/>
      <c r="AN366" s="2287"/>
      <c r="AO366" s="2287"/>
      <c r="AP366" s="2287"/>
      <c r="AQ366" s="2287"/>
      <c r="AR366" s="2287"/>
    </row>
    <row r="367" spans="1:44" s="2281" customFormat="1">
      <c r="A367" s="2280"/>
      <c r="B367" s="2280"/>
      <c r="C367" s="2280"/>
      <c r="D367" s="2280"/>
      <c r="E367" s="2280"/>
      <c r="F367" s="2280"/>
      <c r="J367" s="2285"/>
      <c r="K367" s="2285"/>
      <c r="L367" s="2285"/>
      <c r="M367" s="2285"/>
      <c r="N367" s="2285"/>
      <c r="O367" s="2280"/>
      <c r="Q367" s="2280"/>
      <c r="R367" s="2280"/>
      <c r="S367" s="2280"/>
      <c r="T367" s="2280"/>
      <c r="U367" s="2280"/>
      <c r="V367" s="2280"/>
      <c r="W367" s="2280"/>
      <c r="X367" s="2280"/>
      <c r="Y367" s="2280"/>
      <c r="Z367" s="2280"/>
      <c r="AA367" s="2280"/>
      <c r="AB367" s="2280"/>
      <c r="AC367" s="2280"/>
      <c r="AD367" s="2280"/>
      <c r="AE367" s="2288"/>
      <c r="AF367" s="2287"/>
      <c r="AG367" s="2287"/>
      <c r="AH367" s="2287"/>
      <c r="AI367" s="2287"/>
      <c r="AJ367" s="2287"/>
      <c r="AK367" s="2287"/>
      <c r="AL367" s="2287"/>
      <c r="AM367" s="2287"/>
      <c r="AN367" s="2287"/>
      <c r="AO367" s="2287"/>
      <c r="AP367" s="2287"/>
      <c r="AQ367" s="2287"/>
      <c r="AR367" s="2287"/>
    </row>
    <row r="368" spans="1:44" s="2281" customFormat="1">
      <c r="A368" s="2280"/>
      <c r="B368" s="2280"/>
      <c r="C368" s="2280"/>
      <c r="D368" s="2280"/>
      <c r="E368" s="2280"/>
      <c r="F368" s="2280"/>
      <c r="J368" s="2285"/>
      <c r="K368" s="2285"/>
      <c r="L368" s="2285"/>
      <c r="M368" s="2285"/>
      <c r="N368" s="2285"/>
      <c r="O368" s="2280"/>
      <c r="Q368" s="2280"/>
      <c r="R368" s="2280"/>
      <c r="S368" s="2280"/>
      <c r="T368" s="2280"/>
      <c r="U368" s="2280"/>
      <c r="V368" s="2280"/>
      <c r="W368" s="2280"/>
      <c r="X368" s="2280"/>
      <c r="Y368" s="2280"/>
      <c r="Z368" s="2280"/>
      <c r="AA368" s="2280"/>
      <c r="AB368" s="2280"/>
      <c r="AC368" s="2280"/>
      <c r="AD368" s="2280"/>
      <c r="AE368" s="2288"/>
      <c r="AF368" s="2287"/>
      <c r="AG368" s="2287"/>
      <c r="AH368" s="2287"/>
      <c r="AI368" s="2287"/>
      <c r="AJ368" s="2287"/>
      <c r="AK368" s="2287"/>
      <c r="AL368" s="2287"/>
      <c r="AM368" s="2287"/>
      <c r="AN368" s="2287"/>
      <c r="AO368" s="2287"/>
      <c r="AP368" s="2287"/>
      <c r="AQ368" s="2287"/>
      <c r="AR368" s="2287"/>
    </row>
    <row r="369" spans="1:44" s="2281" customFormat="1">
      <c r="A369" s="2280"/>
      <c r="B369" s="2280"/>
      <c r="C369" s="2280"/>
      <c r="D369" s="2280"/>
      <c r="E369" s="2280"/>
      <c r="F369" s="2280"/>
      <c r="J369" s="2285"/>
      <c r="K369" s="2285"/>
      <c r="L369" s="2285"/>
      <c r="M369" s="2285"/>
      <c r="N369" s="2285"/>
      <c r="O369" s="2280"/>
      <c r="Q369" s="2280"/>
      <c r="R369" s="2280"/>
      <c r="S369" s="2280"/>
      <c r="T369" s="2280"/>
      <c r="U369" s="2280"/>
      <c r="V369" s="2280"/>
      <c r="W369" s="2280"/>
      <c r="X369" s="2280"/>
      <c r="Y369" s="2280"/>
      <c r="Z369" s="2280"/>
      <c r="AA369" s="2280"/>
      <c r="AB369" s="2280"/>
      <c r="AC369" s="2280"/>
      <c r="AD369" s="2280"/>
      <c r="AE369" s="2288"/>
      <c r="AF369" s="2287"/>
      <c r="AG369" s="2287"/>
      <c r="AH369" s="2287"/>
      <c r="AI369" s="2287"/>
      <c r="AJ369" s="2287"/>
      <c r="AK369" s="2287"/>
      <c r="AL369" s="2287"/>
      <c r="AM369" s="2287"/>
      <c r="AN369" s="2287"/>
      <c r="AO369" s="2287"/>
      <c r="AP369" s="2287"/>
      <c r="AQ369" s="2287"/>
      <c r="AR369" s="2287"/>
    </row>
    <row r="370" spans="1:44" s="2281" customFormat="1">
      <c r="A370" s="2280"/>
      <c r="B370" s="2280"/>
      <c r="C370" s="2280"/>
      <c r="D370" s="2280"/>
      <c r="E370" s="2280"/>
      <c r="F370" s="2280"/>
      <c r="J370" s="2285"/>
      <c r="K370" s="2285"/>
      <c r="L370" s="2285"/>
      <c r="M370" s="2285"/>
      <c r="N370" s="2285"/>
      <c r="O370" s="2280"/>
      <c r="Q370" s="2280"/>
      <c r="R370" s="2280"/>
      <c r="S370" s="2280"/>
      <c r="T370" s="2280"/>
      <c r="U370" s="2280"/>
      <c r="V370" s="2280"/>
      <c r="W370" s="2280"/>
      <c r="X370" s="2280"/>
      <c r="Y370" s="2280"/>
      <c r="Z370" s="2280"/>
      <c r="AA370" s="2280"/>
      <c r="AB370" s="2280"/>
      <c r="AC370" s="2280"/>
      <c r="AD370" s="2280"/>
      <c r="AE370" s="2288"/>
      <c r="AF370" s="2287"/>
      <c r="AG370" s="2287"/>
      <c r="AH370" s="2287"/>
      <c r="AI370" s="2287"/>
      <c r="AJ370" s="2287"/>
      <c r="AK370" s="2287"/>
      <c r="AL370" s="2287"/>
      <c r="AM370" s="2287"/>
      <c r="AN370" s="2287"/>
      <c r="AO370" s="2287"/>
      <c r="AP370" s="2287"/>
      <c r="AQ370" s="2287"/>
      <c r="AR370" s="2287"/>
    </row>
    <row r="371" spans="1:44" s="2281" customFormat="1">
      <c r="A371" s="2280"/>
      <c r="B371" s="2280"/>
      <c r="C371" s="2280"/>
      <c r="D371" s="2280"/>
      <c r="E371" s="2280"/>
      <c r="F371" s="2280"/>
      <c r="J371" s="2285"/>
      <c r="K371" s="2285"/>
      <c r="L371" s="2285"/>
      <c r="M371" s="2285"/>
      <c r="N371" s="2285"/>
      <c r="O371" s="2280"/>
      <c r="Q371" s="2280"/>
      <c r="R371" s="2280"/>
      <c r="S371" s="2280"/>
      <c r="T371" s="2280"/>
      <c r="U371" s="2280"/>
      <c r="V371" s="2280"/>
      <c r="W371" s="2280"/>
      <c r="X371" s="2280"/>
      <c r="Y371" s="2280"/>
      <c r="Z371" s="2280"/>
      <c r="AA371" s="2280"/>
      <c r="AB371" s="2280"/>
      <c r="AC371" s="2280"/>
      <c r="AD371" s="2280"/>
      <c r="AE371" s="2288"/>
      <c r="AF371" s="2287"/>
      <c r="AG371" s="2287"/>
      <c r="AH371" s="2287"/>
      <c r="AI371" s="2287"/>
      <c r="AJ371" s="2287"/>
      <c r="AK371" s="2287"/>
      <c r="AL371" s="2287"/>
      <c r="AM371" s="2287"/>
      <c r="AN371" s="2287"/>
      <c r="AO371" s="2287"/>
      <c r="AP371" s="2287"/>
      <c r="AQ371" s="2287"/>
      <c r="AR371" s="2287"/>
    </row>
    <row r="372" spans="1:44" s="2281" customFormat="1">
      <c r="A372" s="2280"/>
      <c r="B372" s="2280"/>
      <c r="C372" s="2280"/>
      <c r="D372" s="2280"/>
      <c r="E372" s="2280"/>
      <c r="F372" s="2280"/>
      <c r="J372" s="2285"/>
      <c r="K372" s="2285"/>
      <c r="L372" s="2285"/>
      <c r="M372" s="2285"/>
      <c r="N372" s="2285"/>
      <c r="O372" s="2280"/>
      <c r="Q372" s="2280"/>
      <c r="R372" s="2280"/>
      <c r="S372" s="2280"/>
      <c r="T372" s="2280"/>
      <c r="U372" s="2280"/>
      <c r="V372" s="2280"/>
      <c r="W372" s="2280"/>
      <c r="X372" s="2280"/>
      <c r="Y372" s="2280"/>
      <c r="Z372" s="2280"/>
      <c r="AA372" s="2280"/>
      <c r="AB372" s="2280"/>
      <c r="AC372" s="2280"/>
      <c r="AD372" s="2280"/>
      <c r="AE372" s="2288"/>
      <c r="AF372" s="2287"/>
      <c r="AG372" s="2287"/>
      <c r="AH372" s="2287"/>
      <c r="AI372" s="2287"/>
      <c r="AJ372" s="2287"/>
      <c r="AK372" s="2287"/>
      <c r="AL372" s="2287"/>
      <c r="AM372" s="2287"/>
      <c r="AN372" s="2287"/>
      <c r="AO372" s="2287"/>
      <c r="AP372" s="2287"/>
      <c r="AQ372" s="2287"/>
      <c r="AR372" s="2287"/>
    </row>
    <row r="373" spans="1:44" s="2281" customFormat="1">
      <c r="A373" s="2280"/>
      <c r="B373" s="2280"/>
      <c r="C373" s="2280"/>
      <c r="D373" s="2280"/>
      <c r="E373" s="2280"/>
      <c r="F373" s="2280"/>
      <c r="J373" s="2285"/>
      <c r="K373" s="2285"/>
      <c r="L373" s="2285"/>
      <c r="M373" s="2285"/>
      <c r="N373" s="2285"/>
      <c r="O373" s="2280"/>
      <c r="Q373" s="2280"/>
      <c r="R373" s="2280"/>
      <c r="S373" s="2280"/>
      <c r="T373" s="2280"/>
      <c r="U373" s="2280"/>
      <c r="V373" s="2280"/>
      <c r="W373" s="2280"/>
      <c r="X373" s="2280"/>
      <c r="Y373" s="2280"/>
      <c r="Z373" s="2280"/>
      <c r="AA373" s="2280"/>
      <c r="AB373" s="2280"/>
      <c r="AC373" s="2280"/>
      <c r="AD373" s="2280"/>
      <c r="AE373" s="2288"/>
      <c r="AF373" s="2287"/>
      <c r="AG373" s="2287"/>
      <c r="AH373" s="2287"/>
      <c r="AI373" s="2287"/>
      <c r="AJ373" s="2287"/>
      <c r="AK373" s="2287"/>
      <c r="AL373" s="2287"/>
      <c r="AM373" s="2287"/>
      <c r="AN373" s="2287"/>
      <c r="AO373" s="2287"/>
      <c r="AP373" s="2287"/>
      <c r="AQ373" s="2287"/>
      <c r="AR373" s="2287"/>
    </row>
    <row r="374" spans="1:44" s="2281" customFormat="1">
      <c r="A374" s="2280"/>
      <c r="B374" s="2280"/>
      <c r="C374" s="2280"/>
      <c r="D374" s="2280"/>
      <c r="E374" s="2280"/>
      <c r="F374" s="2280"/>
      <c r="J374" s="2285"/>
      <c r="K374" s="2285"/>
      <c r="L374" s="2285"/>
      <c r="M374" s="2285"/>
      <c r="N374" s="2285"/>
      <c r="O374" s="2280"/>
      <c r="Q374" s="2280"/>
      <c r="R374" s="2280"/>
      <c r="S374" s="2280"/>
      <c r="T374" s="2280"/>
      <c r="U374" s="2280"/>
      <c r="V374" s="2280"/>
      <c r="W374" s="2280"/>
      <c r="X374" s="2280"/>
      <c r="Y374" s="2280"/>
      <c r="Z374" s="2280"/>
      <c r="AA374" s="2280"/>
      <c r="AB374" s="2280"/>
      <c r="AC374" s="2280"/>
      <c r="AD374" s="2280"/>
      <c r="AE374" s="2288"/>
      <c r="AF374" s="2287"/>
      <c r="AG374" s="2287"/>
      <c r="AH374" s="2287"/>
      <c r="AI374" s="2287"/>
      <c r="AJ374" s="2287"/>
      <c r="AK374" s="2287"/>
      <c r="AL374" s="2287"/>
      <c r="AM374" s="2287"/>
      <c r="AN374" s="2287"/>
      <c r="AO374" s="2287"/>
      <c r="AP374" s="2287"/>
      <c r="AQ374" s="2287"/>
      <c r="AR374" s="2287"/>
    </row>
    <row r="375" spans="1:44" s="2281" customFormat="1">
      <c r="A375" s="2280"/>
      <c r="B375" s="2280"/>
      <c r="C375" s="2280"/>
      <c r="D375" s="2280"/>
      <c r="E375" s="2280"/>
      <c r="F375" s="2280"/>
      <c r="J375" s="2285"/>
      <c r="K375" s="2285"/>
      <c r="L375" s="2285"/>
      <c r="M375" s="2285"/>
      <c r="N375" s="2285"/>
      <c r="O375" s="2280"/>
      <c r="Q375" s="2280"/>
      <c r="R375" s="2280"/>
      <c r="S375" s="2280"/>
      <c r="T375" s="2280"/>
      <c r="U375" s="2280"/>
      <c r="V375" s="2280"/>
      <c r="W375" s="2280"/>
      <c r="X375" s="2280"/>
      <c r="Y375" s="2280"/>
      <c r="Z375" s="2280"/>
      <c r="AA375" s="2280"/>
      <c r="AB375" s="2280"/>
      <c r="AC375" s="2280"/>
      <c r="AD375" s="2280"/>
      <c r="AE375" s="2288"/>
      <c r="AF375" s="2287"/>
      <c r="AG375" s="2287"/>
      <c r="AH375" s="2287"/>
      <c r="AI375" s="2287"/>
      <c r="AJ375" s="2287"/>
      <c r="AK375" s="2287"/>
      <c r="AL375" s="2287"/>
      <c r="AM375" s="2287"/>
      <c r="AN375" s="2287"/>
      <c r="AO375" s="2287"/>
      <c r="AP375" s="2287"/>
      <c r="AQ375" s="2287"/>
      <c r="AR375" s="2287"/>
    </row>
    <row r="376" spans="1:44" s="2281" customFormat="1">
      <c r="A376" s="2280"/>
      <c r="B376" s="2280"/>
      <c r="C376" s="2280"/>
      <c r="D376" s="2280"/>
      <c r="E376" s="2280"/>
      <c r="F376" s="2280"/>
      <c r="J376" s="2285"/>
      <c r="K376" s="2285"/>
      <c r="L376" s="2285"/>
      <c r="M376" s="2285"/>
      <c r="N376" s="2285"/>
      <c r="O376" s="2280"/>
      <c r="Q376" s="2280"/>
      <c r="R376" s="2280"/>
      <c r="S376" s="2280"/>
      <c r="T376" s="2280"/>
      <c r="U376" s="2280"/>
      <c r="V376" s="2280"/>
      <c r="W376" s="2280"/>
      <c r="X376" s="2280"/>
      <c r="Y376" s="2280"/>
      <c r="Z376" s="2280"/>
      <c r="AA376" s="2280"/>
      <c r="AB376" s="2280"/>
      <c r="AC376" s="2280"/>
      <c r="AD376" s="2280"/>
      <c r="AE376" s="2288"/>
      <c r="AF376" s="2287"/>
      <c r="AG376" s="2287"/>
      <c r="AH376" s="2287"/>
      <c r="AI376" s="2287"/>
      <c r="AJ376" s="2287"/>
      <c r="AK376" s="2287"/>
      <c r="AL376" s="2287"/>
      <c r="AM376" s="2287"/>
      <c r="AN376" s="2287"/>
      <c r="AO376" s="2287"/>
      <c r="AP376" s="2287"/>
      <c r="AQ376" s="2287"/>
      <c r="AR376" s="2287"/>
    </row>
    <row r="377" spans="1:44" s="2281" customFormat="1">
      <c r="A377" s="2280"/>
      <c r="B377" s="2280"/>
      <c r="C377" s="2280"/>
      <c r="D377" s="2280"/>
      <c r="E377" s="2280"/>
      <c r="F377" s="2280"/>
      <c r="J377" s="2285"/>
      <c r="K377" s="2285"/>
      <c r="L377" s="2285"/>
      <c r="M377" s="2285"/>
      <c r="N377" s="2285"/>
      <c r="O377" s="2280"/>
      <c r="Q377" s="2280"/>
      <c r="R377" s="2280"/>
      <c r="S377" s="2280"/>
      <c r="T377" s="2280"/>
      <c r="U377" s="2280"/>
      <c r="V377" s="2280"/>
      <c r="W377" s="2280"/>
      <c r="X377" s="2280"/>
      <c r="Y377" s="2280"/>
      <c r="Z377" s="2280"/>
      <c r="AA377" s="2280"/>
      <c r="AB377" s="2280"/>
      <c r="AC377" s="2280"/>
      <c r="AD377" s="2280"/>
      <c r="AE377" s="2288"/>
      <c r="AF377" s="2287"/>
      <c r="AG377" s="2287"/>
      <c r="AH377" s="2287"/>
      <c r="AI377" s="2287"/>
      <c r="AJ377" s="2287"/>
      <c r="AK377" s="2287"/>
      <c r="AL377" s="2287"/>
      <c r="AM377" s="2287"/>
      <c r="AN377" s="2287"/>
      <c r="AO377" s="2287"/>
      <c r="AP377" s="2287"/>
      <c r="AQ377" s="2287"/>
      <c r="AR377" s="2287"/>
    </row>
    <row r="378" spans="1:44" s="2281" customFormat="1">
      <c r="A378" s="2280"/>
      <c r="B378" s="2280"/>
      <c r="C378" s="2280"/>
      <c r="D378" s="2280"/>
      <c r="E378" s="2280"/>
      <c r="F378" s="2280"/>
      <c r="J378" s="2285"/>
      <c r="K378" s="2285"/>
      <c r="L378" s="2285"/>
      <c r="M378" s="2285"/>
      <c r="N378" s="2285"/>
      <c r="O378" s="2280"/>
      <c r="Q378" s="2280"/>
      <c r="R378" s="2280"/>
      <c r="S378" s="2280"/>
      <c r="T378" s="2280"/>
      <c r="U378" s="2280"/>
      <c r="V378" s="2280"/>
      <c r="W378" s="2280"/>
      <c r="X378" s="2280"/>
      <c r="Y378" s="2280"/>
      <c r="Z378" s="2280"/>
      <c r="AA378" s="2280"/>
      <c r="AB378" s="2280"/>
      <c r="AC378" s="2280"/>
      <c r="AD378" s="2280"/>
      <c r="AE378" s="2288"/>
      <c r="AF378" s="2287"/>
      <c r="AG378" s="2287"/>
      <c r="AH378" s="2287"/>
      <c r="AI378" s="2287"/>
      <c r="AJ378" s="2287"/>
      <c r="AK378" s="2287"/>
      <c r="AL378" s="2287"/>
      <c r="AM378" s="2287"/>
      <c r="AN378" s="2287"/>
      <c r="AO378" s="2287"/>
      <c r="AP378" s="2287"/>
      <c r="AQ378" s="2287"/>
      <c r="AR378" s="2287"/>
    </row>
    <row r="379" spans="1:44" s="2281" customFormat="1">
      <c r="A379" s="2280"/>
      <c r="B379" s="2280"/>
      <c r="C379" s="2280"/>
      <c r="D379" s="2280"/>
      <c r="E379" s="2280"/>
      <c r="F379" s="2280"/>
      <c r="J379" s="2285"/>
      <c r="K379" s="2285"/>
      <c r="L379" s="2285"/>
      <c r="M379" s="2285"/>
      <c r="N379" s="2285"/>
      <c r="O379" s="2280"/>
      <c r="Q379" s="2280"/>
      <c r="R379" s="2280"/>
      <c r="S379" s="2280"/>
      <c r="T379" s="2280"/>
      <c r="U379" s="2280"/>
      <c r="V379" s="2280"/>
      <c r="W379" s="2280"/>
      <c r="X379" s="2280"/>
      <c r="Y379" s="2280"/>
      <c r="Z379" s="2280"/>
      <c r="AA379" s="2280"/>
      <c r="AB379" s="2280"/>
      <c r="AC379" s="2280"/>
      <c r="AD379" s="2280"/>
      <c r="AE379" s="2288"/>
      <c r="AF379" s="2287"/>
      <c r="AG379" s="2287"/>
      <c r="AH379" s="2287"/>
      <c r="AI379" s="2287"/>
      <c r="AJ379" s="2287"/>
      <c r="AK379" s="2287"/>
      <c r="AL379" s="2287"/>
      <c r="AM379" s="2287"/>
      <c r="AN379" s="2287"/>
      <c r="AO379" s="2287"/>
      <c r="AP379" s="2287"/>
      <c r="AQ379" s="2287"/>
      <c r="AR379" s="2287"/>
    </row>
    <row r="380" spans="1:44" s="2281" customFormat="1">
      <c r="A380" s="2280"/>
      <c r="B380" s="2280"/>
      <c r="C380" s="2280"/>
      <c r="D380" s="2280"/>
      <c r="E380" s="2280"/>
      <c r="F380" s="2280"/>
      <c r="J380" s="2285"/>
      <c r="K380" s="2285"/>
      <c r="L380" s="2285"/>
      <c r="M380" s="2285"/>
      <c r="N380" s="2285"/>
      <c r="O380" s="2280"/>
      <c r="Q380" s="2280"/>
      <c r="R380" s="2280"/>
      <c r="S380" s="2280"/>
      <c r="T380" s="2280"/>
      <c r="U380" s="2280"/>
      <c r="V380" s="2280"/>
      <c r="W380" s="2280"/>
      <c r="X380" s="2280"/>
      <c r="Y380" s="2280"/>
      <c r="Z380" s="2280"/>
      <c r="AA380" s="2280"/>
      <c r="AB380" s="2280"/>
      <c r="AC380" s="2280"/>
      <c r="AD380" s="2280"/>
      <c r="AE380" s="2288"/>
      <c r="AF380" s="2287"/>
      <c r="AG380" s="2287"/>
      <c r="AH380" s="2287"/>
      <c r="AI380" s="2287"/>
      <c r="AJ380" s="2287"/>
      <c r="AK380" s="2287"/>
      <c r="AL380" s="2287"/>
      <c r="AM380" s="2287"/>
      <c r="AN380" s="2287"/>
      <c r="AO380" s="2287"/>
      <c r="AP380" s="2287"/>
      <c r="AQ380" s="2287"/>
      <c r="AR380" s="2287"/>
    </row>
    <row r="381" spans="1:44" s="2281" customFormat="1">
      <c r="A381" s="2280"/>
      <c r="B381" s="2280"/>
      <c r="C381" s="2280"/>
      <c r="D381" s="2280"/>
      <c r="E381" s="2280"/>
      <c r="F381" s="2280"/>
      <c r="J381" s="2285"/>
      <c r="K381" s="2285"/>
      <c r="L381" s="2285"/>
      <c r="M381" s="2285"/>
      <c r="N381" s="2285"/>
      <c r="O381" s="2280"/>
      <c r="Q381" s="2280"/>
      <c r="R381" s="2280"/>
      <c r="S381" s="2280"/>
      <c r="T381" s="2280"/>
      <c r="U381" s="2280"/>
      <c r="V381" s="2280"/>
      <c r="W381" s="2280"/>
      <c r="X381" s="2280"/>
      <c r="Y381" s="2280"/>
      <c r="Z381" s="2280"/>
      <c r="AA381" s="2280"/>
      <c r="AB381" s="2280"/>
      <c r="AC381" s="2280"/>
      <c r="AD381" s="2280"/>
      <c r="AE381" s="2288"/>
      <c r="AF381" s="2287"/>
      <c r="AG381" s="2287"/>
      <c r="AH381" s="2287"/>
      <c r="AI381" s="2287"/>
      <c r="AJ381" s="2287"/>
      <c r="AK381" s="2287"/>
      <c r="AL381" s="2287"/>
      <c r="AM381" s="2287"/>
      <c r="AN381" s="2287"/>
      <c r="AO381" s="2287"/>
      <c r="AP381" s="2287"/>
      <c r="AQ381" s="2287"/>
      <c r="AR381" s="2287"/>
    </row>
    <row r="382" spans="1:44" s="2281" customFormat="1">
      <c r="A382" s="2280"/>
      <c r="B382" s="2280"/>
      <c r="C382" s="2280"/>
      <c r="D382" s="2280"/>
      <c r="E382" s="2280"/>
      <c r="F382" s="2280"/>
      <c r="J382" s="2285"/>
      <c r="K382" s="2285"/>
      <c r="L382" s="2285"/>
      <c r="M382" s="2285"/>
      <c r="N382" s="2285"/>
      <c r="O382" s="2280"/>
      <c r="Q382" s="2280"/>
      <c r="R382" s="2280"/>
      <c r="S382" s="2280"/>
      <c r="T382" s="2280"/>
      <c r="U382" s="2280"/>
      <c r="V382" s="2280"/>
      <c r="W382" s="2280"/>
      <c r="X382" s="2280"/>
      <c r="Y382" s="2280"/>
      <c r="Z382" s="2280"/>
      <c r="AA382" s="2280"/>
      <c r="AB382" s="2280"/>
      <c r="AC382" s="2280"/>
      <c r="AD382" s="2280"/>
      <c r="AE382" s="2288"/>
      <c r="AF382" s="2287"/>
      <c r="AG382" s="2287"/>
      <c r="AH382" s="2287"/>
      <c r="AI382" s="2287"/>
      <c r="AJ382" s="2287"/>
      <c r="AK382" s="2287"/>
      <c r="AL382" s="2287"/>
      <c r="AM382" s="2287"/>
      <c r="AN382" s="2287"/>
      <c r="AO382" s="2287"/>
      <c r="AP382" s="2287"/>
      <c r="AQ382" s="2287"/>
      <c r="AR382" s="2287"/>
    </row>
    <row r="383" spans="1:44" s="2281" customFormat="1">
      <c r="A383" s="2280"/>
      <c r="B383" s="2280"/>
      <c r="C383" s="2280"/>
      <c r="D383" s="2280"/>
      <c r="E383" s="2280"/>
      <c r="F383" s="2280"/>
      <c r="J383" s="2285"/>
      <c r="K383" s="2285"/>
      <c r="L383" s="2285"/>
      <c r="M383" s="2285"/>
      <c r="N383" s="2285"/>
      <c r="O383" s="2280"/>
      <c r="Q383" s="2280"/>
      <c r="R383" s="2280"/>
      <c r="S383" s="2280"/>
      <c r="T383" s="2280"/>
      <c r="U383" s="2280"/>
      <c r="V383" s="2280"/>
      <c r="W383" s="2280"/>
      <c r="X383" s="2280"/>
      <c r="Y383" s="2280"/>
      <c r="Z383" s="2280"/>
      <c r="AA383" s="2280"/>
      <c r="AB383" s="2280"/>
      <c r="AC383" s="2280"/>
      <c r="AD383" s="2280"/>
      <c r="AE383" s="2288"/>
      <c r="AF383" s="2287"/>
      <c r="AG383" s="2287"/>
      <c r="AH383" s="2287"/>
      <c r="AI383" s="2287"/>
      <c r="AJ383" s="2287"/>
      <c r="AK383" s="2287"/>
      <c r="AL383" s="2287"/>
      <c r="AM383" s="2287"/>
      <c r="AN383" s="2287"/>
      <c r="AO383" s="2287"/>
      <c r="AP383" s="2287"/>
      <c r="AQ383" s="2287"/>
      <c r="AR383" s="2287"/>
    </row>
    <row r="384" spans="1:44" s="2281" customFormat="1">
      <c r="A384" s="2280"/>
      <c r="B384" s="2280"/>
      <c r="C384" s="2280"/>
      <c r="D384" s="2280"/>
      <c r="E384" s="2280"/>
      <c r="F384" s="2280"/>
      <c r="J384" s="2285"/>
      <c r="K384" s="2285"/>
      <c r="L384" s="2285"/>
      <c r="M384" s="2285"/>
      <c r="N384" s="2285"/>
      <c r="O384" s="2280"/>
      <c r="Q384" s="2280"/>
      <c r="R384" s="2280"/>
      <c r="S384" s="2280"/>
      <c r="T384" s="2280"/>
      <c r="U384" s="2280"/>
      <c r="V384" s="2280"/>
      <c r="W384" s="2280"/>
      <c r="X384" s="2280"/>
      <c r="Y384" s="2280"/>
      <c r="Z384" s="2280"/>
      <c r="AA384" s="2280"/>
      <c r="AB384" s="2280"/>
      <c r="AC384" s="2280"/>
      <c r="AD384" s="2280"/>
      <c r="AE384" s="2288"/>
      <c r="AF384" s="2287"/>
      <c r="AG384" s="2287"/>
      <c r="AH384" s="2287"/>
      <c r="AI384" s="2287"/>
      <c r="AJ384" s="2287"/>
      <c r="AK384" s="2287"/>
      <c r="AL384" s="2287"/>
      <c r="AM384" s="2287"/>
      <c r="AN384" s="2287"/>
      <c r="AO384" s="2287"/>
      <c r="AP384" s="2287"/>
      <c r="AQ384" s="2287"/>
      <c r="AR384" s="2287"/>
    </row>
    <row r="385" spans="1:44" s="2281" customFormat="1">
      <c r="A385" s="2280"/>
      <c r="B385" s="2280"/>
      <c r="C385" s="2280"/>
      <c r="D385" s="2280"/>
      <c r="E385" s="2280"/>
      <c r="F385" s="2280"/>
      <c r="J385" s="2285"/>
      <c r="K385" s="2285"/>
      <c r="L385" s="2285"/>
      <c r="M385" s="2285"/>
      <c r="N385" s="2285"/>
      <c r="O385" s="2280"/>
      <c r="Q385" s="2280"/>
      <c r="R385" s="2280"/>
      <c r="S385" s="2280"/>
      <c r="T385" s="2280"/>
      <c r="U385" s="2280"/>
      <c r="V385" s="2280"/>
      <c r="W385" s="2280"/>
      <c r="X385" s="2280"/>
      <c r="Y385" s="2280"/>
      <c r="Z385" s="2280"/>
      <c r="AA385" s="2280"/>
      <c r="AB385" s="2280"/>
      <c r="AC385" s="2280"/>
      <c r="AD385" s="2280"/>
      <c r="AE385" s="2288"/>
      <c r="AF385" s="2287"/>
      <c r="AG385" s="2287"/>
      <c r="AH385" s="2287"/>
      <c r="AI385" s="2287"/>
      <c r="AJ385" s="2287"/>
      <c r="AK385" s="2287"/>
      <c r="AL385" s="2287"/>
      <c r="AM385" s="2287"/>
      <c r="AN385" s="2287"/>
      <c r="AO385" s="2287"/>
      <c r="AP385" s="2287"/>
      <c r="AQ385" s="2287"/>
      <c r="AR385" s="2287"/>
    </row>
    <row r="386" spans="1:44" s="2281" customFormat="1">
      <c r="A386" s="2280"/>
      <c r="B386" s="2280"/>
      <c r="C386" s="2280"/>
      <c r="D386" s="2280"/>
      <c r="E386" s="2280"/>
      <c r="F386" s="2280"/>
      <c r="J386" s="2285"/>
      <c r="K386" s="2285"/>
      <c r="L386" s="2285"/>
      <c r="M386" s="2285"/>
      <c r="N386" s="2285"/>
      <c r="O386" s="2280"/>
      <c r="Q386" s="2280"/>
      <c r="R386" s="2280"/>
      <c r="S386" s="2280"/>
      <c r="T386" s="2280"/>
      <c r="U386" s="2280"/>
      <c r="V386" s="2280"/>
      <c r="W386" s="2280"/>
      <c r="X386" s="2280"/>
      <c r="Y386" s="2280"/>
      <c r="Z386" s="2280"/>
      <c r="AA386" s="2280"/>
      <c r="AB386" s="2280"/>
      <c r="AC386" s="2280"/>
      <c r="AD386" s="2280"/>
      <c r="AE386" s="2288"/>
      <c r="AF386" s="2287"/>
      <c r="AG386" s="2287"/>
      <c r="AH386" s="2287"/>
      <c r="AI386" s="2287"/>
      <c r="AJ386" s="2287"/>
      <c r="AK386" s="2287"/>
      <c r="AL386" s="2287"/>
      <c r="AM386" s="2287"/>
      <c r="AN386" s="2287"/>
      <c r="AO386" s="2287"/>
      <c r="AP386" s="2287"/>
      <c r="AQ386" s="2287"/>
      <c r="AR386" s="2287"/>
    </row>
    <row r="387" spans="1:44" s="2281" customFormat="1">
      <c r="A387" s="2280"/>
      <c r="B387" s="2280"/>
      <c r="C387" s="2280"/>
      <c r="D387" s="2280"/>
      <c r="E387" s="2280"/>
      <c r="F387" s="2280"/>
      <c r="J387" s="2285"/>
      <c r="K387" s="2285"/>
      <c r="L387" s="2285"/>
      <c r="M387" s="2285"/>
      <c r="N387" s="2285"/>
      <c r="O387" s="2280"/>
      <c r="Q387" s="2280"/>
      <c r="R387" s="2280"/>
      <c r="S387" s="2280"/>
      <c r="T387" s="2280"/>
      <c r="U387" s="2280"/>
      <c r="V387" s="2280"/>
      <c r="W387" s="2280"/>
      <c r="X387" s="2280"/>
      <c r="Y387" s="2280"/>
      <c r="Z387" s="2280"/>
      <c r="AA387" s="2280"/>
      <c r="AB387" s="2280"/>
      <c r="AC387" s="2280"/>
      <c r="AD387" s="2280"/>
      <c r="AE387" s="2288"/>
      <c r="AF387" s="2287"/>
      <c r="AG387" s="2287"/>
      <c r="AH387" s="2287"/>
      <c r="AI387" s="2287"/>
      <c r="AJ387" s="2287"/>
      <c r="AK387" s="2287"/>
      <c r="AL387" s="2287"/>
      <c r="AM387" s="2287"/>
      <c r="AN387" s="2287"/>
      <c r="AO387" s="2287"/>
      <c r="AP387" s="2287"/>
      <c r="AQ387" s="2287"/>
      <c r="AR387" s="2287"/>
    </row>
    <row r="388" spans="1:44" s="2281" customFormat="1">
      <c r="A388" s="2280"/>
      <c r="B388" s="2280"/>
      <c r="C388" s="2280"/>
      <c r="D388" s="2280"/>
      <c r="E388" s="2280"/>
      <c r="F388" s="2280"/>
      <c r="J388" s="2285"/>
      <c r="K388" s="2285"/>
      <c r="L388" s="2285"/>
      <c r="M388" s="2285"/>
      <c r="N388" s="2285"/>
      <c r="O388" s="2280"/>
      <c r="Q388" s="2280"/>
      <c r="R388" s="2280"/>
      <c r="S388" s="2280"/>
      <c r="T388" s="2280"/>
      <c r="U388" s="2280"/>
      <c r="V388" s="2280"/>
      <c r="W388" s="2280"/>
      <c r="X388" s="2280"/>
      <c r="Y388" s="2280"/>
      <c r="Z388" s="2280"/>
      <c r="AA388" s="2280"/>
      <c r="AB388" s="2280"/>
      <c r="AC388" s="2280"/>
      <c r="AD388" s="2280"/>
      <c r="AE388" s="2288"/>
      <c r="AF388" s="2287"/>
      <c r="AG388" s="2287"/>
      <c r="AH388" s="2287"/>
      <c r="AI388" s="2287"/>
      <c r="AJ388" s="2287"/>
      <c r="AK388" s="2287"/>
      <c r="AL388" s="2287"/>
      <c r="AM388" s="2287"/>
      <c r="AN388" s="2287"/>
      <c r="AO388" s="2287"/>
      <c r="AP388" s="2287"/>
      <c r="AQ388" s="2287"/>
      <c r="AR388" s="2287"/>
    </row>
    <row r="389" spans="1:44" s="2281" customFormat="1">
      <c r="A389" s="2280"/>
      <c r="B389" s="2280"/>
      <c r="C389" s="2280"/>
      <c r="D389" s="2280"/>
      <c r="E389" s="2280"/>
      <c r="F389" s="2280"/>
      <c r="J389" s="2285"/>
      <c r="K389" s="2285"/>
      <c r="L389" s="2285"/>
      <c r="M389" s="2285"/>
      <c r="N389" s="2285"/>
      <c r="O389" s="2280"/>
      <c r="Q389" s="2280"/>
      <c r="R389" s="2280"/>
      <c r="S389" s="2280"/>
      <c r="T389" s="2280"/>
      <c r="U389" s="2280"/>
      <c r="V389" s="2280"/>
      <c r="W389" s="2280"/>
      <c r="X389" s="2280"/>
      <c r="Y389" s="2280"/>
      <c r="Z389" s="2280"/>
      <c r="AA389" s="2280"/>
      <c r="AB389" s="2280"/>
      <c r="AC389" s="2280"/>
      <c r="AD389" s="2280"/>
      <c r="AE389" s="2288"/>
      <c r="AF389" s="2287"/>
      <c r="AG389" s="2287"/>
      <c r="AH389" s="2287"/>
      <c r="AI389" s="2287"/>
      <c r="AJ389" s="2287"/>
      <c r="AK389" s="2287"/>
      <c r="AL389" s="2287"/>
      <c r="AM389" s="2287"/>
      <c r="AN389" s="2287"/>
      <c r="AO389" s="2287"/>
      <c r="AP389" s="2287"/>
      <c r="AQ389" s="2287"/>
      <c r="AR389" s="2287"/>
    </row>
    <row r="390" spans="1:44" s="2281" customFormat="1">
      <c r="A390" s="2280"/>
      <c r="B390" s="2280"/>
      <c r="C390" s="2280"/>
      <c r="D390" s="2280"/>
      <c r="E390" s="2280"/>
      <c r="F390" s="2280"/>
      <c r="J390" s="2285"/>
      <c r="K390" s="2285"/>
      <c r="L390" s="2285"/>
      <c r="M390" s="2285"/>
      <c r="N390" s="2285"/>
      <c r="O390" s="2280"/>
      <c r="Q390" s="2280"/>
      <c r="R390" s="2280"/>
      <c r="S390" s="2280"/>
      <c r="T390" s="2280"/>
      <c r="U390" s="2280"/>
      <c r="V390" s="2280"/>
      <c r="W390" s="2280"/>
      <c r="X390" s="2280"/>
      <c r="Y390" s="2280"/>
      <c r="Z390" s="2280"/>
      <c r="AA390" s="2280"/>
      <c r="AB390" s="2280"/>
      <c r="AC390" s="2280"/>
      <c r="AD390" s="2280"/>
      <c r="AE390" s="2288"/>
      <c r="AF390" s="2287"/>
      <c r="AG390" s="2287"/>
      <c r="AH390" s="2287"/>
      <c r="AI390" s="2287"/>
      <c r="AJ390" s="2287"/>
      <c r="AK390" s="2287"/>
      <c r="AL390" s="2287"/>
      <c r="AM390" s="2287"/>
      <c r="AN390" s="2287"/>
      <c r="AO390" s="2287"/>
      <c r="AP390" s="2287"/>
      <c r="AQ390" s="2287"/>
      <c r="AR390" s="2287"/>
    </row>
    <row r="391" spans="1:44" s="2281" customFormat="1">
      <c r="A391" s="2280"/>
      <c r="B391" s="2280"/>
      <c r="C391" s="2280"/>
      <c r="D391" s="2280"/>
      <c r="E391" s="2280"/>
      <c r="F391" s="2280"/>
      <c r="J391" s="2285"/>
      <c r="K391" s="2285"/>
      <c r="L391" s="2285"/>
      <c r="M391" s="2285"/>
      <c r="N391" s="2285"/>
      <c r="O391" s="2280"/>
      <c r="Q391" s="2280"/>
      <c r="R391" s="2280"/>
      <c r="S391" s="2280"/>
      <c r="T391" s="2280"/>
      <c r="U391" s="2280"/>
      <c r="V391" s="2280"/>
      <c r="W391" s="2280"/>
      <c r="X391" s="2280"/>
      <c r="Y391" s="2280"/>
      <c r="Z391" s="2280"/>
      <c r="AA391" s="2280"/>
      <c r="AB391" s="2280"/>
      <c r="AC391" s="2280"/>
      <c r="AD391" s="2280"/>
      <c r="AE391" s="2288"/>
      <c r="AF391" s="2287"/>
      <c r="AG391" s="2287"/>
      <c r="AH391" s="2287"/>
      <c r="AI391" s="2287"/>
      <c r="AJ391" s="2287"/>
      <c r="AK391" s="2287"/>
      <c r="AL391" s="2287"/>
      <c r="AM391" s="2287"/>
      <c r="AN391" s="2287"/>
      <c r="AO391" s="2287"/>
      <c r="AP391" s="2287"/>
      <c r="AQ391" s="2287"/>
      <c r="AR391" s="2287"/>
    </row>
    <row r="392" spans="1:44" s="2281" customFormat="1">
      <c r="A392" s="2280"/>
      <c r="B392" s="2280"/>
      <c r="C392" s="2280"/>
      <c r="D392" s="2280"/>
      <c r="E392" s="2280"/>
      <c r="F392" s="2280"/>
      <c r="J392" s="2285"/>
      <c r="K392" s="2285"/>
      <c r="L392" s="2285"/>
      <c r="M392" s="2285"/>
      <c r="N392" s="2285"/>
      <c r="O392" s="2280"/>
      <c r="Q392" s="2280"/>
      <c r="R392" s="2280"/>
      <c r="S392" s="2280"/>
      <c r="T392" s="2280"/>
      <c r="U392" s="2280"/>
      <c r="V392" s="2280"/>
      <c r="W392" s="2280"/>
      <c r="X392" s="2280"/>
      <c r="Y392" s="2280"/>
      <c r="Z392" s="2280"/>
      <c r="AA392" s="2280"/>
      <c r="AB392" s="2280"/>
      <c r="AC392" s="2280"/>
      <c r="AD392" s="2280"/>
      <c r="AE392" s="2288"/>
      <c r="AF392" s="2287"/>
      <c r="AG392" s="2287"/>
      <c r="AH392" s="2287"/>
      <c r="AI392" s="2287"/>
      <c r="AJ392" s="2287"/>
      <c r="AK392" s="2287"/>
      <c r="AL392" s="2287"/>
      <c r="AM392" s="2287"/>
      <c r="AN392" s="2287"/>
      <c r="AO392" s="2287"/>
      <c r="AP392" s="2287"/>
      <c r="AQ392" s="2287"/>
      <c r="AR392" s="2287"/>
    </row>
    <row r="393" spans="1:44" s="2281" customFormat="1">
      <c r="A393" s="2280"/>
      <c r="B393" s="2280"/>
      <c r="C393" s="2280"/>
      <c r="D393" s="2280"/>
      <c r="E393" s="2280"/>
      <c r="F393" s="2280"/>
      <c r="J393" s="2285"/>
      <c r="K393" s="2285"/>
      <c r="L393" s="2285"/>
      <c r="M393" s="2285"/>
      <c r="N393" s="2285"/>
      <c r="O393" s="2280"/>
      <c r="Q393" s="2280"/>
      <c r="R393" s="2280"/>
      <c r="S393" s="2280"/>
      <c r="T393" s="2280"/>
      <c r="U393" s="2280"/>
      <c r="V393" s="2280"/>
      <c r="W393" s="2280"/>
      <c r="X393" s="2280"/>
      <c r="Y393" s="2280"/>
      <c r="Z393" s="2280"/>
      <c r="AA393" s="2280"/>
      <c r="AB393" s="2280"/>
      <c r="AC393" s="2280"/>
      <c r="AD393" s="2280"/>
      <c r="AE393" s="2288"/>
      <c r="AF393" s="2287"/>
      <c r="AG393" s="2287"/>
      <c r="AH393" s="2287"/>
      <c r="AI393" s="2287"/>
      <c r="AJ393" s="2287"/>
      <c r="AK393" s="2287"/>
      <c r="AL393" s="2287"/>
      <c r="AM393" s="2287"/>
      <c r="AN393" s="2287"/>
      <c r="AO393" s="2287"/>
      <c r="AP393" s="2287"/>
      <c r="AQ393" s="2287"/>
      <c r="AR393" s="2287"/>
    </row>
    <row r="394" spans="1:44" s="2281" customFormat="1">
      <c r="A394" s="2280"/>
      <c r="B394" s="2280"/>
      <c r="C394" s="2280"/>
      <c r="D394" s="2280"/>
      <c r="E394" s="2280"/>
      <c r="F394" s="2280"/>
      <c r="J394" s="2285"/>
      <c r="K394" s="2285"/>
      <c r="L394" s="2285"/>
      <c r="M394" s="2285"/>
      <c r="N394" s="2285"/>
      <c r="O394" s="2280"/>
      <c r="Q394" s="2280"/>
      <c r="R394" s="2280"/>
      <c r="S394" s="2280"/>
      <c r="T394" s="2280"/>
      <c r="U394" s="2280"/>
      <c r="V394" s="2280"/>
      <c r="W394" s="2280"/>
      <c r="X394" s="2280"/>
      <c r="Y394" s="2280"/>
      <c r="Z394" s="2280"/>
      <c r="AA394" s="2280"/>
      <c r="AB394" s="2280"/>
      <c r="AC394" s="2280"/>
      <c r="AD394" s="2280"/>
      <c r="AE394" s="2288"/>
      <c r="AF394" s="2287"/>
      <c r="AG394" s="2287"/>
      <c r="AH394" s="2287"/>
      <c r="AI394" s="2287"/>
      <c r="AJ394" s="2287"/>
      <c r="AK394" s="2287"/>
      <c r="AL394" s="2287"/>
      <c r="AM394" s="2287"/>
      <c r="AN394" s="2287"/>
      <c r="AO394" s="2287"/>
      <c r="AP394" s="2287"/>
      <c r="AQ394" s="2287"/>
      <c r="AR394" s="2287"/>
    </row>
    <row r="395" spans="1:44" s="2281" customFormat="1">
      <c r="A395" s="2280"/>
      <c r="B395" s="2280"/>
      <c r="C395" s="2280"/>
      <c r="D395" s="2280"/>
      <c r="E395" s="2280"/>
      <c r="F395" s="2280"/>
      <c r="J395" s="2285"/>
      <c r="K395" s="2285"/>
      <c r="L395" s="2285"/>
      <c r="M395" s="2285"/>
      <c r="N395" s="2285"/>
      <c r="O395" s="2280"/>
      <c r="Q395" s="2280"/>
      <c r="R395" s="2280"/>
      <c r="S395" s="2280"/>
      <c r="T395" s="2280"/>
      <c r="U395" s="2280"/>
      <c r="V395" s="2280"/>
      <c r="W395" s="2280"/>
      <c r="X395" s="2280"/>
      <c r="Y395" s="2280"/>
      <c r="Z395" s="2280"/>
      <c r="AA395" s="2280"/>
      <c r="AB395" s="2280"/>
      <c r="AC395" s="2280"/>
      <c r="AD395" s="2280"/>
      <c r="AE395" s="2288"/>
      <c r="AF395" s="2287"/>
      <c r="AG395" s="2287"/>
      <c r="AH395" s="2287"/>
      <c r="AI395" s="2287"/>
      <c r="AJ395" s="2287"/>
      <c r="AK395" s="2287"/>
      <c r="AL395" s="2287"/>
      <c r="AM395" s="2287"/>
      <c r="AN395" s="2287"/>
      <c r="AO395" s="2287"/>
      <c r="AP395" s="2287"/>
      <c r="AQ395" s="2287"/>
      <c r="AR395" s="2287"/>
    </row>
    <row r="396" spans="1:44" s="2281" customFormat="1">
      <c r="A396" s="2280"/>
      <c r="B396" s="2280"/>
      <c r="C396" s="2280"/>
      <c r="D396" s="2280"/>
      <c r="E396" s="2280"/>
      <c r="F396" s="2280"/>
      <c r="J396" s="2285"/>
      <c r="K396" s="2285"/>
      <c r="L396" s="2285"/>
      <c r="M396" s="2285"/>
      <c r="N396" s="2285"/>
      <c r="O396" s="2280"/>
      <c r="Q396" s="2280"/>
      <c r="R396" s="2280"/>
      <c r="S396" s="2280"/>
      <c r="T396" s="2280"/>
      <c r="U396" s="2280"/>
      <c r="V396" s="2280"/>
      <c r="W396" s="2280"/>
      <c r="X396" s="2280"/>
      <c r="Y396" s="2280"/>
      <c r="Z396" s="2280"/>
      <c r="AA396" s="2280"/>
      <c r="AB396" s="2280"/>
      <c r="AC396" s="2280"/>
      <c r="AD396" s="2280"/>
      <c r="AE396" s="2288"/>
      <c r="AF396" s="2287"/>
      <c r="AG396" s="2287"/>
      <c r="AH396" s="2287"/>
      <c r="AI396" s="2287"/>
      <c r="AJ396" s="2287"/>
      <c r="AK396" s="2287"/>
      <c r="AL396" s="2287"/>
      <c r="AM396" s="2287"/>
      <c r="AN396" s="2287"/>
      <c r="AO396" s="2287"/>
      <c r="AP396" s="2287"/>
      <c r="AQ396" s="2287"/>
      <c r="AR396" s="2287"/>
    </row>
    <row r="397" spans="1:44" s="2281" customFormat="1">
      <c r="A397" s="2280"/>
      <c r="B397" s="2280"/>
      <c r="C397" s="2280"/>
      <c r="D397" s="2280"/>
      <c r="E397" s="2280"/>
      <c r="F397" s="2280"/>
      <c r="J397" s="2285"/>
      <c r="K397" s="2285"/>
      <c r="L397" s="2285"/>
      <c r="M397" s="2285"/>
      <c r="N397" s="2285"/>
      <c r="O397" s="2280"/>
      <c r="Q397" s="2280"/>
      <c r="R397" s="2280"/>
      <c r="S397" s="2280"/>
      <c r="T397" s="2280"/>
      <c r="U397" s="2280"/>
      <c r="V397" s="2280"/>
      <c r="W397" s="2280"/>
      <c r="X397" s="2280"/>
      <c r="Y397" s="2280"/>
      <c r="Z397" s="2280"/>
      <c r="AA397" s="2280"/>
      <c r="AB397" s="2280"/>
      <c r="AC397" s="2280"/>
      <c r="AD397" s="2280"/>
      <c r="AE397" s="2288"/>
      <c r="AF397" s="2287"/>
      <c r="AG397" s="2287"/>
      <c r="AH397" s="2287"/>
      <c r="AI397" s="2287"/>
      <c r="AJ397" s="2287"/>
      <c r="AK397" s="2287"/>
      <c r="AL397" s="2287"/>
      <c r="AM397" s="2287"/>
      <c r="AN397" s="2287"/>
      <c r="AO397" s="2287"/>
      <c r="AP397" s="2287"/>
      <c r="AQ397" s="2287"/>
      <c r="AR397" s="2287"/>
    </row>
    <row r="398" spans="1:44" s="2281" customFormat="1">
      <c r="A398" s="2280"/>
      <c r="B398" s="2280"/>
      <c r="C398" s="2280"/>
      <c r="D398" s="2280"/>
      <c r="E398" s="2280"/>
      <c r="F398" s="2280"/>
      <c r="J398" s="2285"/>
      <c r="K398" s="2285"/>
      <c r="L398" s="2285"/>
      <c r="M398" s="2285"/>
      <c r="N398" s="2285"/>
      <c r="O398" s="2280"/>
      <c r="Q398" s="2280"/>
      <c r="R398" s="2280"/>
      <c r="S398" s="2280"/>
      <c r="T398" s="2280"/>
      <c r="U398" s="2280"/>
      <c r="V398" s="2280"/>
      <c r="W398" s="2280"/>
      <c r="X398" s="2280"/>
      <c r="Y398" s="2280"/>
      <c r="Z398" s="2280"/>
      <c r="AA398" s="2280"/>
      <c r="AB398" s="2280"/>
      <c r="AC398" s="2280"/>
      <c r="AD398" s="2280"/>
      <c r="AE398" s="2288"/>
      <c r="AF398" s="2287"/>
      <c r="AG398" s="2287"/>
      <c r="AH398" s="2287"/>
      <c r="AI398" s="2287"/>
      <c r="AJ398" s="2287"/>
      <c r="AK398" s="2287"/>
      <c r="AL398" s="2287"/>
      <c r="AM398" s="2287"/>
      <c r="AN398" s="2287"/>
      <c r="AO398" s="2287"/>
      <c r="AP398" s="2287"/>
      <c r="AQ398" s="2287"/>
      <c r="AR398" s="2287"/>
    </row>
    <row r="399" spans="1:44" s="2281" customFormat="1">
      <c r="A399" s="2280"/>
      <c r="B399" s="2280"/>
      <c r="C399" s="2280"/>
      <c r="D399" s="2280"/>
      <c r="E399" s="2280"/>
      <c r="F399" s="2280"/>
      <c r="J399" s="2285"/>
      <c r="K399" s="2285"/>
      <c r="L399" s="2285"/>
      <c r="M399" s="2285"/>
      <c r="N399" s="2285"/>
      <c r="O399" s="2280"/>
      <c r="Q399" s="2280"/>
      <c r="R399" s="2280"/>
      <c r="S399" s="2280"/>
      <c r="T399" s="2280"/>
      <c r="U399" s="2280"/>
      <c r="V399" s="2280"/>
      <c r="W399" s="2280"/>
      <c r="X399" s="2280"/>
      <c r="Y399" s="2280"/>
      <c r="Z399" s="2280"/>
      <c r="AA399" s="2280"/>
      <c r="AB399" s="2280"/>
      <c r="AC399" s="2280"/>
      <c r="AD399" s="2280"/>
      <c r="AE399" s="2288"/>
      <c r="AF399" s="2287"/>
      <c r="AG399" s="2287"/>
      <c r="AH399" s="2287"/>
      <c r="AI399" s="2287"/>
      <c r="AJ399" s="2287"/>
      <c r="AK399" s="2287"/>
      <c r="AL399" s="2287"/>
      <c r="AM399" s="2287"/>
      <c r="AN399" s="2287"/>
      <c r="AO399" s="2287"/>
      <c r="AP399" s="2287"/>
      <c r="AQ399" s="2287"/>
      <c r="AR399" s="2287"/>
    </row>
    <row r="400" spans="1:44" s="2281" customFormat="1">
      <c r="A400" s="2280"/>
      <c r="B400" s="2280"/>
      <c r="C400" s="2280"/>
      <c r="D400" s="2280"/>
      <c r="E400" s="2280"/>
      <c r="F400" s="2280"/>
      <c r="J400" s="2285"/>
      <c r="K400" s="2285"/>
      <c r="L400" s="2285"/>
      <c r="M400" s="2285"/>
      <c r="N400" s="2285"/>
      <c r="O400" s="2280"/>
      <c r="Q400" s="2280"/>
      <c r="R400" s="2280"/>
      <c r="S400" s="2280"/>
      <c r="T400" s="2280"/>
      <c r="U400" s="2280"/>
      <c r="V400" s="2280"/>
      <c r="W400" s="2280"/>
      <c r="X400" s="2280"/>
      <c r="Y400" s="2280"/>
      <c r="Z400" s="2280"/>
      <c r="AA400" s="2280"/>
      <c r="AB400" s="2280"/>
      <c r="AC400" s="2280"/>
      <c r="AD400" s="2280"/>
      <c r="AE400" s="2288"/>
      <c r="AF400" s="2287"/>
      <c r="AG400" s="2287"/>
      <c r="AH400" s="2287"/>
      <c r="AI400" s="2287"/>
      <c r="AJ400" s="2287"/>
      <c r="AK400" s="2287"/>
      <c r="AL400" s="2287"/>
      <c r="AM400" s="2287"/>
      <c r="AN400" s="2287"/>
      <c r="AO400" s="2287"/>
      <c r="AP400" s="2287"/>
      <c r="AQ400" s="2287"/>
      <c r="AR400" s="2287"/>
    </row>
    <row r="401" spans="1:44" s="2281" customFormat="1">
      <c r="A401" s="2280"/>
      <c r="B401" s="2280"/>
      <c r="C401" s="2280"/>
      <c r="D401" s="2280"/>
      <c r="E401" s="2280"/>
      <c r="F401" s="2280"/>
      <c r="J401" s="2285"/>
      <c r="K401" s="2285"/>
      <c r="L401" s="2285"/>
      <c r="M401" s="2285"/>
      <c r="N401" s="2285"/>
      <c r="O401" s="2280"/>
      <c r="Q401" s="2280"/>
      <c r="R401" s="2280"/>
      <c r="S401" s="2280"/>
      <c r="T401" s="2280"/>
      <c r="U401" s="2280"/>
      <c r="V401" s="2280"/>
      <c r="W401" s="2280"/>
      <c r="X401" s="2280"/>
      <c r="Y401" s="2280"/>
      <c r="Z401" s="2280"/>
      <c r="AA401" s="2280"/>
      <c r="AB401" s="2280"/>
      <c r="AC401" s="2280"/>
      <c r="AD401" s="2280"/>
      <c r="AE401" s="2288"/>
      <c r="AF401" s="2287"/>
      <c r="AG401" s="2287"/>
      <c r="AH401" s="2287"/>
      <c r="AI401" s="2287"/>
      <c r="AJ401" s="2287"/>
      <c r="AK401" s="2287"/>
      <c r="AL401" s="2287"/>
      <c r="AM401" s="2287"/>
      <c r="AN401" s="2287"/>
      <c r="AO401" s="2287"/>
      <c r="AP401" s="2287"/>
      <c r="AQ401" s="2287"/>
      <c r="AR401" s="2287"/>
    </row>
    <row r="402" spans="1:44" s="2281" customFormat="1">
      <c r="A402" s="2280"/>
      <c r="B402" s="2280"/>
      <c r="C402" s="2280"/>
      <c r="D402" s="2280"/>
      <c r="E402" s="2280"/>
      <c r="F402" s="2280"/>
      <c r="J402" s="2285"/>
      <c r="K402" s="2285"/>
      <c r="L402" s="2285"/>
      <c r="M402" s="2285"/>
      <c r="N402" s="2285"/>
      <c r="O402" s="2280"/>
      <c r="Q402" s="2280"/>
      <c r="R402" s="2280"/>
      <c r="S402" s="2280"/>
      <c r="T402" s="2280"/>
      <c r="U402" s="2280"/>
      <c r="V402" s="2280"/>
      <c r="W402" s="2280"/>
      <c r="X402" s="2280"/>
      <c r="Y402" s="2280"/>
      <c r="Z402" s="2280"/>
      <c r="AA402" s="2280"/>
      <c r="AB402" s="2280"/>
      <c r="AC402" s="2280"/>
      <c r="AD402" s="2280"/>
      <c r="AE402" s="2288"/>
      <c r="AF402" s="2287"/>
      <c r="AG402" s="2287"/>
      <c r="AH402" s="2287"/>
      <c r="AI402" s="2287"/>
      <c r="AJ402" s="2287"/>
      <c r="AK402" s="2287"/>
      <c r="AL402" s="2287"/>
      <c r="AM402" s="2287"/>
      <c r="AN402" s="2287"/>
      <c r="AO402" s="2287"/>
      <c r="AP402" s="2287"/>
      <c r="AQ402" s="2287"/>
      <c r="AR402" s="2287"/>
    </row>
    <row r="403" spans="1:44" s="2281" customFormat="1">
      <c r="A403" s="2280"/>
      <c r="B403" s="2280"/>
      <c r="C403" s="2280"/>
      <c r="D403" s="2280"/>
      <c r="E403" s="2280"/>
      <c r="F403" s="2280"/>
      <c r="J403" s="2285"/>
      <c r="K403" s="2285"/>
      <c r="L403" s="2285"/>
      <c r="M403" s="2285"/>
      <c r="N403" s="2285"/>
      <c r="O403" s="2280"/>
      <c r="Q403" s="2280"/>
      <c r="R403" s="2280"/>
      <c r="S403" s="2280"/>
      <c r="T403" s="2280"/>
      <c r="U403" s="2280"/>
      <c r="V403" s="2280"/>
      <c r="W403" s="2280"/>
      <c r="X403" s="2280"/>
      <c r="Y403" s="2280"/>
      <c r="Z403" s="2280"/>
      <c r="AA403" s="2280"/>
      <c r="AB403" s="2280"/>
      <c r="AC403" s="2280"/>
      <c r="AD403" s="2280"/>
      <c r="AE403" s="2288"/>
      <c r="AF403" s="2287"/>
      <c r="AG403" s="2287"/>
      <c r="AH403" s="2287"/>
      <c r="AI403" s="2287"/>
      <c r="AJ403" s="2287"/>
      <c r="AK403" s="2287"/>
      <c r="AL403" s="2287"/>
      <c r="AM403" s="2287"/>
      <c r="AN403" s="2287"/>
      <c r="AO403" s="2287"/>
      <c r="AP403" s="2287"/>
      <c r="AQ403" s="2287"/>
      <c r="AR403" s="2287"/>
    </row>
    <row r="404" spans="1:44" s="2281" customFormat="1">
      <c r="A404" s="2280"/>
      <c r="B404" s="2280"/>
      <c r="C404" s="2280"/>
      <c r="D404" s="2280"/>
      <c r="E404" s="2280"/>
      <c r="F404" s="2280"/>
      <c r="J404" s="2285"/>
      <c r="K404" s="2285"/>
      <c r="L404" s="2285"/>
      <c r="M404" s="2285"/>
      <c r="N404" s="2285"/>
      <c r="O404" s="2280"/>
      <c r="Q404" s="2280"/>
      <c r="R404" s="2280"/>
      <c r="S404" s="2280"/>
      <c r="T404" s="2280"/>
      <c r="U404" s="2280"/>
      <c r="V404" s="2280"/>
      <c r="W404" s="2280"/>
      <c r="X404" s="2280"/>
      <c r="Y404" s="2280"/>
      <c r="Z404" s="2280"/>
      <c r="AA404" s="2280"/>
      <c r="AB404" s="2280"/>
      <c r="AC404" s="2280"/>
      <c r="AD404" s="2280"/>
      <c r="AE404" s="2288"/>
      <c r="AF404" s="2287"/>
      <c r="AG404" s="2287"/>
      <c r="AH404" s="2287"/>
      <c r="AI404" s="2287"/>
      <c r="AJ404" s="2287"/>
      <c r="AK404" s="2287"/>
      <c r="AL404" s="2287"/>
      <c r="AM404" s="2287"/>
      <c r="AN404" s="2287"/>
      <c r="AO404" s="2287"/>
      <c r="AP404" s="2287"/>
      <c r="AQ404" s="2287"/>
      <c r="AR404" s="2287"/>
    </row>
    <row r="405" spans="1:44" s="2281" customFormat="1">
      <c r="A405" s="2280"/>
      <c r="B405" s="2280"/>
      <c r="C405" s="2280"/>
      <c r="D405" s="2280"/>
      <c r="E405" s="2280"/>
      <c r="F405" s="2280"/>
      <c r="J405" s="2285"/>
      <c r="K405" s="2285"/>
      <c r="L405" s="2285"/>
      <c r="M405" s="2285"/>
      <c r="N405" s="2285"/>
      <c r="O405" s="2280"/>
      <c r="Q405" s="2280"/>
      <c r="R405" s="2280"/>
      <c r="S405" s="2280"/>
      <c r="T405" s="2280"/>
      <c r="U405" s="2280"/>
      <c r="V405" s="2280"/>
      <c r="W405" s="2280"/>
      <c r="X405" s="2280"/>
      <c r="Y405" s="2280"/>
      <c r="Z405" s="2280"/>
      <c r="AA405" s="2280"/>
      <c r="AB405" s="2280"/>
      <c r="AC405" s="2280"/>
      <c r="AD405" s="2280"/>
      <c r="AE405" s="2288"/>
      <c r="AF405" s="2287"/>
      <c r="AG405" s="2287"/>
      <c r="AH405" s="2287"/>
      <c r="AI405" s="2287"/>
      <c r="AJ405" s="2287"/>
      <c r="AK405" s="2287"/>
      <c r="AL405" s="2287"/>
      <c r="AM405" s="2287"/>
      <c r="AN405" s="2287"/>
      <c r="AO405" s="2287"/>
      <c r="AP405" s="2287"/>
      <c r="AQ405" s="2287"/>
      <c r="AR405" s="2287"/>
    </row>
    <row r="406" spans="1:44" s="2281" customFormat="1">
      <c r="A406" s="2280"/>
      <c r="B406" s="2280"/>
      <c r="C406" s="2280"/>
      <c r="D406" s="2280"/>
      <c r="E406" s="2280"/>
      <c r="F406" s="2280"/>
      <c r="J406" s="2285"/>
      <c r="K406" s="2285"/>
      <c r="L406" s="2285"/>
      <c r="M406" s="2285"/>
      <c r="N406" s="2285"/>
      <c r="O406" s="2280"/>
      <c r="Q406" s="2280"/>
      <c r="R406" s="2280"/>
      <c r="S406" s="2280"/>
      <c r="T406" s="2280"/>
      <c r="U406" s="2280"/>
      <c r="V406" s="2280"/>
      <c r="W406" s="2280"/>
      <c r="X406" s="2280"/>
      <c r="Y406" s="2280"/>
      <c r="Z406" s="2280"/>
      <c r="AA406" s="2280"/>
      <c r="AB406" s="2280"/>
      <c r="AC406" s="2280"/>
      <c r="AD406" s="2280"/>
      <c r="AE406" s="2288"/>
      <c r="AF406" s="2287"/>
      <c r="AG406" s="2287"/>
      <c r="AH406" s="2287"/>
      <c r="AI406" s="2287"/>
      <c r="AJ406" s="2287"/>
      <c r="AK406" s="2287"/>
      <c r="AL406" s="2287"/>
      <c r="AM406" s="2287"/>
      <c r="AN406" s="2287"/>
      <c r="AO406" s="2287"/>
      <c r="AP406" s="2287"/>
      <c r="AQ406" s="2287"/>
      <c r="AR406" s="2287"/>
    </row>
    <row r="407" spans="1:44" s="2281" customFormat="1">
      <c r="A407" s="2280"/>
      <c r="B407" s="2280"/>
      <c r="C407" s="2280"/>
      <c r="D407" s="2280"/>
      <c r="E407" s="2280"/>
      <c r="F407" s="2280"/>
      <c r="J407" s="2285"/>
      <c r="K407" s="2285"/>
      <c r="L407" s="2285"/>
      <c r="M407" s="2285"/>
      <c r="N407" s="2285"/>
      <c r="O407" s="2280"/>
      <c r="Q407" s="2280"/>
      <c r="R407" s="2280"/>
      <c r="S407" s="2280"/>
      <c r="T407" s="2280"/>
      <c r="U407" s="2280"/>
      <c r="V407" s="2280"/>
      <c r="W407" s="2280"/>
      <c r="X407" s="2280"/>
      <c r="Y407" s="2280"/>
      <c r="Z407" s="2280"/>
      <c r="AA407" s="2280"/>
      <c r="AB407" s="2280"/>
      <c r="AC407" s="2280"/>
      <c r="AD407" s="2280"/>
      <c r="AE407" s="2288"/>
      <c r="AF407" s="2287"/>
      <c r="AG407" s="2287"/>
      <c r="AH407" s="2287"/>
      <c r="AI407" s="2287"/>
      <c r="AJ407" s="2287"/>
      <c r="AK407" s="2287"/>
      <c r="AL407" s="2287"/>
      <c r="AM407" s="2287"/>
      <c r="AN407" s="2287"/>
      <c r="AO407" s="2287"/>
      <c r="AP407" s="2287"/>
      <c r="AQ407" s="2287"/>
      <c r="AR407" s="2287"/>
    </row>
    <row r="408" spans="1:44" s="2281" customFormat="1">
      <c r="A408" s="2280"/>
      <c r="B408" s="2280"/>
      <c r="C408" s="2280"/>
      <c r="D408" s="2280"/>
      <c r="E408" s="2280"/>
      <c r="F408" s="2280"/>
      <c r="J408" s="2285"/>
      <c r="K408" s="2285"/>
      <c r="L408" s="2285"/>
      <c r="M408" s="2285"/>
      <c r="N408" s="2285"/>
      <c r="O408" s="2280"/>
      <c r="Q408" s="2280"/>
      <c r="R408" s="2280"/>
      <c r="S408" s="2280"/>
      <c r="T408" s="2280"/>
      <c r="U408" s="2280"/>
      <c r="V408" s="2280"/>
      <c r="W408" s="2280"/>
      <c r="X408" s="2280"/>
      <c r="Y408" s="2280"/>
      <c r="Z408" s="2280"/>
      <c r="AA408" s="2280"/>
      <c r="AB408" s="2280"/>
      <c r="AC408" s="2280"/>
      <c r="AD408" s="2280"/>
      <c r="AE408" s="2288"/>
      <c r="AF408" s="2287"/>
      <c r="AG408" s="2287"/>
      <c r="AH408" s="2287"/>
      <c r="AI408" s="2287"/>
      <c r="AJ408" s="2287"/>
      <c r="AK408" s="2287"/>
      <c r="AL408" s="2287"/>
      <c r="AM408" s="2287"/>
      <c r="AN408" s="2287"/>
      <c r="AO408" s="2287"/>
      <c r="AP408" s="2287"/>
      <c r="AQ408" s="2287"/>
      <c r="AR408" s="2287"/>
    </row>
    <row r="409" spans="1:44" s="2281" customFormat="1">
      <c r="A409" s="2280"/>
      <c r="B409" s="2280"/>
      <c r="C409" s="2280"/>
      <c r="D409" s="2280"/>
      <c r="E409" s="2280"/>
      <c r="F409" s="2280"/>
      <c r="J409" s="2285"/>
      <c r="K409" s="2285"/>
      <c r="L409" s="2285"/>
      <c r="M409" s="2285"/>
      <c r="N409" s="2285"/>
      <c r="O409" s="2280"/>
      <c r="Q409" s="2280"/>
      <c r="R409" s="2280"/>
      <c r="S409" s="2280"/>
      <c r="T409" s="2280"/>
      <c r="U409" s="2280"/>
      <c r="V409" s="2280"/>
      <c r="W409" s="2280"/>
      <c r="X409" s="2280"/>
      <c r="Y409" s="2280"/>
      <c r="Z409" s="2280"/>
      <c r="AA409" s="2280"/>
      <c r="AB409" s="2280"/>
      <c r="AC409" s="2280"/>
      <c r="AD409" s="2280"/>
      <c r="AE409" s="2288"/>
      <c r="AF409" s="2287"/>
      <c r="AG409" s="2287"/>
      <c r="AH409" s="2287"/>
      <c r="AI409" s="2287"/>
      <c r="AJ409" s="2287"/>
      <c r="AK409" s="2287"/>
      <c r="AL409" s="2287"/>
      <c r="AM409" s="2287"/>
      <c r="AN409" s="2287"/>
      <c r="AO409" s="2287"/>
      <c r="AP409" s="2287"/>
      <c r="AQ409" s="2287"/>
      <c r="AR409" s="2287"/>
    </row>
    <row r="410" spans="1:44" s="2281" customFormat="1">
      <c r="A410" s="2280"/>
      <c r="B410" s="2280"/>
      <c r="C410" s="2280"/>
      <c r="D410" s="2280"/>
      <c r="E410" s="2280"/>
      <c r="F410" s="2280"/>
      <c r="J410" s="2285"/>
      <c r="K410" s="2285"/>
      <c r="L410" s="2285"/>
      <c r="M410" s="2285"/>
      <c r="N410" s="2285"/>
      <c r="O410" s="2280"/>
      <c r="Q410" s="2280"/>
      <c r="R410" s="2280"/>
      <c r="S410" s="2280"/>
      <c r="T410" s="2280"/>
      <c r="U410" s="2280"/>
      <c r="V410" s="2280"/>
      <c r="W410" s="2280"/>
      <c r="X410" s="2280"/>
      <c r="Y410" s="2280"/>
      <c r="Z410" s="2280"/>
      <c r="AA410" s="2280"/>
      <c r="AB410" s="2280"/>
      <c r="AC410" s="2280"/>
      <c r="AD410" s="2280"/>
      <c r="AE410" s="2288"/>
      <c r="AF410" s="2287"/>
      <c r="AG410" s="2287"/>
      <c r="AH410" s="2287"/>
      <c r="AI410" s="2287"/>
      <c r="AJ410" s="2287"/>
      <c r="AK410" s="2287"/>
      <c r="AL410" s="2287"/>
      <c r="AM410" s="2287"/>
      <c r="AN410" s="2287"/>
      <c r="AO410" s="2287"/>
      <c r="AP410" s="2287"/>
      <c r="AQ410" s="2287"/>
      <c r="AR410" s="2287"/>
    </row>
    <row r="411" spans="1:44" s="2281" customFormat="1">
      <c r="A411" s="2280"/>
      <c r="B411" s="2280"/>
      <c r="C411" s="2280"/>
      <c r="D411" s="2280"/>
      <c r="E411" s="2280"/>
      <c r="F411" s="2280"/>
      <c r="J411" s="2285"/>
      <c r="K411" s="2285"/>
      <c r="L411" s="2285"/>
      <c r="M411" s="2285"/>
      <c r="N411" s="2285"/>
      <c r="O411" s="2280"/>
      <c r="Q411" s="2280"/>
      <c r="R411" s="2280"/>
      <c r="S411" s="2280"/>
      <c r="T411" s="2280"/>
      <c r="U411" s="2280"/>
      <c r="V411" s="2280"/>
      <c r="W411" s="2280"/>
      <c r="X411" s="2280"/>
      <c r="Y411" s="2280"/>
      <c r="Z411" s="2280"/>
      <c r="AA411" s="2280"/>
      <c r="AB411" s="2280"/>
      <c r="AC411" s="2280"/>
      <c r="AD411" s="2280"/>
      <c r="AE411" s="2288"/>
      <c r="AF411" s="2287"/>
      <c r="AG411" s="2287"/>
      <c r="AH411" s="2287"/>
      <c r="AI411" s="2287"/>
      <c r="AJ411" s="2287"/>
      <c r="AK411" s="2287"/>
      <c r="AL411" s="2287"/>
      <c r="AM411" s="2287"/>
      <c r="AN411" s="2287"/>
      <c r="AO411" s="2287"/>
      <c r="AP411" s="2287"/>
      <c r="AQ411" s="2287"/>
      <c r="AR411" s="2287"/>
    </row>
    <row r="412" spans="1:44" s="2281" customFormat="1">
      <c r="A412" s="2280"/>
      <c r="B412" s="2280"/>
      <c r="C412" s="2280"/>
      <c r="D412" s="2280"/>
      <c r="E412" s="2280"/>
      <c r="F412" s="2280"/>
      <c r="J412" s="2285"/>
      <c r="K412" s="2285"/>
      <c r="L412" s="2285"/>
      <c r="M412" s="2285"/>
      <c r="N412" s="2285"/>
      <c r="O412" s="2280"/>
      <c r="Q412" s="2280"/>
      <c r="R412" s="2280"/>
      <c r="S412" s="2280"/>
      <c r="T412" s="2280"/>
      <c r="U412" s="2280"/>
      <c r="V412" s="2280"/>
      <c r="W412" s="2280"/>
      <c r="X412" s="2280"/>
      <c r="Y412" s="2280"/>
      <c r="Z412" s="2280"/>
      <c r="AA412" s="2280"/>
      <c r="AB412" s="2280"/>
      <c r="AC412" s="2280"/>
      <c r="AD412" s="2280"/>
      <c r="AE412" s="2288"/>
      <c r="AF412" s="2287"/>
      <c r="AG412" s="2287"/>
      <c r="AH412" s="2287"/>
      <c r="AI412" s="2287"/>
      <c r="AJ412" s="2287"/>
      <c r="AK412" s="2287"/>
      <c r="AL412" s="2287"/>
      <c r="AM412" s="2287"/>
      <c r="AN412" s="2287"/>
      <c r="AO412" s="2287"/>
      <c r="AP412" s="2287"/>
      <c r="AQ412" s="2287"/>
      <c r="AR412" s="2287"/>
    </row>
    <row r="413" spans="1:44" s="2281" customFormat="1">
      <c r="A413" s="2280"/>
      <c r="B413" s="2280"/>
      <c r="C413" s="2280"/>
      <c r="D413" s="2280"/>
      <c r="E413" s="2280"/>
      <c r="F413" s="2280"/>
      <c r="J413" s="2285"/>
      <c r="K413" s="2285"/>
      <c r="L413" s="2285"/>
      <c r="M413" s="2285"/>
      <c r="N413" s="2285"/>
      <c r="O413" s="2280"/>
      <c r="Q413" s="2280"/>
      <c r="R413" s="2280"/>
      <c r="S413" s="2280"/>
      <c r="T413" s="2280"/>
      <c r="U413" s="2280"/>
      <c r="V413" s="2280"/>
      <c r="W413" s="2280"/>
      <c r="X413" s="2280"/>
      <c r="Y413" s="2280"/>
      <c r="Z413" s="2280"/>
      <c r="AA413" s="2280"/>
      <c r="AB413" s="2280"/>
      <c r="AC413" s="2280"/>
      <c r="AD413" s="2280"/>
      <c r="AE413" s="2288"/>
      <c r="AF413" s="2287"/>
      <c r="AG413" s="2287"/>
      <c r="AH413" s="2287"/>
      <c r="AI413" s="2287"/>
      <c r="AJ413" s="2287"/>
      <c r="AK413" s="2287"/>
      <c r="AL413" s="2287"/>
      <c r="AM413" s="2287"/>
      <c r="AN413" s="2287"/>
      <c r="AO413" s="2287"/>
      <c r="AP413" s="2287"/>
      <c r="AQ413" s="2287"/>
      <c r="AR413" s="2287"/>
    </row>
    <row r="414" spans="1:44" s="2281" customFormat="1">
      <c r="A414" s="2280"/>
      <c r="B414" s="2280"/>
      <c r="C414" s="2280"/>
      <c r="D414" s="2280"/>
      <c r="E414" s="2280"/>
      <c r="F414" s="2280"/>
      <c r="J414" s="2285"/>
      <c r="K414" s="2285"/>
      <c r="L414" s="2285"/>
      <c r="M414" s="2285"/>
      <c r="N414" s="2285"/>
      <c r="O414" s="2280"/>
      <c r="Q414" s="2280"/>
      <c r="R414" s="2280"/>
      <c r="S414" s="2280"/>
      <c r="T414" s="2280"/>
      <c r="U414" s="2280"/>
      <c r="V414" s="2280"/>
      <c r="W414" s="2280"/>
      <c r="X414" s="2280"/>
      <c r="Y414" s="2280"/>
      <c r="Z414" s="2280"/>
      <c r="AA414" s="2280"/>
      <c r="AB414" s="2280"/>
      <c r="AC414" s="2280"/>
      <c r="AD414" s="2280"/>
      <c r="AE414" s="2288"/>
      <c r="AF414" s="2287"/>
      <c r="AG414" s="2287"/>
      <c r="AH414" s="2287"/>
      <c r="AI414" s="2287"/>
      <c r="AJ414" s="2287"/>
      <c r="AK414" s="2287"/>
      <c r="AL414" s="2287"/>
      <c r="AM414" s="2287"/>
      <c r="AN414" s="2287"/>
      <c r="AO414" s="2287"/>
      <c r="AP414" s="2287"/>
      <c r="AQ414" s="2287"/>
      <c r="AR414" s="2287"/>
    </row>
    <row r="415" spans="1:44" s="2281" customFormat="1">
      <c r="A415" s="2280"/>
      <c r="B415" s="2280"/>
      <c r="C415" s="2280"/>
      <c r="D415" s="2280"/>
      <c r="E415" s="2280"/>
      <c r="F415" s="2280"/>
      <c r="J415" s="2285"/>
      <c r="K415" s="2285"/>
      <c r="L415" s="2285"/>
      <c r="M415" s="2285"/>
      <c r="N415" s="2285"/>
      <c r="O415" s="2280"/>
      <c r="Q415" s="2280"/>
      <c r="R415" s="2280"/>
      <c r="S415" s="2280"/>
      <c r="T415" s="2280"/>
      <c r="U415" s="2280"/>
      <c r="V415" s="2280"/>
      <c r="W415" s="2280"/>
      <c r="X415" s="2280"/>
      <c r="Y415" s="2280"/>
      <c r="Z415" s="2280"/>
      <c r="AA415" s="2280"/>
      <c r="AB415" s="2280"/>
      <c r="AC415" s="2280"/>
      <c r="AD415" s="2280"/>
      <c r="AE415" s="2288"/>
      <c r="AF415" s="2287"/>
      <c r="AG415" s="2287"/>
      <c r="AH415" s="2287"/>
      <c r="AI415" s="2287"/>
      <c r="AJ415" s="2287"/>
      <c r="AK415" s="2287"/>
      <c r="AL415" s="2287"/>
      <c r="AM415" s="2287"/>
      <c r="AN415" s="2287"/>
      <c r="AO415" s="2287"/>
      <c r="AP415" s="2287"/>
      <c r="AQ415" s="2287"/>
      <c r="AR415" s="2287"/>
    </row>
    <row r="416" spans="1:44" s="2281" customFormat="1">
      <c r="A416" s="2280"/>
      <c r="B416" s="2280"/>
      <c r="C416" s="2280"/>
      <c r="D416" s="2280"/>
      <c r="E416" s="2280"/>
      <c r="F416" s="2280"/>
      <c r="J416" s="2285"/>
      <c r="K416" s="2285"/>
      <c r="L416" s="2285"/>
      <c r="M416" s="2285"/>
      <c r="N416" s="2285"/>
      <c r="O416" s="2280"/>
      <c r="Q416" s="2280"/>
      <c r="R416" s="2280"/>
      <c r="S416" s="2280"/>
      <c r="T416" s="2280"/>
      <c r="U416" s="2280"/>
      <c r="V416" s="2280"/>
      <c r="W416" s="2280"/>
      <c r="X416" s="2280"/>
      <c r="Y416" s="2280"/>
      <c r="Z416" s="2280"/>
      <c r="AA416" s="2280"/>
      <c r="AB416" s="2280"/>
      <c r="AC416" s="2280"/>
      <c r="AD416" s="2280"/>
      <c r="AE416" s="2288"/>
      <c r="AF416" s="2287"/>
      <c r="AG416" s="2287"/>
      <c r="AH416" s="2287"/>
      <c r="AI416" s="2287"/>
      <c r="AJ416" s="2287"/>
      <c r="AK416" s="2287"/>
      <c r="AL416" s="2287"/>
      <c r="AM416" s="2287"/>
      <c r="AN416" s="2287"/>
      <c r="AO416" s="2287"/>
      <c r="AP416" s="2287"/>
      <c r="AQ416" s="2287"/>
      <c r="AR416" s="2287"/>
    </row>
    <row r="417" spans="1:44" s="2281" customFormat="1">
      <c r="A417" s="2280"/>
      <c r="B417" s="2280"/>
      <c r="C417" s="2280"/>
      <c r="D417" s="2280"/>
      <c r="E417" s="2280"/>
      <c r="F417" s="2280"/>
      <c r="J417" s="2285"/>
      <c r="K417" s="2285"/>
      <c r="L417" s="2285"/>
      <c r="M417" s="2285"/>
      <c r="N417" s="2285"/>
      <c r="O417" s="2280"/>
      <c r="Q417" s="2280"/>
      <c r="R417" s="2280"/>
      <c r="S417" s="2280"/>
      <c r="T417" s="2280"/>
      <c r="U417" s="2280"/>
      <c r="V417" s="2280"/>
      <c r="W417" s="2280"/>
      <c r="X417" s="2280"/>
      <c r="Y417" s="2280"/>
      <c r="Z417" s="2280"/>
      <c r="AA417" s="2280"/>
      <c r="AB417" s="2280"/>
      <c r="AC417" s="2280"/>
      <c r="AD417" s="2280"/>
      <c r="AE417" s="2288"/>
      <c r="AF417" s="2287"/>
      <c r="AG417" s="2287"/>
      <c r="AH417" s="2287"/>
      <c r="AI417" s="2287"/>
      <c r="AJ417" s="2287"/>
      <c r="AK417" s="2287"/>
      <c r="AL417" s="2287"/>
      <c r="AM417" s="2287"/>
      <c r="AN417" s="2287"/>
      <c r="AO417" s="2287"/>
      <c r="AP417" s="2287"/>
      <c r="AQ417" s="2287"/>
      <c r="AR417" s="2287"/>
    </row>
    <row r="418" spans="1:44" s="2281" customFormat="1">
      <c r="A418" s="2280"/>
      <c r="B418" s="2280"/>
      <c r="C418" s="2280"/>
      <c r="D418" s="2280"/>
      <c r="E418" s="2280"/>
      <c r="F418" s="2280"/>
      <c r="J418" s="2285"/>
      <c r="K418" s="2285"/>
      <c r="L418" s="2285"/>
      <c r="M418" s="2285"/>
      <c r="N418" s="2285"/>
      <c r="O418" s="2280"/>
      <c r="Q418" s="2280"/>
      <c r="R418" s="2280"/>
      <c r="S418" s="2280"/>
      <c r="T418" s="2280"/>
      <c r="U418" s="2280"/>
      <c r="V418" s="2280"/>
      <c r="W418" s="2280"/>
      <c r="X418" s="2280"/>
      <c r="Y418" s="2280"/>
      <c r="Z418" s="2280"/>
      <c r="AA418" s="2280"/>
      <c r="AB418" s="2280"/>
      <c r="AC418" s="2280"/>
      <c r="AD418" s="2280"/>
      <c r="AE418" s="2288"/>
      <c r="AF418" s="2287"/>
      <c r="AG418" s="2287"/>
      <c r="AH418" s="2287"/>
      <c r="AI418" s="2287"/>
      <c r="AJ418" s="2287"/>
      <c r="AK418" s="2287"/>
      <c r="AL418" s="2287"/>
      <c r="AM418" s="2287"/>
      <c r="AN418" s="2287"/>
      <c r="AO418" s="2287"/>
      <c r="AP418" s="2287"/>
      <c r="AQ418" s="2287"/>
      <c r="AR418" s="2287"/>
    </row>
    <row r="419" spans="1:44" s="2281" customFormat="1">
      <c r="A419" s="2280"/>
      <c r="B419" s="2280"/>
      <c r="C419" s="2280"/>
      <c r="D419" s="2280"/>
      <c r="E419" s="2280"/>
      <c r="F419" s="2280"/>
      <c r="J419" s="2285"/>
      <c r="K419" s="2285"/>
      <c r="L419" s="2285"/>
      <c r="M419" s="2285"/>
      <c r="N419" s="2285"/>
      <c r="O419" s="2280"/>
      <c r="Q419" s="2280"/>
      <c r="R419" s="2280"/>
      <c r="S419" s="2280"/>
      <c r="T419" s="2280"/>
      <c r="U419" s="2280"/>
      <c r="V419" s="2280"/>
      <c r="W419" s="2280"/>
      <c r="X419" s="2280"/>
      <c r="Y419" s="2280"/>
      <c r="Z419" s="2280"/>
      <c r="AA419" s="2280"/>
      <c r="AB419" s="2280"/>
      <c r="AC419" s="2280"/>
      <c r="AD419" s="2280"/>
      <c r="AE419" s="2288"/>
      <c r="AF419" s="2287"/>
      <c r="AG419" s="2287"/>
      <c r="AH419" s="2287"/>
      <c r="AI419" s="2287"/>
      <c r="AJ419" s="2287"/>
      <c r="AK419" s="2287"/>
      <c r="AL419" s="2287"/>
      <c r="AM419" s="2287"/>
      <c r="AN419" s="2287"/>
      <c r="AO419" s="2287"/>
      <c r="AP419" s="2287"/>
      <c r="AQ419" s="2287"/>
      <c r="AR419" s="2287"/>
    </row>
    <row r="420" spans="1:44" s="2281" customFormat="1">
      <c r="A420" s="2280"/>
      <c r="B420" s="2280"/>
      <c r="C420" s="2280"/>
      <c r="D420" s="2280"/>
      <c r="E420" s="2280"/>
      <c r="F420" s="2280"/>
      <c r="J420" s="2285"/>
      <c r="K420" s="2285"/>
      <c r="L420" s="2285"/>
      <c r="M420" s="2285"/>
      <c r="N420" s="2285"/>
      <c r="O420" s="2280"/>
      <c r="Q420" s="2280"/>
      <c r="R420" s="2280"/>
      <c r="S420" s="2280"/>
      <c r="T420" s="2280"/>
      <c r="U420" s="2280"/>
      <c r="V420" s="2280"/>
      <c r="W420" s="2280"/>
      <c r="X420" s="2280"/>
      <c r="Y420" s="2280"/>
      <c r="Z420" s="2280"/>
      <c r="AA420" s="2280"/>
      <c r="AB420" s="2280"/>
      <c r="AC420" s="2280"/>
      <c r="AD420" s="2280"/>
      <c r="AE420" s="2288"/>
      <c r="AF420" s="2287"/>
      <c r="AG420" s="2287"/>
      <c r="AH420" s="2287"/>
      <c r="AI420" s="2287"/>
      <c r="AJ420" s="2287"/>
      <c r="AK420" s="2287"/>
      <c r="AL420" s="2287"/>
      <c r="AM420" s="2287"/>
      <c r="AN420" s="2287"/>
      <c r="AO420" s="2287"/>
      <c r="AP420" s="2287"/>
      <c r="AQ420" s="2287"/>
      <c r="AR420" s="2287"/>
    </row>
    <row r="421" spans="1:44" s="2281" customFormat="1">
      <c r="A421" s="2280"/>
      <c r="B421" s="2280"/>
      <c r="C421" s="2280"/>
      <c r="D421" s="2280"/>
      <c r="E421" s="2280"/>
      <c r="F421" s="2280"/>
      <c r="J421" s="2285"/>
      <c r="K421" s="2285"/>
      <c r="L421" s="2285"/>
      <c r="M421" s="2285"/>
      <c r="N421" s="2285"/>
      <c r="O421" s="2280"/>
      <c r="Q421" s="2280"/>
      <c r="R421" s="2280"/>
      <c r="S421" s="2280"/>
      <c r="T421" s="2280"/>
      <c r="U421" s="2280"/>
      <c r="V421" s="2280"/>
      <c r="W421" s="2280"/>
      <c r="X421" s="2280"/>
      <c r="Y421" s="2280"/>
      <c r="Z421" s="2280"/>
      <c r="AA421" s="2280"/>
      <c r="AB421" s="2280"/>
      <c r="AC421" s="2280"/>
      <c r="AD421" s="2280"/>
      <c r="AE421" s="2288"/>
      <c r="AF421" s="2287"/>
      <c r="AG421" s="2287"/>
      <c r="AH421" s="2287"/>
      <c r="AI421" s="2287"/>
      <c r="AJ421" s="2287"/>
      <c r="AK421" s="2287"/>
      <c r="AL421" s="2287"/>
      <c r="AM421" s="2287"/>
      <c r="AN421" s="2287"/>
      <c r="AO421" s="2287"/>
      <c r="AP421" s="2287"/>
      <c r="AQ421" s="2287"/>
      <c r="AR421" s="2287"/>
    </row>
    <row r="422" spans="1:44" s="2281" customFormat="1">
      <c r="A422" s="2280"/>
      <c r="B422" s="2280"/>
      <c r="C422" s="2280"/>
      <c r="D422" s="2280"/>
      <c r="E422" s="2280"/>
      <c r="F422" s="2280"/>
      <c r="J422" s="2285"/>
      <c r="K422" s="2285"/>
      <c r="L422" s="2285"/>
      <c r="M422" s="2285"/>
      <c r="N422" s="2285"/>
      <c r="O422" s="2280"/>
      <c r="Q422" s="2280"/>
      <c r="R422" s="2280"/>
      <c r="S422" s="2280"/>
      <c r="T422" s="2280"/>
      <c r="U422" s="2280"/>
      <c r="V422" s="2280"/>
      <c r="W422" s="2280"/>
      <c r="X422" s="2280"/>
      <c r="Y422" s="2280"/>
      <c r="Z422" s="2280"/>
      <c r="AA422" s="2280"/>
      <c r="AB422" s="2280"/>
      <c r="AC422" s="2280"/>
      <c r="AD422" s="2280"/>
      <c r="AE422" s="2288"/>
      <c r="AF422" s="2287"/>
      <c r="AG422" s="2287"/>
      <c r="AH422" s="2287"/>
      <c r="AI422" s="2287"/>
      <c r="AJ422" s="2287"/>
      <c r="AK422" s="2287"/>
      <c r="AL422" s="2287"/>
      <c r="AM422" s="2287"/>
      <c r="AN422" s="2287"/>
      <c r="AO422" s="2287"/>
      <c r="AP422" s="2287"/>
      <c r="AQ422" s="2287"/>
      <c r="AR422" s="2287"/>
    </row>
    <row r="423" spans="1:44" s="2281" customFormat="1">
      <c r="A423" s="2280"/>
      <c r="B423" s="2280"/>
      <c r="C423" s="2280"/>
      <c r="D423" s="2280"/>
      <c r="E423" s="2280"/>
      <c r="F423" s="2280"/>
      <c r="J423" s="2285"/>
      <c r="K423" s="2285"/>
      <c r="L423" s="2285"/>
      <c r="M423" s="2285"/>
      <c r="N423" s="2285"/>
      <c r="O423" s="2280"/>
      <c r="Q423" s="2280"/>
      <c r="R423" s="2280"/>
      <c r="S423" s="2280"/>
      <c r="T423" s="2280"/>
      <c r="U423" s="2280"/>
      <c r="V423" s="2280"/>
      <c r="W423" s="2280"/>
      <c r="X423" s="2280"/>
      <c r="Y423" s="2280"/>
      <c r="Z423" s="2280"/>
      <c r="AA423" s="2280"/>
      <c r="AB423" s="2280"/>
      <c r="AC423" s="2280"/>
      <c r="AD423" s="2280"/>
      <c r="AE423" s="2288"/>
      <c r="AF423" s="2287"/>
      <c r="AG423" s="2287"/>
      <c r="AH423" s="2287"/>
      <c r="AI423" s="2287"/>
      <c r="AJ423" s="2287"/>
      <c r="AK423" s="2287"/>
      <c r="AL423" s="2287"/>
      <c r="AM423" s="2287"/>
      <c r="AN423" s="2287"/>
      <c r="AO423" s="2287"/>
      <c r="AP423" s="2287"/>
      <c r="AQ423" s="2287"/>
      <c r="AR423" s="2287"/>
    </row>
    <row r="424" spans="1:44" s="2281" customFormat="1">
      <c r="A424" s="2280"/>
      <c r="B424" s="2280"/>
      <c r="C424" s="2280"/>
      <c r="D424" s="2280"/>
      <c r="E424" s="2280"/>
      <c r="F424" s="2280"/>
      <c r="J424" s="2285"/>
      <c r="K424" s="2285"/>
      <c r="L424" s="2285"/>
      <c r="M424" s="2285"/>
      <c r="N424" s="2285"/>
      <c r="O424" s="2280"/>
      <c r="Q424" s="2280"/>
      <c r="R424" s="2280"/>
      <c r="S424" s="2280"/>
      <c r="T424" s="2280"/>
      <c r="U424" s="2280"/>
      <c r="V424" s="2280"/>
      <c r="W424" s="2280"/>
      <c r="X424" s="2280"/>
      <c r="Y424" s="2280"/>
      <c r="Z424" s="2280"/>
      <c r="AA424" s="2280"/>
      <c r="AB424" s="2280"/>
      <c r="AC424" s="2280"/>
      <c r="AD424" s="2280"/>
      <c r="AE424" s="2288"/>
      <c r="AF424" s="2287"/>
      <c r="AG424" s="2287"/>
      <c r="AH424" s="2287"/>
      <c r="AI424" s="2287"/>
      <c r="AJ424" s="2287"/>
      <c r="AK424" s="2287"/>
      <c r="AL424" s="2287"/>
      <c r="AM424" s="2287"/>
      <c r="AN424" s="2287"/>
      <c r="AO424" s="2287"/>
      <c r="AP424" s="2287"/>
      <c r="AQ424" s="2287"/>
      <c r="AR424" s="2287"/>
    </row>
    <row r="425" spans="1:44" s="2281" customFormat="1">
      <c r="A425" s="2280"/>
      <c r="B425" s="2280"/>
      <c r="C425" s="2280"/>
      <c r="D425" s="2280"/>
      <c r="E425" s="2280"/>
      <c r="F425" s="2280"/>
      <c r="J425" s="2285"/>
      <c r="K425" s="2285"/>
      <c r="L425" s="2285"/>
      <c r="M425" s="2285"/>
      <c r="N425" s="2285"/>
      <c r="O425" s="2280"/>
      <c r="Q425" s="2280"/>
      <c r="R425" s="2280"/>
      <c r="S425" s="2280"/>
      <c r="T425" s="2280"/>
      <c r="U425" s="2280"/>
      <c r="V425" s="2280"/>
      <c r="W425" s="2280"/>
      <c r="X425" s="2280"/>
      <c r="Y425" s="2280"/>
      <c r="Z425" s="2280"/>
      <c r="AA425" s="2280"/>
      <c r="AB425" s="2280"/>
      <c r="AC425" s="2280"/>
      <c r="AD425" s="2280"/>
      <c r="AE425" s="2288"/>
      <c r="AF425" s="2287"/>
      <c r="AG425" s="2287"/>
      <c r="AH425" s="2287"/>
      <c r="AI425" s="2287"/>
      <c r="AJ425" s="2287"/>
      <c r="AK425" s="2287"/>
      <c r="AL425" s="2287"/>
      <c r="AM425" s="2287"/>
      <c r="AN425" s="2287"/>
      <c r="AO425" s="2287"/>
      <c r="AP425" s="2287"/>
      <c r="AQ425" s="2287"/>
      <c r="AR425" s="2287"/>
    </row>
    <row r="426" spans="1:44" s="2281" customFormat="1">
      <c r="A426" s="2280"/>
      <c r="B426" s="2280"/>
      <c r="C426" s="2280"/>
      <c r="D426" s="2280"/>
      <c r="E426" s="2280"/>
      <c r="F426" s="2280"/>
      <c r="J426" s="2285"/>
      <c r="K426" s="2285"/>
      <c r="L426" s="2285"/>
      <c r="M426" s="2285"/>
      <c r="N426" s="2285"/>
      <c r="O426" s="2280"/>
      <c r="Q426" s="2280"/>
      <c r="R426" s="2280"/>
      <c r="S426" s="2280"/>
      <c r="T426" s="2280"/>
      <c r="U426" s="2280"/>
      <c r="V426" s="2280"/>
      <c r="W426" s="2280"/>
      <c r="X426" s="2280"/>
      <c r="Y426" s="2280"/>
      <c r="Z426" s="2280"/>
      <c r="AA426" s="2280"/>
      <c r="AB426" s="2280"/>
      <c r="AC426" s="2280"/>
      <c r="AD426" s="2280"/>
      <c r="AE426" s="2288"/>
      <c r="AF426" s="2287"/>
      <c r="AG426" s="2287"/>
      <c r="AH426" s="2287"/>
      <c r="AI426" s="2287"/>
      <c r="AJ426" s="2287"/>
      <c r="AK426" s="2287"/>
      <c r="AL426" s="2287"/>
      <c r="AM426" s="2287"/>
      <c r="AN426" s="2287"/>
      <c r="AO426" s="2287"/>
      <c r="AP426" s="2287"/>
      <c r="AQ426" s="2287"/>
      <c r="AR426" s="2287"/>
    </row>
    <row r="427" spans="1:44" s="2281" customFormat="1">
      <c r="A427" s="2280"/>
      <c r="B427" s="2280"/>
      <c r="C427" s="2280"/>
      <c r="D427" s="2280"/>
      <c r="E427" s="2280"/>
      <c r="F427" s="2280"/>
      <c r="J427" s="2285"/>
      <c r="K427" s="2285"/>
      <c r="L427" s="2285"/>
      <c r="M427" s="2285"/>
      <c r="N427" s="2285"/>
      <c r="O427" s="2280"/>
      <c r="Q427" s="2280"/>
      <c r="R427" s="2280"/>
      <c r="S427" s="2280"/>
      <c r="T427" s="2280"/>
      <c r="U427" s="2280"/>
      <c r="V427" s="2280"/>
      <c r="W427" s="2280"/>
      <c r="X427" s="2280"/>
      <c r="Y427" s="2280"/>
      <c r="Z427" s="2280"/>
      <c r="AA427" s="2280"/>
      <c r="AB427" s="2280"/>
      <c r="AC427" s="2280"/>
      <c r="AD427" s="2280"/>
      <c r="AE427" s="2288"/>
      <c r="AF427" s="2287"/>
      <c r="AG427" s="2287"/>
      <c r="AH427" s="2287"/>
      <c r="AI427" s="2287"/>
      <c r="AJ427" s="2287"/>
      <c r="AK427" s="2287"/>
      <c r="AL427" s="2287"/>
      <c r="AM427" s="2287"/>
      <c r="AN427" s="2287"/>
      <c r="AO427" s="2287"/>
      <c r="AP427" s="2287"/>
      <c r="AQ427" s="2287"/>
      <c r="AR427" s="2287"/>
    </row>
    <row r="428" spans="1:44" s="2281" customFormat="1">
      <c r="A428" s="2280"/>
      <c r="B428" s="2280"/>
      <c r="C428" s="2280"/>
      <c r="D428" s="2280"/>
      <c r="E428" s="2280"/>
      <c r="F428" s="2280"/>
      <c r="J428" s="2285"/>
      <c r="K428" s="2285"/>
      <c r="L428" s="2285"/>
      <c r="M428" s="2285"/>
      <c r="N428" s="2285"/>
      <c r="O428" s="2280"/>
      <c r="Q428" s="2280"/>
      <c r="R428" s="2280"/>
      <c r="S428" s="2280"/>
      <c r="T428" s="2280"/>
      <c r="U428" s="2280"/>
      <c r="V428" s="2280"/>
      <c r="W428" s="2280"/>
      <c r="X428" s="2280"/>
      <c r="Y428" s="2280"/>
      <c r="Z428" s="2280"/>
      <c r="AA428" s="2280"/>
      <c r="AB428" s="2280"/>
      <c r="AC428" s="2280"/>
      <c r="AD428" s="2280"/>
      <c r="AE428" s="2288"/>
      <c r="AF428" s="2287"/>
      <c r="AG428" s="2287"/>
      <c r="AH428" s="2287"/>
      <c r="AI428" s="2287"/>
      <c r="AJ428" s="2287"/>
      <c r="AK428" s="2287"/>
      <c r="AL428" s="2287"/>
      <c r="AM428" s="2287"/>
      <c r="AN428" s="2287"/>
      <c r="AO428" s="2287"/>
      <c r="AP428" s="2287"/>
      <c r="AQ428" s="2287"/>
      <c r="AR428" s="2287"/>
    </row>
    <row r="429" spans="1:44" s="2281" customFormat="1">
      <c r="A429" s="2280"/>
      <c r="B429" s="2280"/>
      <c r="C429" s="2280"/>
      <c r="D429" s="2280"/>
      <c r="E429" s="2280"/>
      <c r="F429" s="2280"/>
      <c r="J429" s="2285"/>
      <c r="K429" s="2285"/>
      <c r="L429" s="2285"/>
      <c r="M429" s="2285"/>
      <c r="N429" s="2285"/>
      <c r="O429" s="2280"/>
      <c r="Q429" s="2280"/>
      <c r="R429" s="2280"/>
      <c r="S429" s="2280"/>
      <c r="T429" s="2280"/>
      <c r="U429" s="2280"/>
      <c r="V429" s="2280"/>
      <c r="W429" s="2280"/>
      <c r="X429" s="2280"/>
      <c r="Y429" s="2280"/>
      <c r="Z429" s="2280"/>
      <c r="AA429" s="2280"/>
      <c r="AB429" s="2280"/>
      <c r="AC429" s="2280"/>
      <c r="AD429" s="2280"/>
      <c r="AE429" s="2288"/>
      <c r="AF429" s="2287"/>
      <c r="AG429" s="2287"/>
      <c r="AH429" s="2287"/>
      <c r="AI429" s="2287"/>
      <c r="AJ429" s="2287"/>
      <c r="AK429" s="2287"/>
      <c r="AL429" s="2287"/>
      <c r="AM429" s="2287"/>
      <c r="AN429" s="2287"/>
      <c r="AO429" s="2287"/>
      <c r="AP429" s="2287"/>
      <c r="AQ429" s="2287"/>
      <c r="AR429" s="2287"/>
    </row>
    <row r="430" spans="1:44" s="2281" customFormat="1">
      <c r="A430" s="2280"/>
      <c r="B430" s="2280"/>
      <c r="C430" s="2280"/>
      <c r="D430" s="2280"/>
      <c r="E430" s="2280"/>
      <c r="F430" s="2280"/>
      <c r="J430" s="2285"/>
      <c r="K430" s="2285"/>
      <c r="L430" s="2285"/>
      <c r="M430" s="2285"/>
      <c r="N430" s="2285"/>
      <c r="O430" s="2280"/>
      <c r="Q430" s="2280"/>
      <c r="R430" s="2280"/>
      <c r="S430" s="2280"/>
      <c r="T430" s="2280"/>
      <c r="U430" s="2280"/>
      <c r="V430" s="2280"/>
      <c r="W430" s="2280"/>
      <c r="X430" s="2280"/>
      <c r="Y430" s="2280"/>
      <c r="Z430" s="2280"/>
      <c r="AA430" s="2280"/>
      <c r="AB430" s="2280"/>
      <c r="AC430" s="2280"/>
      <c r="AD430" s="2280"/>
      <c r="AE430" s="2288"/>
      <c r="AF430" s="2287"/>
      <c r="AG430" s="2287"/>
      <c r="AH430" s="2287"/>
      <c r="AI430" s="2287"/>
      <c r="AJ430" s="2287"/>
      <c r="AK430" s="2287"/>
      <c r="AL430" s="2287"/>
      <c r="AM430" s="2287"/>
      <c r="AN430" s="2287"/>
      <c r="AO430" s="2287"/>
      <c r="AP430" s="2287"/>
      <c r="AQ430" s="2287"/>
      <c r="AR430" s="2287"/>
    </row>
    <row r="431" spans="1:44" s="2281" customFormat="1">
      <c r="A431" s="2280"/>
      <c r="B431" s="2280"/>
      <c r="C431" s="2280"/>
      <c r="D431" s="2280"/>
      <c r="E431" s="2280"/>
      <c r="F431" s="2280"/>
      <c r="J431" s="2285"/>
      <c r="K431" s="2285"/>
      <c r="L431" s="2285"/>
      <c r="M431" s="2285"/>
      <c r="N431" s="2285"/>
      <c r="O431" s="2280"/>
      <c r="Q431" s="2280"/>
      <c r="R431" s="2280"/>
      <c r="S431" s="2280"/>
      <c r="T431" s="2280"/>
      <c r="U431" s="2280"/>
      <c r="V431" s="2280"/>
      <c r="W431" s="2280"/>
      <c r="X431" s="2280"/>
      <c r="Y431" s="2280"/>
      <c r="Z431" s="2280"/>
      <c r="AA431" s="2280"/>
      <c r="AB431" s="2280"/>
      <c r="AC431" s="2280"/>
      <c r="AD431" s="2280"/>
      <c r="AE431" s="2288"/>
      <c r="AF431" s="2287"/>
      <c r="AG431" s="2287"/>
      <c r="AH431" s="2287"/>
      <c r="AI431" s="2287"/>
      <c r="AJ431" s="2287"/>
      <c r="AK431" s="2287"/>
      <c r="AL431" s="2287"/>
      <c r="AM431" s="2287"/>
      <c r="AN431" s="2287"/>
      <c r="AO431" s="2287"/>
      <c r="AP431" s="2287"/>
      <c r="AQ431" s="2287"/>
      <c r="AR431" s="2287"/>
    </row>
    <row r="432" spans="1:44" s="2281" customFormat="1">
      <c r="A432" s="2280"/>
      <c r="B432" s="2280"/>
      <c r="C432" s="2280"/>
      <c r="D432" s="2280"/>
      <c r="E432" s="2280"/>
      <c r="F432" s="2280"/>
      <c r="J432" s="2285"/>
      <c r="K432" s="2285"/>
      <c r="L432" s="2285"/>
      <c r="M432" s="2285"/>
      <c r="N432" s="2285"/>
      <c r="O432" s="2280"/>
      <c r="Q432" s="2280"/>
      <c r="R432" s="2280"/>
      <c r="S432" s="2280"/>
      <c r="T432" s="2280"/>
      <c r="U432" s="2280"/>
      <c r="V432" s="2280"/>
      <c r="W432" s="2280"/>
      <c r="X432" s="2280"/>
      <c r="Y432" s="2280"/>
      <c r="Z432" s="2280"/>
      <c r="AA432" s="2280"/>
      <c r="AB432" s="2280"/>
      <c r="AC432" s="2280"/>
      <c r="AD432" s="2280"/>
      <c r="AE432" s="2288"/>
      <c r="AF432" s="2287"/>
      <c r="AG432" s="2287"/>
      <c r="AH432" s="2287"/>
      <c r="AI432" s="2287"/>
      <c r="AJ432" s="2287"/>
      <c r="AK432" s="2287"/>
      <c r="AL432" s="2287"/>
      <c r="AM432" s="2287"/>
      <c r="AN432" s="2287"/>
      <c r="AO432" s="2287"/>
      <c r="AP432" s="2287"/>
      <c r="AQ432" s="2287"/>
      <c r="AR432" s="2287"/>
    </row>
    <row r="433" spans="1:44" s="2281" customFormat="1">
      <c r="A433" s="2280"/>
      <c r="B433" s="2280"/>
      <c r="C433" s="2280"/>
      <c r="D433" s="2280"/>
      <c r="E433" s="2280"/>
      <c r="F433" s="2280"/>
      <c r="J433" s="2285"/>
      <c r="K433" s="2285"/>
      <c r="L433" s="2285"/>
      <c r="M433" s="2285"/>
      <c r="N433" s="2285"/>
      <c r="O433" s="2280"/>
      <c r="Q433" s="2280"/>
      <c r="R433" s="2280"/>
      <c r="S433" s="2280"/>
      <c r="T433" s="2280"/>
      <c r="U433" s="2280"/>
      <c r="V433" s="2280"/>
      <c r="W433" s="2280"/>
      <c r="X433" s="2280"/>
      <c r="Y433" s="2280"/>
      <c r="Z433" s="2280"/>
      <c r="AA433" s="2280"/>
      <c r="AB433" s="2280"/>
      <c r="AC433" s="2280"/>
      <c r="AD433" s="2280"/>
      <c r="AE433" s="2288"/>
      <c r="AF433" s="2287"/>
      <c r="AG433" s="2287"/>
      <c r="AH433" s="2287"/>
      <c r="AI433" s="2287"/>
      <c r="AJ433" s="2287"/>
      <c r="AK433" s="2287"/>
      <c r="AL433" s="2287"/>
      <c r="AM433" s="2287"/>
      <c r="AN433" s="2287"/>
      <c r="AO433" s="2287"/>
      <c r="AP433" s="2287"/>
      <c r="AQ433" s="2287"/>
      <c r="AR433" s="2287"/>
    </row>
    <row r="434" spans="1:44" s="2281" customFormat="1">
      <c r="A434" s="2280"/>
      <c r="B434" s="2280"/>
      <c r="C434" s="2280"/>
      <c r="D434" s="2280"/>
      <c r="E434" s="2280"/>
      <c r="F434" s="2280"/>
      <c r="J434" s="2285"/>
      <c r="K434" s="2285"/>
      <c r="L434" s="2285"/>
      <c r="M434" s="2285"/>
      <c r="N434" s="2285"/>
      <c r="O434" s="2280"/>
      <c r="Q434" s="2280"/>
      <c r="R434" s="2280"/>
      <c r="S434" s="2280"/>
      <c r="T434" s="2280"/>
      <c r="U434" s="2280"/>
      <c r="V434" s="2280"/>
      <c r="W434" s="2280"/>
      <c r="X434" s="2280"/>
      <c r="Y434" s="2280"/>
      <c r="Z434" s="2280"/>
      <c r="AA434" s="2280"/>
      <c r="AB434" s="2280"/>
      <c r="AC434" s="2280"/>
      <c r="AD434" s="2280"/>
      <c r="AE434" s="2288"/>
      <c r="AF434" s="2287"/>
      <c r="AG434" s="2287"/>
      <c r="AH434" s="2287"/>
      <c r="AI434" s="2287"/>
      <c r="AJ434" s="2287"/>
      <c r="AK434" s="2287"/>
      <c r="AL434" s="2287"/>
      <c r="AM434" s="2287"/>
      <c r="AN434" s="2287"/>
      <c r="AO434" s="2287"/>
      <c r="AP434" s="2287"/>
      <c r="AQ434" s="2287"/>
      <c r="AR434" s="2287"/>
    </row>
    <row r="435" spans="1:44" s="2281" customFormat="1">
      <c r="A435" s="2280"/>
      <c r="B435" s="2280"/>
      <c r="C435" s="2280"/>
      <c r="D435" s="2280"/>
      <c r="E435" s="2280"/>
      <c r="F435" s="2280"/>
      <c r="J435" s="2285"/>
      <c r="K435" s="2285"/>
      <c r="L435" s="2285"/>
      <c r="M435" s="2285"/>
      <c r="N435" s="2285"/>
      <c r="O435" s="2280"/>
      <c r="Q435" s="2280"/>
      <c r="R435" s="2280"/>
      <c r="S435" s="2280"/>
      <c r="T435" s="2280"/>
      <c r="U435" s="2280"/>
      <c r="V435" s="2280"/>
      <c r="W435" s="2280"/>
      <c r="X435" s="2280"/>
      <c r="Y435" s="2280"/>
      <c r="Z435" s="2280"/>
      <c r="AA435" s="2280"/>
      <c r="AB435" s="2280"/>
      <c r="AC435" s="2280"/>
      <c r="AD435" s="2280"/>
      <c r="AE435" s="2288"/>
      <c r="AF435" s="2287"/>
      <c r="AG435" s="2287"/>
      <c r="AH435" s="2287"/>
      <c r="AI435" s="2287"/>
      <c r="AJ435" s="2287"/>
      <c r="AK435" s="2287"/>
      <c r="AL435" s="2287"/>
      <c r="AM435" s="2287"/>
      <c r="AN435" s="2287"/>
      <c r="AO435" s="2287"/>
      <c r="AP435" s="2287"/>
      <c r="AQ435" s="2287"/>
      <c r="AR435" s="2287"/>
    </row>
    <row r="436" spans="1:44" s="2281" customFormat="1">
      <c r="A436" s="2280"/>
      <c r="B436" s="2280"/>
      <c r="C436" s="2280"/>
      <c r="D436" s="2280"/>
      <c r="E436" s="2280"/>
      <c r="F436" s="2280"/>
      <c r="J436" s="2285"/>
      <c r="K436" s="2285"/>
      <c r="L436" s="2285"/>
      <c r="M436" s="2285"/>
      <c r="N436" s="2285"/>
      <c r="O436" s="2280"/>
      <c r="Q436" s="2280"/>
      <c r="R436" s="2280"/>
      <c r="S436" s="2280"/>
      <c r="T436" s="2280"/>
      <c r="U436" s="2280"/>
      <c r="V436" s="2280"/>
      <c r="W436" s="2280"/>
      <c r="X436" s="2280"/>
      <c r="Y436" s="2280"/>
      <c r="Z436" s="2280"/>
      <c r="AA436" s="2280"/>
      <c r="AB436" s="2280"/>
      <c r="AC436" s="2280"/>
      <c r="AD436" s="2280"/>
      <c r="AE436" s="2288"/>
      <c r="AF436" s="2287"/>
      <c r="AG436" s="2287"/>
      <c r="AH436" s="2287"/>
      <c r="AI436" s="2287"/>
      <c r="AJ436" s="2287"/>
      <c r="AK436" s="2287"/>
      <c r="AL436" s="2287"/>
      <c r="AM436" s="2287"/>
      <c r="AN436" s="2287"/>
      <c r="AO436" s="2287"/>
      <c r="AP436" s="2287"/>
      <c r="AQ436" s="2287"/>
      <c r="AR436" s="2287"/>
    </row>
    <row r="437" spans="1:44" s="2281" customFormat="1">
      <c r="A437" s="2280"/>
      <c r="B437" s="2280"/>
      <c r="C437" s="2280"/>
      <c r="D437" s="2280"/>
      <c r="E437" s="2280"/>
      <c r="F437" s="2280"/>
      <c r="J437" s="2285"/>
      <c r="K437" s="2285"/>
      <c r="L437" s="2285"/>
      <c r="M437" s="2285"/>
      <c r="N437" s="2285"/>
      <c r="O437" s="2280"/>
      <c r="Q437" s="2280"/>
      <c r="R437" s="2280"/>
      <c r="S437" s="2280"/>
      <c r="T437" s="2280"/>
      <c r="U437" s="2280"/>
      <c r="V437" s="2280"/>
      <c r="W437" s="2280"/>
      <c r="X437" s="2280"/>
      <c r="Y437" s="2280"/>
      <c r="Z437" s="2280"/>
      <c r="AA437" s="2280"/>
      <c r="AB437" s="2280"/>
      <c r="AC437" s="2280"/>
      <c r="AD437" s="2280"/>
      <c r="AE437" s="2288"/>
      <c r="AF437" s="2287"/>
      <c r="AG437" s="2287"/>
      <c r="AH437" s="2287"/>
      <c r="AI437" s="2287"/>
      <c r="AJ437" s="2287"/>
      <c r="AK437" s="2287"/>
      <c r="AL437" s="2287"/>
      <c r="AM437" s="2287"/>
      <c r="AN437" s="2287"/>
      <c r="AO437" s="2287"/>
      <c r="AP437" s="2287"/>
      <c r="AQ437" s="2287"/>
      <c r="AR437" s="2287"/>
    </row>
    <row r="438" spans="1:44" s="2281" customFormat="1">
      <c r="A438" s="2280"/>
      <c r="B438" s="2280"/>
      <c r="C438" s="2280"/>
      <c r="D438" s="2280"/>
      <c r="E438" s="2280"/>
      <c r="F438" s="2280"/>
      <c r="J438" s="2285"/>
      <c r="K438" s="2285"/>
      <c r="L438" s="2285"/>
      <c r="M438" s="2285"/>
      <c r="N438" s="2285"/>
      <c r="O438" s="2280"/>
      <c r="Q438" s="2280"/>
      <c r="R438" s="2280"/>
      <c r="S438" s="2280"/>
      <c r="T438" s="2280"/>
      <c r="U438" s="2280"/>
      <c r="V438" s="2280"/>
      <c r="W438" s="2280"/>
      <c r="X438" s="2280"/>
      <c r="Y438" s="2280"/>
      <c r="Z438" s="2280"/>
      <c r="AA438" s="2280"/>
      <c r="AB438" s="2280"/>
      <c r="AC438" s="2280"/>
      <c r="AD438" s="2280"/>
      <c r="AE438" s="2288"/>
      <c r="AF438" s="2287"/>
      <c r="AG438" s="2287"/>
      <c r="AH438" s="2287"/>
      <c r="AI438" s="2287"/>
      <c r="AJ438" s="2287"/>
      <c r="AK438" s="2287"/>
      <c r="AL438" s="2287"/>
      <c r="AM438" s="2287"/>
      <c r="AN438" s="2287"/>
      <c r="AO438" s="2287"/>
      <c r="AP438" s="2287"/>
      <c r="AQ438" s="2287"/>
      <c r="AR438" s="2287"/>
    </row>
    <row r="439" spans="1:44" s="2281" customFormat="1">
      <c r="A439" s="2280"/>
      <c r="B439" s="2280"/>
      <c r="C439" s="2280"/>
      <c r="D439" s="2280"/>
      <c r="E439" s="2280"/>
      <c r="F439" s="2280"/>
      <c r="J439" s="2285"/>
      <c r="K439" s="2285"/>
      <c r="L439" s="2285"/>
      <c r="M439" s="2285"/>
      <c r="N439" s="2285"/>
      <c r="O439" s="2280"/>
      <c r="Q439" s="2280"/>
      <c r="R439" s="2280"/>
      <c r="S439" s="2280"/>
      <c r="T439" s="2280"/>
      <c r="U439" s="2280"/>
      <c r="V439" s="2280"/>
      <c r="W439" s="2280"/>
      <c r="X439" s="2280"/>
      <c r="Y439" s="2280"/>
      <c r="Z439" s="2280"/>
      <c r="AA439" s="2280"/>
      <c r="AB439" s="2280"/>
      <c r="AC439" s="2280"/>
      <c r="AD439" s="2280"/>
      <c r="AE439" s="2288"/>
      <c r="AF439" s="2287"/>
      <c r="AG439" s="2287"/>
      <c r="AH439" s="2287"/>
      <c r="AI439" s="2287"/>
      <c r="AJ439" s="2287"/>
      <c r="AK439" s="2287"/>
      <c r="AL439" s="2287"/>
      <c r="AM439" s="2287"/>
      <c r="AN439" s="2287"/>
      <c r="AO439" s="2287"/>
      <c r="AP439" s="2287"/>
      <c r="AQ439" s="2287"/>
      <c r="AR439" s="2287"/>
    </row>
    <row r="440" spans="1:44" s="2281" customFormat="1">
      <c r="A440" s="2280"/>
      <c r="B440" s="2280"/>
      <c r="C440" s="2280"/>
      <c r="D440" s="2280"/>
      <c r="E440" s="2280"/>
      <c r="F440" s="2280"/>
      <c r="J440" s="2285"/>
      <c r="K440" s="2285"/>
      <c r="L440" s="2285"/>
      <c r="M440" s="2285"/>
      <c r="N440" s="2285"/>
      <c r="O440" s="2280"/>
      <c r="Q440" s="2280"/>
      <c r="R440" s="2280"/>
      <c r="S440" s="2280"/>
      <c r="T440" s="2280"/>
      <c r="U440" s="2280"/>
      <c r="V440" s="2280"/>
      <c r="W440" s="2280"/>
      <c r="X440" s="2280"/>
      <c r="Y440" s="2280"/>
      <c r="Z440" s="2280"/>
      <c r="AA440" s="2280"/>
      <c r="AB440" s="2280"/>
      <c r="AC440" s="2280"/>
      <c r="AD440" s="2280"/>
      <c r="AE440" s="2288"/>
      <c r="AF440" s="2287"/>
      <c r="AG440" s="2287"/>
      <c r="AH440" s="2287"/>
      <c r="AI440" s="2287"/>
      <c r="AJ440" s="2287"/>
      <c r="AK440" s="2287"/>
      <c r="AL440" s="2287"/>
      <c r="AM440" s="2287"/>
      <c r="AN440" s="2287"/>
      <c r="AO440" s="2287"/>
      <c r="AP440" s="2287"/>
      <c r="AQ440" s="2287"/>
      <c r="AR440" s="2287"/>
    </row>
    <row r="441" spans="1:44" s="2281" customFormat="1">
      <c r="A441" s="2280"/>
      <c r="B441" s="2280"/>
      <c r="C441" s="2280"/>
      <c r="D441" s="2280"/>
      <c r="E441" s="2280"/>
      <c r="F441" s="2280"/>
      <c r="J441" s="2285"/>
      <c r="K441" s="2285"/>
      <c r="L441" s="2285"/>
      <c r="M441" s="2285"/>
      <c r="N441" s="2285"/>
      <c r="O441" s="2280"/>
      <c r="Q441" s="2280"/>
      <c r="R441" s="2280"/>
      <c r="S441" s="2280"/>
      <c r="T441" s="2280"/>
      <c r="U441" s="2280"/>
      <c r="V441" s="2280"/>
      <c r="W441" s="2280"/>
      <c r="X441" s="2280"/>
      <c r="Y441" s="2280"/>
      <c r="Z441" s="2280"/>
      <c r="AA441" s="2280"/>
      <c r="AB441" s="2280"/>
      <c r="AC441" s="2280"/>
      <c r="AD441" s="2280"/>
      <c r="AE441" s="2288"/>
      <c r="AF441" s="2287"/>
      <c r="AG441" s="2287"/>
      <c r="AH441" s="2287"/>
      <c r="AI441" s="2287"/>
      <c r="AJ441" s="2287"/>
      <c r="AK441" s="2287"/>
      <c r="AL441" s="2287"/>
      <c r="AM441" s="2287"/>
      <c r="AN441" s="2287"/>
      <c r="AO441" s="2287"/>
      <c r="AP441" s="2287"/>
      <c r="AQ441" s="2287"/>
      <c r="AR441" s="2287"/>
    </row>
    <row r="442" spans="1:44" s="2281" customFormat="1">
      <c r="A442" s="2280"/>
      <c r="B442" s="2280"/>
      <c r="C442" s="2280"/>
      <c r="D442" s="2280"/>
      <c r="E442" s="2280"/>
      <c r="F442" s="2280"/>
      <c r="J442" s="2285"/>
      <c r="K442" s="2285"/>
      <c r="L442" s="2285"/>
      <c r="M442" s="2285"/>
      <c r="N442" s="2285"/>
      <c r="O442" s="2280"/>
      <c r="Q442" s="2280"/>
      <c r="R442" s="2280"/>
      <c r="S442" s="2280"/>
      <c r="T442" s="2280"/>
      <c r="U442" s="2280"/>
      <c r="V442" s="2280"/>
      <c r="W442" s="2280"/>
      <c r="X442" s="2280"/>
      <c r="Y442" s="2280"/>
      <c r="Z442" s="2280"/>
      <c r="AA442" s="2280"/>
      <c r="AB442" s="2280"/>
      <c r="AC442" s="2280"/>
      <c r="AD442" s="2280"/>
      <c r="AE442" s="2288"/>
      <c r="AF442" s="2287"/>
      <c r="AG442" s="2287"/>
      <c r="AH442" s="2287"/>
      <c r="AI442" s="2287"/>
      <c r="AJ442" s="2287"/>
      <c r="AK442" s="2287"/>
      <c r="AL442" s="2287"/>
      <c r="AM442" s="2287"/>
      <c r="AN442" s="2287"/>
      <c r="AO442" s="2287"/>
      <c r="AP442" s="2287"/>
      <c r="AQ442" s="2287"/>
      <c r="AR442" s="2287"/>
    </row>
    <row r="443" spans="1:44" s="2281" customFormat="1">
      <c r="A443" s="2280"/>
      <c r="B443" s="2280"/>
      <c r="C443" s="2280"/>
      <c r="D443" s="2280"/>
      <c r="E443" s="2280"/>
      <c r="F443" s="2280"/>
      <c r="J443" s="2285"/>
      <c r="K443" s="2285"/>
      <c r="L443" s="2285"/>
      <c r="M443" s="2285"/>
      <c r="N443" s="2285"/>
      <c r="O443" s="2280"/>
      <c r="Q443" s="2280"/>
      <c r="R443" s="2280"/>
      <c r="S443" s="2280"/>
      <c r="T443" s="2280"/>
      <c r="U443" s="2280"/>
      <c r="V443" s="2280"/>
      <c r="W443" s="2280"/>
      <c r="X443" s="2280"/>
      <c r="Y443" s="2280"/>
      <c r="Z443" s="2280"/>
      <c r="AA443" s="2280"/>
      <c r="AB443" s="2280"/>
      <c r="AC443" s="2280"/>
      <c r="AD443" s="2280"/>
      <c r="AE443" s="2288"/>
      <c r="AF443" s="2287"/>
      <c r="AG443" s="2287"/>
      <c r="AH443" s="2287"/>
      <c r="AI443" s="2287"/>
      <c r="AJ443" s="2287"/>
      <c r="AK443" s="2287"/>
      <c r="AL443" s="2287"/>
      <c r="AM443" s="2287"/>
      <c r="AN443" s="2287"/>
      <c r="AO443" s="2287"/>
      <c r="AP443" s="2287"/>
      <c r="AQ443" s="2287"/>
      <c r="AR443" s="2287"/>
    </row>
    <row r="444" spans="1:44" s="2281" customFormat="1">
      <c r="A444" s="2280"/>
      <c r="B444" s="2280"/>
      <c r="C444" s="2280"/>
      <c r="D444" s="2280"/>
      <c r="E444" s="2280"/>
      <c r="F444" s="2280"/>
      <c r="J444" s="2285"/>
      <c r="K444" s="2285"/>
      <c r="L444" s="2285"/>
      <c r="M444" s="2285"/>
      <c r="N444" s="2285"/>
      <c r="O444" s="2280"/>
      <c r="Q444" s="2280"/>
      <c r="R444" s="2280"/>
      <c r="S444" s="2280"/>
      <c r="T444" s="2280"/>
      <c r="U444" s="2280"/>
      <c r="V444" s="2280"/>
      <c r="W444" s="2280"/>
      <c r="X444" s="2280"/>
      <c r="Y444" s="2280"/>
      <c r="Z444" s="2280"/>
      <c r="AA444" s="2280"/>
      <c r="AB444" s="2280"/>
      <c r="AC444" s="2280"/>
      <c r="AD444" s="2280"/>
      <c r="AE444" s="2288"/>
      <c r="AF444" s="2287"/>
      <c r="AG444" s="2287"/>
      <c r="AH444" s="2287"/>
      <c r="AI444" s="2287"/>
      <c r="AJ444" s="2287"/>
      <c r="AK444" s="2287"/>
      <c r="AL444" s="2287"/>
      <c r="AM444" s="2287"/>
      <c r="AN444" s="2287"/>
      <c r="AO444" s="2287"/>
      <c r="AP444" s="2287"/>
      <c r="AQ444" s="2287"/>
      <c r="AR444" s="2287"/>
    </row>
    <row r="445" spans="1:44" s="2281" customFormat="1">
      <c r="A445" s="2280"/>
      <c r="B445" s="2280"/>
      <c r="C445" s="2280"/>
      <c r="D445" s="2280"/>
      <c r="E445" s="2280"/>
      <c r="F445" s="2280"/>
      <c r="J445" s="2285"/>
      <c r="K445" s="2285"/>
      <c r="L445" s="2285"/>
      <c r="M445" s="2285"/>
      <c r="N445" s="2285"/>
      <c r="O445" s="2280"/>
      <c r="Q445" s="2280"/>
      <c r="R445" s="2280"/>
      <c r="S445" s="2280"/>
      <c r="T445" s="2280"/>
      <c r="U445" s="2280"/>
      <c r="V445" s="2280"/>
      <c r="W445" s="2280"/>
      <c r="X445" s="2280"/>
      <c r="Y445" s="2280"/>
      <c r="Z445" s="2280"/>
      <c r="AA445" s="2280"/>
      <c r="AB445" s="2280"/>
      <c r="AC445" s="2280"/>
      <c r="AD445" s="2280"/>
      <c r="AE445" s="2288"/>
      <c r="AF445" s="2287"/>
      <c r="AG445" s="2287"/>
      <c r="AH445" s="2287"/>
      <c r="AI445" s="2287"/>
      <c r="AJ445" s="2287"/>
      <c r="AK445" s="2287"/>
      <c r="AL445" s="2287"/>
      <c r="AM445" s="2287"/>
      <c r="AN445" s="2287"/>
      <c r="AO445" s="2287"/>
      <c r="AP445" s="2287"/>
      <c r="AQ445" s="2287"/>
      <c r="AR445" s="2287"/>
    </row>
    <row r="446" spans="1:44" s="2281" customFormat="1">
      <c r="A446" s="2280"/>
      <c r="B446" s="2280"/>
      <c r="C446" s="2280"/>
      <c r="D446" s="2280"/>
      <c r="E446" s="2280"/>
      <c r="F446" s="2280"/>
      <c r="J446" s="2285"/>
      <c r="K446" s="2285"/>
      <c r="L446" s="2285"/>
      <c r="M446" s="2285"/>
      <c r="N446" s="2285"/>
      <c r="O446" s="2280"/>
      <c r="Q446" s="2280"/>
      <c r="R446" s="2280"/>
      <c r="S446" s="2280"/>
      <c r="T446" s="2280"/>
      <c r="U446" s="2280"/>
      <c r="V446" s="2280"/>
      <c r="W446" s="2280"/>
      <c r="X446" s="2280"/>
      <c r="Y446" s="2280"/>
      <c r="Z446" s="2280"/>
      <c r="AA446" s="2280"/>
      <c r="AB446" s="2280"/>
      <c r="AC446" s="2280"/>
      <c r="AD446" s="2280"/>
      <c r="AE446" s="2288"/>
      <c r="AF446" s="2287"/>
      <c r="AG446" s="2287"/>
      <c r="AH446" s="2287"/>
      <c r="AI446" s="2287"/>
      <c r="AJ446" s="2287"/>
      <c r="AK446" s="2287"/>
      <c r="AL446" s="2287"/>
      <c r="AM446" s="2287"/>
      <c r="AN446" s="2287"/>
      <c r="AO446" s="2287"/>
      <c r="AP446" s="2287"/>
      <c r="AQ446" s="2287"/>
      <c r="AR446" s="2287"/>
    </row>
    <row r="447" spans="1:44" s="2281" customFormat="1">
      <c r="A447" s="2280"/>
      <c r="B447" s="2280"/>
      <c r="C447" s="2280"/>
      <c r="D447" s="2280"/>
      <c r="E447" s="2280"/>
      <c r="F447" s="2280"/>
      <c r="J447" s="2285"/>
      <c r="K447" s="2285"/>
      <c r="L447" s="2285"/>
      <c r="M447" s="2285"/>
      <c r="N447" s="2285"/>
      <c r="O447" s="2280"/>
      <c r="Q447" s="2280"/>
      <c r="R447" s="2280"/>
      <c r="S447" s="2280"/>
      <c r="T447" s="2280"/>
      <c r="U447" s="2280"/>
      <c r="V447" s="2280"/>
      <c r="W447" s="2280"/>
      <c r="X447" s="2280"/>
      <c r="Y447" s="2280"/>
      <c r="Z447" s="2280"/>
      <c r="AA447" s="2280"/>
      <c r="AB447" s="2280"/>
      <c r="AC447" s="2280"/>
      <c r="AD447" s="2280"/>
      <c r="AE447" s="2288"/>
      <c r="AF447" s="2287"/>
      <c r="AG447" s="2287"/>
      <c r="AH447" s="2287"/>
      <c r="AI447" s="2287"/>
      <c r="AJ447" s="2287"/>
      <c r="AK447" s="2287"/>
      <c r="AL447" s="2287"/>
      <c r="AM447" s="2287"/>
      <c r="AN447" s="2287"/>
      <c r="AO447" s="2287"/>
      <c r="AP447" s="2287"/>
      <c r="AQ447" s="2287"/>
      <c r="AR447" s="2287"/>
    </row>
    <row r="448" spans="1:44" s="2281" customFormat="1">
      <c r="A448" s="2280"/>
      <c r="B448" s="2280"/>
      <c r="C448" s="2280"/>
      <c r="D448" s="2280"/>
      <c r="E448" s="2280"/>
      <c r="F448" s="2280"/>
      <c r="J448" s="2285"/>
      <c r="K448" s="2285"/>
      <c r="L448" s="2285"/>
      <c r="M448" s="2285"/>
      <c r="N448" s="2285"/>
      <c r="O448" s="2280"/>
      <c r="Q448" s="2280"/>
      <c r="R448" s="2280"/>
      <c r="S448" s="2280"/>
      <c r="T448" s="2280"/>
      <c r="U448" s="2280"/>
      <c r="V448" s="2280"/>
      <c r="W448" s="2280"/>
      <c r="X448" s="2280"/>
      <c r="Y448" s="2280"/>
      <c r="Z448" s="2280"/>
      <c r="AA448" s="2280"/>
      <c r="AB448" s="2280"/>
      <c r="AC448" s="2280"/>
      <c r="AD448" s="2280"/>
      <c r="AE448" s="2288"/>
      <c r="AF448" s="2287"/>
      <c r="AG448" s="2287"/>
      <c r="AH448" s="2287"/>
      <c r="AI448" s="2287"/>
      <c r="AJ448" s="2287"/>
      <c r="AK448" s="2287"/>
      <c r="AL448" s="2287"/>
      <c r="AM448" s="2287"/>
      <c r="AN448" s="2287"/>
      <c r="AO448" s="2287"/>
      <c r="AP448" s="2287"/>
      <c r="AQ448" s="2287"/>
      <c r="AR448" s="2287"/>
    </row>
    <row r="449" spans="1:44" s="2281" customFormat="1">
      <c r="A449" s="2280"/>
      <c r="B449" s="2280"/>
      <c r="C449" s="2280"/>
      <c r="D449" s="2280"/>
      <c r="E449" s="2280"/>
      <c r="F449" s="2280"/>
      <c r="J449" s="2285"/>
      <c r="K449" s="2285"/>
      <c r="L449" s="2285"/>
      <c r="M449" s="2285"/>
      <c r="N449" s="2285"/>
      <c r="O449" s="2280"/>
      <c r="Q449" s="2280"/>
      <c r="R449" s="2280"/>
      <c r="S449" s="2280"/>
      <c r="T449" s="2280"/>
      <c r="U449" s="2280"/>
      <c r="V449" s="2280"/>
      <c r="W449" s="2280"/>
      <c r="X449" s="2280"/>
      <c r="Y449" s="2280"/>
      <c r="Z449" s="2280"/>
      <c r="AA449" s="2280"/>
      <c r="AB449" s="2280"/>
      <c r="AC449" s="2280"/>
      <c r="AD449" s="2280"/>
      <c r="AE449" s="2288"/>
      <c r="AF449" s="2287"/>
      <c r="AG449" s="2287"/>
      <c r="AH449" s="2287"/>
      <c r="AI449" s="2287"/>
      <c r="AJ449" s="2287"/>
      <c r="AK449" s="2287"/>
      <c r="AL449" s="2287"/>
      <c r="AM449" s="2287"/>
      <c r="AN449" s="2287"/>
      <c r="AO449" s="2287"/>
      <c r="AP449" s="2287"/>
      <c r="AQ449" s="2287"/>
      <c r="AR449" s="2287"/>
    </row>
    <row r="450" spans="1:44" s="2281" customFormat="1">
      <c r="A450" s="2280"/>
      <c r="B450" s="2280"/>
      <c r="C450" s="2280"/>
      <c r="D450" s="2280"/>
      <c r="E450" s="2280"/>
      <c r="F450" s="2280"/>
      <c r="J450" s="2285"/>
      <c r="K450" s="2285"/>
      <c r="L450" s="2285"/>
      <c r="M450" s="2285"/>
      <c r="N450" s="2285"/>
      <c r="O450" s="2280"/>
      <c r="Q450" s="2280"/>
      <c r="R450" s="2280"/>
      <c r="S450" s="2280"/>
      <c r="T450" s="2280"/>
      <c r="U450" s="2280"/>
      <c r="V450" s="2280"/>
      <c r="W450" s="2280"/>
      <c r="X450" s="2280"/>
      <c r="Y450" s="2280"/>
      <c r="Z450" s="2280"/>
      <c r="AA450" s="2280"/>
      <c r="AB450" s="2280"/>
      <c r="AC450" s="2280"/>
      <c r="AD450" s="2280"/>
      <c r="AE450" s="2288"/>
      <c r="AF450" s="2287"/>
      <c r="AG450" s="2287"/>
      <c r="AH450" s="2287"/>
      <c r="AI450" s="2287"/>
      <c r="AJ450" s="2287"/>
      <c r="AK450" s="2287"/>
      <c r="AL450" s="2287"/>
      <c r="AM450" s="2287"/>
      <c r="AN450" s="2287"/>
      <c r="AO450" s="2287"/>
      <c r="AP450" s="2287"/>
      <c r="AQ450" s="2287"/>
      <c r="AR450" s="2287"/>
    </row>
    <row r="451" spans="1:44" s="2281" customFormat="1">
      <c r="A451" s="2280"/>
      <c r="B451" s="2280"/>
      <c r="C451" s="2280"/>
      <c r="D451" s="2280"/>
      <c r="E451" s="2280"/>
      <c r="F451" s="2280"/>
      <c r="J451" s="2285"/>
      <c r="K451" s="2285"/>
      <c r="L451" s="2285"/>
      <c r="M451" s="2285"/>
      <c r="N451" s="2285"/>
      <c r="O451" s="2280"/>
      <c r="Q451" s="2280"/>
      <c r="R451" s="2280"/>
      <c r="S451" s="2280"/>
      <c r="T451" s="2280"/>
      <c r="U451" s="2280"/>
      <c r="V451" s="2280"/>
      <c r="W451" s="2280"/>
      <c r="X451" s="2280"/>
      <c r="Y451" s="2280"/>
      <c r="Z451" s="2280"/>
      <c r="AA451" s="2280"/>
      <c r="AB451" s="2280"/>
      <c r="AC451" s="2280"/>
      <c r="AD451" s="2280"/>
      <c r="AE451" s="2288"/>
      <c r="AF451" s="2287"/>
      <c r="AG451" s="2287"/>
      <c r="AH451" s="2287"/>
      <c r="AI451" s="2287"/>
      <c r="AJ451" s="2287"/>
      <c r="AK451" s="2287"/>
      <c r="AL451" s="2287"/>
      <c r="AM451" s="2287"/>
      <c r="AN451" s="2287"/>
      <c r="AO451" s="2287"/>
      <c r="AP451" s="2287"/>
      <c r="AQ451" s="2287"/>
      <c r="AR451" s="2287"/>
    </row>
    <row r="452" spans="1:44" s="2281" customFormat="1">
      <c r="A452" s="2280"/>
      <c r="B452" s="2280"/>
      <c r="C452" s="2280"/>
      <c r="D452" s="2280"/>
      <c r="E452" s="2280"/>
      <c r="F452" s="2280"/>
      <c r="J452" s="2285"/>
      <c r="K452" s="2285"/>
      <c r="L452" s="2285"/>
      <c r="M452" s="2285"/>
      <c r="N452" s="2285"/>
      <c r="O452" s="2280"/>
      <c r="Q452" s="2280"/>
      <c r="R452" s="2280"/>
      <c r="S452" s="2280"/>
      <c r="T452" s="2280"/>
      <c r="U452" s="2280"/>
      <c r="V452" s="2280"/>
      <c r="W452" s="2280"/>
      <c r="X452" s="2280"/>
      <c r="Y452" s="2280"/>
      <c r="Z452" s="2280"/>
      <c r="AA452" s="2280"/>
      <c r="AB452" s="2280"/>
      <c r="AC452" s="2280"/>
      <c r="AD452" s="2280"/>
      <c r="AE452" s="2288"/>
      <c r="AF452" s="2287"/>
      <c r="AG452" s="2287"/>
      <c r="AH452" s="2287"/>
      <c r="AI452" s="2287"/>
      <c r="AJ452" s="2287"/>
      <c r="AK452" s="2287"/>
      <c r="AL452" s="2287"/>
      <c r="AM452" s="2287"/>
      <c r="AN452" s="2287"/>
      <c r="AO452" s="2287"/>
      <c r="AP452" s="2287"/>
      <c r="AQ452" s="2287"/>
      <c r="AR452" s="2287"/>
    </row>
    <row r="453" spans="1:44" s="2281" customFormat="1">
      <c r="A453" s="2280"/>
      <c r="B453" s="2280"/>
      <c r="C453" s="2280"/>
      <c r="D453" s="2280"/>
      <c r="E453" s="2280"/>
      <c r="F453" s="2280"/>
      <c r="J453" s="2285"/>
      <c r="K453" s="2285"/>
      <c r="L453" s="2285"/>
      <c r="M453" s="2285"/>
      <c r="N453" s="2285"/>
      <c r="O453" s="2280"/>
      <c r="Q453" s="2280"/>
      <c r="R453" s="2280"/>
      <c r="S453" s="2280"/>
      <c r="T453" s="2280"/>
      <c r="U453" s="2280"/>
      <c r="V453" s="2280"/>
      <c r="W453" s="2280"/>
      <c r="X453" s="2280"/>
      <c r="Y453" s="2280"/>
      <c r="Z453" s="2280"/>
      <c r="AA453" s="2280"/>
      <c r="AB453" s="2280"/>
      <c r="AC453" s="2280"/>
      <c r="AD453" s="2280"/>
      <c r="AE453" s="2288"/>
      <c r="AF453" s="2287"/>
      <c r="AG453" s="2287"/>
      <c r="AH453" s="2287"/>
      <c r="AI453" s="2287"/>
      <c r="AJ453" s="2287"/>
      <c r="AK453" s="2287"/>
      <c r="AL453" s="2287"/>
      <c r="AM453" s="2287"/>
      <c r="AN453" s="2287"/>
      <c r="AO453" s="2287"/>
      <c r="AP453" s="2287"/>
      <c r="AQ453" s="2287"/>
      <c r="AR453" s="2287"/>
    </row>
    <row r="454" spans="1:44" s="2281" customFormat="1">
      <c r="A454" s="2280"/>
      <c r="B454" s="2280"/>
      <c r="C454" s="2280"/>
      <c r="D454" s="2280"/>
      <c r="E454" s="2280"/>
      <c r="F454" s="2280"/>
      <c r="J454" s="2285"/>
      <c r="K454" s="2285"/>
      <c r="L454" s="2285"/>
      <c r="M454" s="2285"/>
      <c r="N454" s="2285"/>
      <c r="O454" s="2280"/>
      <c r="Q454" s="2280"/>
      <c r="R454" s="2280"/>
      <c r="S454" s="2280"/>
      <c r="T454" s="2280"/>
      <c r="U454" s="2280"/>
      <c r="V454" s="2280"/>
      <c r="W454" s="2280"/>
      <c r="X454" s="2280"/>
      <c r="Y454" s="2280"/>
      <c r="Z454" s="2280"/>
      <c r="AA454" s="2280"/>
      <c r="AB454" s="2280"/>
      <c r="AC454" s="2280"/>
      <c r="AD454" s="2280"/>
      <c r="AE454" s="2288"/>
      <c r="AF454" s="2287"/>
      <c r="AG454" s="2287"/>
      <c r="AH454" s="2287"/>
      <c r="AI454" s="2287"/>
      <c r="AJ454" s="2287"/>
      <c r="AK454" s="2287"/>
      <c r="AL454" s="2287"/>
      <c r="AM454" s="2287"/>
      <c r="AN454" s="2287"/>
      <c r="AO454" s="2287"/>
      <c r="AP454" s="2287"/>
      <c r="AQ454" s="2287"/>
      <c r="AR454" s="2287"/>
    </row>
    <row r="455" spans="1:44" s="2281" customFormat="1">
      <c r="A455" s="2280"/>
      <c r="B455" s="2280"/>
      <c r="C455" s="2280"/>
      <c r="D455" s="2280"/>
      <c r="E455" s="2280"/>
      <c r="F455" s="2280"/>
      <c r="J455" s="2285"/>
      <c r="K455" s="2285"/>
      <c r="L455" s="2285"/>
      <c r="M455" s="2285"/>
      <c r="N455" s="2285"/>
      <c r="O455" s="2280"/>
      <c r="Q455" s="2280"/>
      <c r="R455" s="2280"/>
      <c r="S455" s="2280"/>
      <c r="T455" s="2280"/>
      <c r="U455" s="2280"/>
      <c r="V455" s="2280"/>
      <c r="W455" s="2280"/>
      <c r="X455" s="2280"/>
      <c r="Y455" s="2280"/>
      <c r="Z455" s="2280"/>
      <c r="AA455" s="2280"/>
      <c r="AB455" s="2280"/>
      <c r="AC455" s="2280"/>
      <c r="AD455" s="2280"/>
      <c r="AE455" s="2288"/>
      <c r="AF455" s="2287"/>
      <c r="AG455" s="2287"/>
      <c r="AH455" s="2287"/>
      <c r="AI455" s="2287"/>
      <c r="AJ455" s="2287"/>
      <c r="AK455" s="2287"/>
      <c r="AL455" s="2287"/>
      <c r="AM455" s="2287"/>
      <c r="AN455" s="2287"/>
      <c r="AO455" s="2287"/>
      <c r="AP455" s="2287"/>
      <c r="AQ455" s="2287"/>
      <c r="AR455" s="2287"/>
    </row>
    <row r="456" spans="1:44" s="2281" customFormat="1">
      <c r="A456" s="2280"/>
      <c r="B456" s="2280"/>
      <c r="C456" s="2280"/>
      <c r="D456" s="2280"/>
      <c r="E456" s="2280"/>
      <c r="F456" s="2280"/>
      <c r="J456" s="2285"/>
      <c r="K456" s="2285"/>
      <c r="L456" s="2285"/>
      <c r="M456" s="2285"/>
      <c r="N456" s="2285"/>
      <c r="O456" s="2280"/>
      <c r="Q456" s="2280"/>
      <c r="R456" s="2280"/>
      <c r="S456" s="2280"/>
      <c r="T456" s="2280"/>
      <c r="U456" s="2280"/>
      <c r="V456" s="2280"/>
      <c r="W456" s="2280"/>
      <c r="X456" s="2280"/>
      <c r="Y456" s="2280"/>
      <c r="Z456" s="2280"/>
      <c r="AA456" s="2280"/>
      <c r="AB456" s="2280"/>
      <c r="AC456" s="2280"/>
      <c r="AD456" s="2280"/>
      <c r="AE456" s="2288"/>
      <c r="AF456" s="2287"/>
      <c r="AG456" s="2287"/>
      <c r="AH456" s="2287"/>
      <c r="AI456" s="2287"/>
      <c r="AJ456" s="2287"/>
      <c r="AK456" s="2287"/>
      <c r="AL456" s="2287"/>
      <c r="AM456" s="2287"/>
      <c r="AN456" s="2287"/>
      <c r="AO456" s="2287"/>
      <c r="AP456" s="2287"/>
      <c r="AQ456" s="2287"/>
      <c r="AR456" s="2287"/>
    </row>
    <row r="457" spans="1:44" s="2281" customFormat="1">
      <c r="A457" s="2280"/>
      <c r="B457" s="2280"/>
      <c r="C457" s="2280"/>
      <c r="D457" s="2280"/>
      <c r="E457" s="2280"/>
      <c r="F457" s="2280"/>
      <c r="J457" s="2285"/>
      <c r="K457" s="2285"/>
      <c r="L457" s="2285"/>
      <c r="M457" s="2285"/>
      <c r="N457" s="2285"/>
      <c r="O457" s="2280"/>
      <c r="Q457" s="2280"/>
      <c r="R457" s="2280"/>
      <c r="S457" s="2280"/>
      <c r="T457" s="2280"/>
      <c r="U457" s="2280"/>
      <c r="V457" s="2280"/>
      <c r="W457" s="2280"/>
      <c r="X457" s="2280"/>
      <c r="Y457" s="2280"/>
      <c r="Z457" s="2280"/>
      <c r="AA457" s="2280"/>
      <c r="AB457" s="2280"/>
      <c r="AC457" s="2280"/>
      <c r="AD457" s="2280"/>
      <c r="AE457" s="2288"/>
      <c r="AF457" s="2287"/>
      <c r="AG457" s="2287"/>
      <c r="AH457" s="2287"/>
      <c r="AI457" s="2287"/>
      <c r="AJ457" s="2287"/>
      <c r="AK457" s="2287"/>
      <c r="AL457" s="2287"/>
      <c r="AM457" s="2287"/>
      <c r="AN457" s="2287"/>
      <c r="AO457" s="2287"/>
      <c r="AP457" s="2287"/>
      <c r="AQ457" s="2287"/>
      <c r="AR457" s="2287"/>
    </row>
    <row r="458" spans="1:44" s="2281" customFormat="1">
      <c r="A458" s="2280"/>
      <c r="B458" s="2280"/>
      <c r="C458" s="2280"/>
      <c r="D458" s="2280"/>
      <c r="E458" s="2280"/>
      <c r="F458" s="2280"/>
      <c r="J458" s="2285"/>
      <c r="K458" s="2285"/>
      <c r="L458" s="2285"/>
      <c r="M458" s="2285"/>
      <c r="N458" s="2285"/>
      <c r="O458" s="2280"/>
      <c r="Q458" s="2280"/>
      <c r="R458" s="2280"/>
      <c r="S458" s="2280"/>
      <c r="T458" s="2280"/>
      <c r="U458" s="2280"/>
      <c r="V458" s="2280"/>
      <c r="W458" s="2280"/>
      <c r="X458" s="2280"/>
      <c r="Y458" s="2280"/>
      <c r="Z458" s="2280"/>
      <c r="AA458" s="2280"/>
      <c r="AB458" s="2280"/>
      <c r="AC458" s="2280"/>
      <c r="AD458" s="2280"/>
      <c r="AE458" s="2288"/>
      <c r="AF458" s="2287"/>
      <c r="AG458" s="2287"/>
      <c r="AH458" s="2287"/>
      <c r="AI458" s="2287"/>
      <c r="AJ458" s="2287"/>
      <c r="AK458" s="2287"/>
      <c r="AL458" s="2287"/>
      <c r="AM458" s="2287"/>
      <c r="AN458" s="2287"/>
      <c r="AO458" s="2287"/>
      <c r="AP458" s="2287"/>
      <c r="AQ458" s="2287"/>
      <c r="AR458" s="2287"/>
    </row>
    <row r="459" spans="1:44" s="2281" customFormat="1">
      <c r="A459" s="2280"/>
      <c r="B459" s="2280"/>
      <c r="C459" s="2280"/>
      <c r="D459" s="2280"/>
      <c r="E459" s="2280"/>
      <c r="F459" s="2280"/>
      <c r="J459" s="2285"/>
      <c r="K459" s="2285"/>
      <c r="L459" s="2285"/>
      <c r="M459" s="2285"/>
      <c r="N459" s="2285"/>
      <c r="O459" s="2280"/>
      <c r="Q459" s="2280"/>
      <c r="R459" s="2280"/>
      <c r="S459" s="2280"/>
      <c r="T459" s="2280"/>
      <c r="U459" s="2280"/>
      <c r="V459" s="2280"/>
      <c r="W459" s="2280"/>
      <c r="X459" s="2280"/>
      <c r="Y459" s="2280"/>
      <c r="Z459" s="2280"/>
      <c r="AA459" s="2280"/>
      <c r="AB459" s="2280"/>
      <c r="AC459" s="2280"/>
      <c r="AD459" s="2280"/>
      <c r="AE459" s="2288"/>
      <c r="AF459" s="2287"/>
      <c r="AG459" s="2287"/>
      <c r="AH459" s="2287"/>
      <c r="AI459" s="2287"/>
      <c r="AJ459" s="2287"/>
      <c r="AK459" s="2287"/>
      <c r="AL459" s="2287"/>
      <c r="AM459" s="2287"/>
      <c r="AN459" s="2287"/>
      <c r="AO459" s="2287"/>
      <c r="AP459" s="2287"/>
      <c r="AQ459" s="2287"/>
      <c r="AR459" s="2287"/>
    </row>
    <row r="460" spans="1:44" s="2281" customFormat="1">
      <c r="A460" s="2280"/>
      <c r="B460" s="2280"/>
      <c r="C460" s="2280"/>
      <c r="D460" s="2280"/>
      <c r="E460" s="2280"/>
      <c r="F460" s="2280"/>
      <c r="J460" s="2285"/>
      <c r="K460" s="2285"/>
      <c r="L460" s="2285"/>
      <c r="M460" s="2285"/>
      <c r="N460" s="2285"/>
      <c r="O460" s="2280"/>
      <c r="Q460" s="2280"/>
      <c r="R460" s="2280"/>
      <c r="S460" s="2280"/>
      <c r="T460" s="2280"/>
      <c r="U460" s="2280"/>
      <c r="V460" s="2280"/>
      <c r="W460" s="2280"/>
      <c r="X460" s="2280"/>
      <c r="Y460" s="2280"/>
      <c r="Z460" s="2280"/>
      <c r="AA460" s="2280"/>
      <c r="AB460" s="2280"/>
      <c r="AC460" s="2280"/>
      <c r="AD460" s="2280"/>
      <c r="AE460" s="2288"/>
      <c r="AF460" s="2287"/>
      <c r="AG460" s="2287"/>
      <c r="AH460" s="2287"/>
      <c r="AI460" s="2287"/>
      <c r="AJ460" s="2287"/>
      <c r="AK460" s="2287"/>
      <c r="AL460" s="2287"/>
      <c r="AM460" s="2287"/>
      <c r="AN460" s="2287"/>
      <c r="AO460" s="2287"/>
      <c r="AP460" s="2287"/>
      <c r="AQ460" s="2287"/>
      <c r="AR460" s="2287"/>
    </row>
    <row r="461" spans="1:44" s="2281" customFormat="1">
      <c r="A461" s="2280"/>
      <c r="B461" s="2280"/>
      <c r="C461" s="2280"/>
      <c r="D461" s="2280"/>
      <c r="E461" s="2280"/>
      <c r="F461" s="2280"/>
      <c r="J461" s="2285"/>
      <c r="K461" s="2285"/>
      <c r="L461" s="2285"/>
      <c r="M461" s="2285"/>
      <c r="N461" s="2285"/>
      <c r="O461" s="2280"/>
      <c r="Q461" s="2280"/>
      <c r="R461" s="2280"/>
      <c r="S461" s="2280"/>
      <c r="T461" s="2280"/>
      <c r="U461" s="2280"/>
      <c r="V461" s="2280"/>
      <c r="W461" s="2280"/>
      <c r="X461" s="2280"/>
      <c r="Y461" s="2280"/>
      <c r="Z461" s="2280"/>
      <c r="AA461" s="2280"/>
      <c r="AB461" s="2280"/>
      <c r="AC461" s="2280"/>
      <c r="AD461" s="2280"/>
      <c r="AE461" s="2288"/>
      <c r="AF461" s="2287"/>
      <c r="AG461" s="2287"/>
      <c r="AH461" s="2287"/>
      <c r="AI461" s="2287"/>
      <c r="AJ461" s="2287"/>
      <c r="AK461" s="2287"/>
      <c r="AL461" s="2287"/>
      <c r="AM461" s="2287"/>
      <c r="AN461" s="2287"/>
      <c r="AO461" s="2287"/>
      <c r="AP461" s="2287"/>
      <c r="AQ461" s="2287"/>
      <c r="AR461" s="2287"/>
    </row>
    <row r="462" spans="1:44" s="2281" customFormat="1">
      <c r="A462" s="2280"/>
      <c r="B462" s="2280"/>
      <c r="C462" s="2280"/>
      <c r="D462" s="2280"/>
      <c r="E462" s="2280"/>
      <c r="F462" s="2280"/>
      <c r="J462" s="2285"/>
      <c r="K462" s="2285"/>
      <c r="L462" s="2285"/>
      <c r="M462" s="2285"/>
      <c r="N462" s="2285"/>
      <c r="O462" s="2280"/>
      <c r="Q462" s="2280"/>
      <c r="R462" s="2280"/>
      <c r="S462" s="2280"/>
      <c r="T462" s="2280"/>
      <c r="U462" s="2280"/>
      <c r="V462" s="2280"/>
      <c r="W462" s="2280"/>
      <c r="X462" s="2280"/>
      <c r="Y462" s="2280"/>
      <c r="Z462" s="2280"/>
      <c r="AA462" s="2280"/>
      <c r="AB462" s="2280"/>
      <c r="AC462" s="2280"/>
      <c r="AD462" s="2280"/>
      <c r="AE462" s="2288"/>
      <c r="AF462" s="2287"/>
      <c r="AG462" s="2287"/>
      <c r="AH462" s="2287"/>
      <c r="AI462" s="2287"/>
      <c r="AJ462" s="2287"/>
      <c r="AK462" s="2287"/>
      <c r="AL462" s="2287"/>
      <c r="AM462" s="2287"/>
      <c r="AN462" s="2287"/>
      <c r="AO462" s="2287"/>
      <c r="AP462" s="2287"/>
      <c r="AQ462" s="2287"/>
      <c r="AR462" s="2287"/>
    </row>
    <row r="463" spans="1:44" s="2281" customFormat="1">
      <c r="A463" s="2280"/>
      <c r="B463" s="2280"/>
      <c r="C463" s="2280"/>
      <c r="D463" s="2280"/>
      <c r="E463" s="2280"/>
      <c r="F463" s="2280"/>
      <c r="J463" s="2285"/>
      <c r="K463" s="2285"/>
      <c r="L463" s="2285"/>
      <c r="M463" s="2285"/>
      <c r="N463" s="2285"/>
      <c r="O463" s="2280"/>
      <c r="Q463" s="2280"/>
      <c r="R463" s="2280"/>
      <c r="S463" s="2280"/>
      <c r="T463" s="2280"/>
      <c r="U463" s="2280"/>
      <c r="V463" s="2280"/>
      <c r="W463" s="2280"/>
      <c r="X463" s="2280"/>
      <c r="Y463" s="2280"/>
      <c r="Z463" s="2280"/>
      <c r="AA463" s="2280"/>
      <c r="AB463" s="2280"/>
      <c r="AC463" s="2280"/>
      <c r="AD463" s="2280"/>
      <c r="AE463" s="2288"/>
      <c r="AF463" s="2287"/>
      <c r="AG463" s="2287"/>
      <c r="AH463" s="2287"/>
      <c r="AI463" s="2287"/>
      <c r="AJ463" s="2287"/>
      <c r="AK463" s="2287"/>
      <c r="AL463" s="2287"/>
      <c r="AM463" s="2287"/>
      <c r="AN463" s="2287"/>
      <c r="AO463" s="2287"/>
      <c r="AP463" s="2287"/>
      <c r="AQ463" s="2287"/>
      <c r="AR463" s="2287"/>
    </row>
    <row r="464" spans="1:44" s="2281" customFormat="1">
      <c r="A464" s="2280"/>
      <c r="B464" s="2280"/>
      <c r="C464" s="2280"/>
      <c r="D464" s="2280"/>
      <c r="E464" s="2280"/>
      <c r="F464" s="2280"/>
      <c r="J464" s="2285"/>
      <c r="K464" s="2285"/>
      <c r="L464" s="2285"/>
      <c r="M464" s="2285"/>
      <c r="N464" s="2285"/>
      <c r="O464" s="2280"/>
      <c r="Q464" s="2280"/>
      <c r="R464" s="2280"/>
      <c r="S464" s="2280"/>
      <c r="T464" s="2280"/>
      <c r="U464" s="2280"/>
      <c r="V464" s="2280"/>
      <c r="W464" s="2280"/>
      <c r="X464" s="2280"/>
      <c r="Y464" s="2280"/>
      <c r="Z464" s="2280"/>
      <c r="AA464" s="2280"/>
      <c r="AB464" s="2280"/>
      <c r="AC464" s="2280"/>
      <c r="AD464" s="2280"/>
      <c r="AE464" s="2288"/>
      <c r="AF464" s="2287"/>
      <c r="AG464" s="2287"/>
      <c r="AH464" s="2287"/>
      <c r="AI464" s="2287"/>
      <c r="AJ464" s="2287"/>
      <c r="AK464" s="2287"/>
      <c r="AL464" s="2287"/>
      <c r="AM464" s="2287"/>
      <c r="AN464" s="2287"/>
      <c r="AO464" s="2287"/>
      <c r="AP464" s="2287"/>
      <c r="AQ464" s="2287"/>
      <c r="AR464" s="2287"/>
    </row>
    <row r="465" spans="1:44" s="2281" customFormat="1">
      <c r="A465" s="2280"/>
      <c r="B465" s="2280"/>
      <c r="C465" s="2280"/>
      <c r="D465" s="2280"/>
      <c r="E465" s="2280"/>
      <c r="F465" s="2280"/>
      <c r="J465" s="2285"/>
      <c r="K465" s="2285"/>
      <c r="L465" s="2285"/>
      <c r="M465" s="2285"/>
      <c r="N465" s="2285"/>
      <c r="O465" s="2280"/>
      <c r="Q465" s="2280"/>
      <c r="R465" s="2280"/>
      <c r="S465" s="2280"/>
      <c r="T465" s="2280"/>
      <c r="U465" s="2280"/>
      <c r="V465" s="2280"/>
      <c r="W465" s="2280"/>
      <c r="X465" s="2280"/>
      <c r="Y465" s="2280"/>
      <c r="Z465" s="2280"/>
      <c r="AA465" s="2280"/>
      <c r="AB465" s="2280"/>
      <c r="AC465" s="2280"/>
      <c r="AD465" s="2280"/>
      <c r="AE465" s="2288"/>
      <c r="AF465" s="2287"/>
      <c r="AG465" s="2287"/>
      <c r="AH465" s="2287"/>
      <c r="AI465" s="2287"/>
      <c r="AJ465" s="2287"/>
      <c r="AK465" s="2287"/>
      <c r="AL465" s="2287"/>
      <c r="AM465" s="2287"/>
      <c r="AN465" s="2287"/>
      <c r="AO465" s="2287"/>
      <c r="AP465" s="2287"/>
      <c r="AQ465" s="2287"/>
      <c r="AR465" s="2287"/>
    </row>
    <row r="466" spans="1:44" s="2281" customFormat="1">
      <c r="A466" s="2280"/>
      <c r="B466" s="2280"/>
      <c r="C466" s="2280"/>
      <c r="D466" s="2280"/>
      <c r="E466" s="2280"/>
      <c r="F466" s="2280"/>
      <c r="J466" s="2285"/>
      <c r="K466" s="2285"/>
      <c r="L466" s="2285"/>
      <c r="M466" s="2285"/>
      <c r="N466" s="2285"/>
      <c r="O466" s="2280"/>
      <c r="Q466" s="2280"/>
      <c r="R466" s="2280"/>
      <c r="S466" s="2280"/>
      <c r="T466" s="2280"/>
      <c r="U466" s="2280"/>
      <c r="V466" s="2280"/>
      <c r="W466" s="2280"/>
      <c r="X466" s="2280"/>
      <c r="Y466" s="2280"/>
      <c r="Z466" s="2280"/>
      <c r="AA466" s="2280"/>
      <c r="AB466" s="2280"/>
      <c r="AC466" s="2280"/>
      <c r="AD466" s="2280"/>
      <c r="AE466" s="2288"/>
      <c r="AF466" s="2287"/>
      <c r="AG466" s="2287"/>
      <c r="AH466" s="2287"/>
      <c r="AI466" s="2287"/>
      <c r="AJ466" s="2287"/>
      <c r="AK466" s="2287"/>
      <c r="AL466" s="2287"/>
      <c r="AM466" s="2287"/>
      <c r="AN466" s="2287"/>
      <c r="AO466" s="2287"/>
      <c r="AP466" s="2287"/>
      <c r="AQ466" s="2287"/>
      <c r="AR466" s="2287"/>
    </row>
    <row r="467" spans="1:44" s="2281" customFormat="1">
      <c r="A467" s="2280"/>
      <c r="B467" s="2280"/>
      <c r="C467" s="2280"/>
      <c r="D467" s="2280"/>
      <c r="E467" s="2280"/>
      <c r="F467" s="2280"/>
      <c r="J467" s="2285"/>
      <c r="K467" s="2285"/>
      <c r="L467" s="2285"/>
      <c r="M467" s="2285"/>
      <c r="N467" s="2285"/>
      <c r="O467" s="2280"/>
      <c r="Q467" s="2280"/>
      <c r="R467" s="2280"/>
      <c r="S467" s="2280"/>
      <c r="T467" s="2280"/>
      <c r="U467" s="2280"/>
      <c r="V467" s="2280"/>
      <c r="W467" s="2280"/>
      <c r="X467" s="2280"/>
      <c r="Y467" s="2280"/>
      <c r="Z467" s="2280"/>
      <c r="AA467" s="2280"/>
      <c r="AB467" s="2280"/>
      <c r="AC467" s="2280"/>
      <c r="AD467" s="2280"/>
      <c r="AE467" s="2288"/>
      <c r="AF467" s="2287"/>
      <c r="AG467" s="2287"/>
      <c r="AH467" s="2287"/>
      <c r="AI467" s="2287"/>
      <c r="AJ467" s="2287"/>
      <c r="AK467" s="2287"/>
      <c r="AL467" s="2287"/>
      <c r="AM467" s="2287"/>
      <c r="AN467" s="2287"/>
      <c r="AO467" s="2287"/>
      <c r="AP467" s="2287"/>
      <c r="AQ467" s="2287"/>
      <c r="AR467" s="2287"/>
    </row>
    <row r="468" spans="1:44" s="2281" customFormat="1">
      <c r="A468" s="2280"/>
      <c r="B468" s="2280"/>
      <c r="C468" s="2280"/>
      <c r="D468" s="2280"/>
      <c r="E468" s="2280"/>
      <c r="F468" s="2280"/>
      <c r="J468" s="2285"/>
      <c r="K468" s="2285"/>
      <c r="L468" s="2285"/>
      <c r="M468" s="2285"/>
      <c r="N468" s="2285"/>
      <c r="O468" s="2280"/>
      <c r="Q468" s="2280"/>
      <c r="R468" s="2280"/>
      <c r="S468" s="2280"/>
      <c r="T468" s="2280"/>
      <c r="U468" s="2280"/>
      <c r="V468" s="2280"/>
      <c r="W468" s="2280"/>
      <c r="X468" s="2280"/>
      <c r="Y468" s="2280"/>
      <c r="Z468" s="2280"/>
      <c r="AA468" s="2280"/>
      <c r="AB468" s="2280"/>
      <c r="AC468" s="2280"/>
      <c r="AD468" s="2280"/>
      <c r="AE468" s="2288"/>
      <c r="AF468" s="2287"/>
      <c r="AG468" s="2287"/>
      <c r="AH468" s="2287"/>
      <c r="AI468" s="2287"/>
      <c r="AJ468" s="2287"/>
      <c r="AK468" s="2287"/>
      <c r="AL468" s="2287"/>
      <c r="AM468" s="2287"/>
      <c r="AN468" s="2287"/>
      <c r="AO468" s="2287"/>
      <c r="AP468" s="2287"/>
      <c r="AQ468" s="2287"/>
      <c r="AR468" s="2287"/>
    </row>
    <row r="469" spans="1:44" s="2281" customFormat="1">
      <c r="A469" s="2280"/>
      <c r="B469" s="2280"/>
      <c r="C469" s="2280"/>
      <c r="D469" s="2280"/>
      <c r="E469" s="2280"/>
      <c r="F469" s="2280"/>
      <c r="J469" s="2280"/>
      <c r="K469" s="2280"/>
      <c r="L469" s="2280"/>
      <c r="M469" s="2280"/>
      <c r="N469" s="2280"/>
      <c r="O469" s="2280"/>
      <c r="Q469" s="2280"/>
      <c r="R469" s="2280"/>
      <c r="S469" s="2280"/>
      <c r="T469" s="2280"/>
      <c r="U469" s="2280"/>
      <c r="V469" s="2280"/>
      <c r="W469" s="2280"/>
      <c r="X469" s="2280"/>
      <c r="Y469" s="2280"/>
      <c r="Z469" s="2280"/>
      <c r="AA469" s="2280"/>
      <c r="AB469" s="2280"/>
      <c r="AC469" s="2280"/>
      <c r="AD469" s="2280"/>
      <c r="AE469" s="2288"/>
      <c r="AF469" s="2287"/>
      <c r="AG469" s="2287"/>
      <c r="AH469" s="2287"/>
      <c r="AI469" s="2287"/>
      <c r="AJ469" s="2287"/>
      <c r="AK469" s="2287"/>
      <c r="AL469" s="2287"/>
      <c r="AM469" s="2287"/>
      <c r="AN469" s="2287"/>
      <c r="AO469" s="2287"/>
      <c r="AP469" s="2287"/>
      <c r="AQ469" s="2287"/>
      <c r="AR469" s="2287"/>
    </row>
    <row r="470" spans="1:44" s="2281" customFormat="1">
      <c r="A470" s="2280"/>
      <c r="B470" s="2280"/>
      <c r="C470" s="2280"/>
      <c r="D470" s="2280"/>
      <c r="E470" s="2280"/>
      <c r="F470" s="2280"/>
      <c r="J470" s="2280"/>
      <c r="K470" s="2280"/>
      <c r="L470" s="2280"/>
      <c r="M470" s="2280"/>
      <c r="N470" s="2280"/>
      <c r="O470" s="2280"/>
      <c r="Q470" s="2280"/>
      <c r="R470" s="2280"/>
      <c r="S470" s="2280"/>
      <c r="T470" s="2280"/>
      <c r="U470" s="2280"/>
      <c r="V470" s="2280"/>
      <c r="W470" s="2280"/>
      <c r="X470" s="2280"/>
      <c r="Y470" s="2280"/>
      <c r="Z470" s="2280"/>
      <c r="AA470" s="2280"/>
      <c r="AB470" s="2280"/>
      <c r="AC470" s="2280"/>
      <c r="AD470" s="2280"/>
      <c r="AE470" s="2288"/>
      <c r="AF470" s="2287"/>
      <c r="AG470" s="2287"/>
      <c r="AH470" s="2287"/>
      <c r="AI470" s="2287"/>
      <c r="AJ470" s="2287"/>
      <c r="AK470" s="2287"/>
      <c r="AL470" s="2287"/>
      <c r="AM470" s="2287"/>
      <c r="AN470" s="2287"/>
      <c r="AO470" s="2287"/>
      <c r="AP470" s="2287"/>
      <c r="AQ470" s="2287"/>
      <c r="AR470" s="2287"/>
    </row>
    <row r="471" spans="1:44" s="2281" customFormat="1">
      <c r="A471" s="2280"/>
      <c r="B471" s="2280"/>
      <c r="C471" s="2280"/>
      <c r="D471" s="2280"/>
      <c r="E471" s="2280"/>
      <c r="F471" s="2280"/>
      <c r="J471" s="2280"/>
      <c r="K471" s="2280"/>
      <c r="L471" s="2280"/>
      <c r="M471" s="2280"/>
      <c r="N471" s="2280"/>
      <c r="O471" s="2280"/>
      <c r="Q471" s="2280"/>
      <c r="R471" s="2280"/>
      <c r="S471" s="2280"/>
      <c r="T471" s="2280"/>
      <c r="U471" s="2280"/>
      <c r="V471" s="2280"/>
      <c r="W471" s="2280"/>
      <c r="X471" s="2280"/>
      <c r="Y471" s="2280"/>
      <c r="Z471" s="2280"/>
      <c r="AA471" s="2280"/>
      <c r="AB471" s="2280"/>
      <c r="AC471" s="2280"/>
      <c r="AD471" s="2280"/>
      <c r="AE471" s="2288"/>
      <c r="AF471" s="2287"/>
      <c r="AG471" s="2287"/>
      <c r="AH471" s="2287"/>
      <c r="AI471" s="2287"/>
      <c r="AJ471" s="2287"/>
      <c r="AK471" s="2287"/>
      <c r="AL471" s="2287"/>
      <c r="AM471" s="2287"/>
      <c r="AN471" s="2287"/>
      <c r="AO471" s="2287"/>
      <c r="AP471" s="2287"/>
      <c r="AQ471" s="2287"/>
      <c r="AR471" s="2287"/>
    </row>
    <row r="472" spans="1:44" s="2281" customFormat="1">
      <c r="A472" s="2280"/>
      <c r="B472" s="2280"/>
      <c r="C472" s="2280"/>
      <c r="D472" s="2280"/>
      <c r="E472" s="2280"/>
      <c r="F472" s="2280"/>
      <c r="J472" s="2280"/>
      <c r="K472" s="2280"/>
      <c r="L472" s="2280"/>
      <c r="M472" s="2280"/>
      <c r="N472" s="2280"/>
      <c r="O472" s="2280"/>
      <c r="Q472" s="2280"/>
      <c r="R472" s="2280"/>
      <c r="S472" s="2280"/>
      <c r="T472" s="2280"/>
      <c r="U472" s="2280"/>
      <c r="V472" s="2280"/>
      <c r="W472" s="2280"/>
      <c r="X472" s="2280"/>
      <c r="Y472" s="2280"/>
      <c r="Z472" s="2280"/>
      <c r="AA472" s="2280"/>
      <c r="AB472" s="2280"/>
      <c r="AC472" s="2280"/>
      <c r="AD472" s="2280"/>
      <c r="AE472" s="2288"/>
      <c r="AF472" s="2287"/>
      <c r="AG472" s="2287"/>
      <c r="AH472" s="2287"/>
      <c r="AI472" s="2287"/>
      <c r="AJ472" s="2287"/>
      <c r="AK472" s="2287"/>
      <c r="AL472" s="2287"/>
      <c r="AM472" s="2287"/>
      <c r="AN472" s="2287"/>
      <c r="AO472" s="2287"/>
      <c r="AP472" s="2287"/>
      <c r="AQ472" s="2287"/>
      <c r="AR472" s="2287"/>
    </row>
    <row r="473" spans="1:44" s="2281" customFormat="1">
      <c r="A473" s="2280"/>
      <c r="B473" s="2280"/>
      <c r="C473" s="2280"/>
      <c r="D473" s="2280"/>
      <c r="E473" s="2280"/>
      <c r="F473" s="2280"/>
      <c r="J473" s="2280"/>
      <c r="K473" s="2280"/>
      <c r="L473" s="2280"/>
      <c r="M473" s="2280"/>
      <c r="N473" s="2280"/>
      <c r="O473" s="2280"/>
      <c r="Q473" s="2280"/>
      <c r="R473" s="2280"/>
      <c r="S473" s="2280"/>
      <c r="T473" s="2280"/>
      <c r="U473" s="2280"/>
      <c r="V473" s="2280"/>
      <c r="W473" s="2280"/>
      <c r="X473" s="2280"/>
      <c r="Y473" s="2280"/>
      <c r="Z473" s="2280"/>
      <c r="AA473" s="2280"/>
      <c r="AB473" s="2280"/>
      <c r="AC473" s="2280"/>
      <c r="AD473" s="2280"/>
      <c r="AE473" s="2288"/>
      <c r="AF473" s="2287"/>
      <c r="AG473" s="2287"/>
      <c r="AH473" s="2287"/>
      <c r="AI473" s="2287"/>
      <c r="AJ473" s="2287"/>
      <c r="AK473" s="2287"/>
      <c r="AL473" s="2287"/>
      <c r="AM473" s="2287"/>
      <c r="AN473" s="2287"/>
      <c r="AO473" s="2287"/>
      <c r="AP473" s="2287"/>
      <c r="AQ473" s="2287"/>
      <c r="AR473" s="2287"/>
    </row>
    <row r="474" spans="1:44" s="2281" customFormat="1">
      <c r="A474" s="2280"/>
      <c r="B474" s="2280"/>
      <c r="C474" s="2280"/>
      <c r="D474" s="2280"/>
      <c r="E474" s="2280"/>
      <c r="F474" s="2280"/>
      <c r="J474" s="2280"/>
      <c r="K474" s="2280"/>
      <c r="L474" s="2280"/>
      <c r="M474" s="2280"/>
      <c r="N474" s="2280"/>
      <c r="O474" s="2280"/>
      <c r="Q474" s="2280"/>
      <c r="R474" s="2280"/>
      <c r="S474" s="2280"/>
      <c r="T474" s="2280"/>
      <c r="U474" s="2280"/>
      <c r="V474" s="2280"/>
      <c r="W474" s="2280"/>
      <c r="X474" s="2280"/>
      <c r="Y474" s="2280"/>
      <c r="Z474" s="2280"/>
      <c r="AA474" s="2280"/>
      <c r="AB474" s="2280"/>
      <c r="AC474" s="2280"/>
      <c r="AD474" s="2280"/>
      <c r="AE474" s="2288"/>
      <c r="AF474" s="2287"/>
      <c r="AG474" s="2287"/>
      <c r="AH474" s="2287"/>
      <c r="AI474" s="2287"/>
      <c r="AJ474" s="2287"/>
      <c r="AK474" s="2287"/>
      <c r="AL474" s="2287"/>
      <c r="AM474" s="2287"/>
      <c r="AN474" s="2287"/>
      <c r="AO474" s="2287"/>
      <c r="AP474" s="2287"/>
      <c r="AQ474" s="2287"/>
      <c r="AR474" s="2287"/>
    </row>
    <row r="475" spans="1:44">
      <c r="R475" s="2280"/>
      <c r="S475" s="2280"/>
      <c r="T475" s="2280"/>
      <c r="U475" s="2280"/>
      <c r="V475" s="2280"/>
      <c r="W475" s="2280"/>
      <c r="X475" s="2280"/>
      <c r="Y475" s="2280"/>
      <c r="Z475" s="2280"/>
    </row>
  </sheetData>
  <mergeCells count="11">
    <mergeCell ref="O7:O8"/>
    <mergeCell ref="P7:P8"/>
    <mergeCell ref="D5:J5"/>
    <mergeCell ref="A164:C166"/>
    <mergeCell ref="N7:N8"/>
    <mergeCell ref="N164:N165"/>
    <mergeCell ref="K7:K9"/>
    <mergeCell ref="K164:K166"/>
    <mergeCell ref="A7:C9"/>
    <mergeCell ref="L7:L8"/>
    <mergeCell ref="M7:M8"/>
  </mergeCells>
  <phoneticPr fontId="10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60" max="16383" man="1"/>
  </rowBreaks>
</worksheet>
</file>

<file path=xl/worksheets/sheet17.xml><?xml version="1.0" encoding="utf-8"?>
<worksheet xmlns="http://schemas.openxmlformats.org/spreadsheetml/2006/main" xmlns:r="http://schemas.openxmlformats.org/officeDocument/2006/relationships">
  <sheetPr published="0">
    <tabColor rgb="FFFF0000"/>
    <pageSetUpPr fitToPage="1"/>
  </sheetPr>
  <dimension ref="A1:AG312"/>
  <sheetViews>
    <sheetView zoomScale="75" zoomScaleNormal="75" workbookViewId="0">
      <selection activeCell="G75" sqref="G75"/>
    </sheetView>
  </sheetViews>
  <sheetFormatPr baseColWidth="10" defaultColWidth="8.85546875" defaultRowHeight="12.75"/>
  <cols>
    <col min="1" max="1" width="7.140625" style="2381" customWidth="1"/>
    <col min="2" max="2" width="8.7109375" style="2381" customWidth="1"/>
    <col min="3" max="3" width="35.5703125" style="2381" bestFit="1" customWidth="1"/>
    <col min="4" max="4" width="3.28515625" style="2381" customWidth="1"/>
    <col min="5" max="5" width="4.7109375" style="2381" customWidth="1"/>
    <col min="6" max="6" width="4" style="2381" customWidth="1"/>
    <col min="7" max="8" width="3.7109375" style="2364" customWidth="1"/>
    <col min="9" max="9" width="65" style="2364" customWidth="1"/>
    <col min="10" max="10" width="90.42578125" style="2381" customWidth="1"/>
    <col min="11" max="11" width="30.7109375" style="2381" customWidth="1"/>
    <col min="12" max="12" width="30.7109375" style="2364" customWidth="1"/>
    <col min="13" max="13" width="5.28515625" style="2381" customWidth="1"/>
    <col min="14" max="15" width="20.7109375" style="2381" customWidth="1"/>
    <col min="16" max="16" width="5.140625" style="2381" customWidth="1"/>
    <col min="17" max="17" width="30.7109375" style="2381" customWidth="1"/>
    <col min="18" max="18" width="30.7109375" style="2364" customWidth="1"/>
    <col min="19" max="19" width="20.7109375" style="2326" customWidth="1"/>
    <col min="20" max="32" width="8.85546875" style="2382"/>
    <col min="33" max="16384" width="8.85546875" style="2364"/>
  </cols>
  <sheetData>
    <row r="1" spans="1:33" s="2385" customFormat="1" ht="18">
      <c r="A1" s="2170" t="s">
        <v>1858</v>
      </c>
      <c r="B1" s="2170"/>
      <c r="C1" s="2170"/>
      <c r="D1" s="2170"/>
      <c r="E1" s="2170"/>
      <c r="F1" s="2170"/>
      <c r="G1" s="2171"/>
      <c r="H1" s="2171"/>
      <c r="I1" s="2170"/>
      <c r="J1" s="2172"/>
      <c r="K1" s="2170"/>
      <c r="L1" s="2170"/>
      <c r="M1" s="2170"/>
      <c r="N1" s="2170"/>
      <c r="O1" s="2170"/>
      <c r="P1" s="2170"/>
      <c r="Q1" s="2170"/>
      <c r="R1" s="2170"/>
      <c r="S1" s="3250"/>
      <c r="T1" s="2386"/>
      <c r="U1" s="2386"/>
      <c r="V1" s="2386"/>
      <c r="W1" s="2386"/>
      <c r="X1" s="2386"/>
      <c r="Y1" s="2386"/>
      <c r="Z1" s="2386"/>
      <c r="AA1" s="2386"/>
      <c r="AB1" s="2386"/>
      <c r="AC1" s="2386"/>
      <c r="AD1" s="2386"/>
      <c r="AE1" s="2386"/>
      <c r="AF1" s="2386"/>
    </row>
    <row r="2" spans="1:33" s="2387" customFormat="1" ht="11.25">
      <c r="A2" s="357" t="str">
        <f>'PAGE DE GARDE'!C8</f>
        <v>ELECTRICITE</v>
      </c>
      <c r="B2" s="403"/>
      <c r="C2" s="357"/>
      <c r="D2" s="369" t="str">
        <f>'PAGE DE GARDE'!C10</f>
        <v>PT 2015-2016 V0</v>
      </c>
      <c r="E2" s="2176"/>
      <c r="F2" s="2176"/>
      <c r="G2" s="2177"/>
      <c r="H2" s="2177"/>
      <c r="I2" s="2176"/>
      <c r="J2" s="2178"/>
      <c r="K2" s="2176"/>
      <c r="L2" s="2176"/>
      <c r="M2" s="2176"/>
      <c r="N2" s="2176"/>
      <c r="O2" s="2176"/>
      <c r="P2" s="2176"/>
      <c r="Q2" s="2176"/>
      <c r="R2" s="2176"/>
      <c r="S2" s="3251"/>
      <c r="T2" s="2388"/>
      <c r="U2" s="2388"/>
      <c r="V2" s="2388"/>
      <c r="W2" s="2388"/>
      <c r="X2" s="2388"/>
      <c r="Y2" s="2388"/>
      <c r="Z2" s="2388"/>
      <c r="AA2" s="2388"/>
      <c r="AB2" s="2388"/>
      <c r="AC2" s="2388"/>
      <c r="AD2" s="2388"/>
      <c r="AE2" s="2388"/>
      <c r="AF2" s="2388"/>
    </row>
    <row r="3" spans="1:33" s="2387" customFormat="1" ht="11.25">
      <c r="A3" s="1320" t="str">
        <f>'PAGE DE GARDE'!C7</f>
        <v>GRD</v>
      </c>
      <c r="B3" s="369"/>
      <c r="C3" s="357"/>
      <c r="D3" s="358"/>
      <c r="E3" s="2176"/>
      <c r="F3" s="2176"/>
      <c r="G3" s="2177"/>
      <c r="H3" s="2177"/>
      <c r="I3" s="2176"/>
      <c r="J3" s="2178"/>
      <c r="K3" s="2176"/>
      <c r="L3" s="2176"/>
      <c r="M3" s="2176"/>
      <c r="N3" s="2176"/>
      <c r="O3" s="2176"/>
      <c r="P3" s="2176"/>
      <c r="Q3" s="2176"/>
      <c r="R3" s="2176"/>
      <c r="S3" s="3251"/>
      <c r="T3" s="2388"/>
      <c r="U3" s="2388"/>
      <c r="V3" s="2388"/>
      <c r="W3" s="2388"/>
      <c r="X3" s="2388"/>
      <c r="Y3" s="2388"/>
      <c r="Z3" s="2388"/>
      <c r="AA3" s="2388"/>
      <c r="AB3" s="2388"/>
      <c r="AC3" s="2388"/>
      <c r="AD3" s="2388"/>
      <c r="AE3" s="2388"/>
      <c r="AF3" s="2388"/>
    </row>
    <row r="4" spans="1:33" s="2389" customFormat="1" ht="13.5" thickBot="1">
      <c r="G4" s="2390"/>
      <c r="H4" s="2390"/>
      <c r="S4" s="3252"/>
      <c r="T4" s="2391"/>
      <c r="U4" s="2391"/>
      <c r="V4" s="2391"/>
      <c r="W4" s="2391"/>
      <c r="X4" s="2391"/>
      <c r="Y4" s="2391"/>
      <c r="Z4" s="2391"/>
      <c r="AA4" s="2391"/>
      <c r="AB4" s="2391"/>
      <c r="AC4" s="2391"/>
      <c r="AD4" s="2391"/>
      <c r="AE4" s="2391"/>
      <c r="AF4" s="2391"/>
    </row>
    <row r="5" spans="1:33" s="2395" customFormat="1" ht="14.25" thickTop="1" thickBot="1">
      <c r="A5" s="2392" t="s">
        <v>600</v>
      </c>
      <c r="B5" s="3226"/>
      <c r="C5" s="3226"/>
      <c r="D5" s="3980" t="str">
        <f>'PAGE DE GARDE'!C7</f>
        <v>GRD</v>
      </c>
      <c r="E5" s="3981"/>
      <c r="F5" s="3981"/>
      <c r="G5" s="3981"/>
      <c r="H5" s="3981"/>
      <c r="I5" s="3981"/>
      <c r="J5" s="3981"/>
      <c r="K5" s="3993" t="s">
        <v>1948</v>
      </c>
      <c r="L5" s="3994"/>
      <c r="N5" s="2389"/>
      <c r="O5" s="2389"/>
      <c r="P5" s="2389"/>
      <c r="Q5" s="3993" t="s">
        <v>1949</v>
      </c>
      <c r="R5" s="3994"/>
      <c r="S5" s="2389"/>
      <c r="T5" s="3253"/>
      <c r="U5" s="3253"/>
      <c r="V5" s="3253"/>
      <c r="W5" s="3253"/>
      <c r="X5" s="3253"/>
      <c r="Y5" s="3253"/>
      <c r="Z5" s="3253"/>
      <c r="AA5" s="3253"/>
      <c r="AB5" s="3253"/>
      <c r="AC5" s="3253"/>
      <c r="AD5" s="3253"/>
      <c r="AE5" s="3253"/>
      <c r="AF5" s="3253"/>
      <c r="AG5" s="3253"/>
    </row>
    <row r="6" spans="1:33" s="2389" customFormat="1" ht="14.25" thickTop="1" thickBot="1">
      <c r="C6" s="3254"/>
      <c r="H6" s="2390"/>
      <c r="I6" s="2390"/>
      <c r="T6" s="2391"/>
      <c r="U6" s="2391"/>
      <c r="V6" s="2391"/>
      <c r="W6" s="2391"/>
      <c r="X6" s="2391"/>
      <c r="Y6" s="2391"/>
      <c r="Z6" s="2391"/>
      <c r="AA6" s="2391"/>
      <c r="AB6" s="2391"/>
      <c r="AC6" s="2391"/>
      <c r="AD6" s="2391"/>
      <c r="AE6" s="2391"/>
      <c r="AF6" s="2391"/>
      <c r="AG6" s="2391"/>
    </row>
    <row r="7" spans="1:33" s="2353" customFormat="1" ht="17.25" customHeight="1" thickBot="1">
      <c r="A7" s="3982" t="s">
        <v>550</v>
      </c>
      <c r="B7" s="3983"/>
      <c r="C7" s="3984"/>
      <c r="D7" s="3255"/>
      <c r="E7" s="3256"/>
      <c r="F7" s="3256"/>
      <c r="G7" s="3256"/>
      <c r="H7" s="3257"/>
      <c r="I7" s="3257"/>
      <c r="J7" s="3258"/>
      <c r="K7" s="3991" t="s">
        <v>936</v>
      </c>
      <c r="L7" s="3991" t="s">
        <v>936</v>
      </c>
      <c r="N7" s="2383"/>
      <c r="O7" s="2383"/>
      <c r="P7" s="2383"/>
      <c r="Q7" s="3991" t="s">
        <v>936</v>
      </c>
      <c r="R7" s="3991" t="s">
        <v>936</v>
      </c>
      <c r="S7" s="2383"/>
      <c r="T7" s="2404"/>
      <c r="U7" s="2404"/>
      <c r="V7" s="2404"/>
      <c r="W7" s="2404"/>
      <c r="X7" s="2404"/>
      <c r="Y7" s="2404"/>
      <c r="Z7" s="2404"/>
      <c r="AA7" s="2404"/>
      <c r="AB7" s="2404"/>
      <c r="AC7" s="2404"/>
      <c r="AD7" s="2404"/>
      <c r="AE7" s="2404"/>
      <c r="AF7" s="2404"/>
      <c r="AG7" s="2404"/>
    </row>
    <row r="8" spans="1:33" s="2353" customFormat="1" ht="16.5" customHeight="1" thickBot="1">
      <c r="A8" s="3985"/>
      <c r="B8" s="3986"/>
      <c r="C8" s="3987"/>
      <c r="D8" s="2200"/>
      <c r="E8" s="2201"/>
      <c r="F8" s="2201"/>
      <c r="G8" s="2201"/>
      <c r="H8" s="2202"/>
      <c r="I8" s="2202"/>
      <c r="J8" s="2203"/>
      <c r="K8" s="3992"/>
      <c r="L8" s="3992"/>
      <c r="N8" s="3995" t="s">
        <v>1861</v>
      </c>
      <c r="O8" s="3996"/>
      <c r="P8" s="2383"/>
      <c r="Q8" s="3992"/>
      <c r="R8" s="3992"/>
      <c r="S8" s="2383"/>
      <c r="T8" s="2404"/>
      <c r="U8" s="2404"/>
      <c r="V8" s="2404"/>
      <c r="W8" s="2404"/>
      <c r="X8" s="2404"/>
      <c r="Y8" s="2404"/>
      <c r="Z8" s="2404"/>
      <c r="AA8" s="2404"/>
      <c r="AB8" s="2404"/>
      <c r="AC8" s="2404"/>
      <c r="AD8" s="2404"/>
      <c r="AE8" s="2404"/>
      <c r="AF8" s="2404"/>
      <c r="AG8" s="2404"/>
    </row>
    <row r="9" spans="1:33" s="2353" customFormat="1" ht="15.75" thickBot="1">
      <c r="A9" s="3988"/>
      <c r="B9" s="3989"/>
      <c r="C9" s="3990"/>
      <c r="D9" s="2360"/>
      <c r="E9" s="3259"/>
      <c r="F9" s="3259"/>
      <c r="G9" s="3259"/>
      <c r="H9" s="3260"/>
      <c r="I9" s="3260"/>
      <c r="J9" s="3261"/>
      <c r="K9" s="3286" t="s">
        <v>722</v>
      </c>
      <c r="L9" s="3286" t="s">
        <v>755</v>
      </c>
      <c r="M9" s="3262"/>
      <c r="N9" s="3284" t="s">
        <v>1859</v>
      </c>
      <c r="O9" s="3285" t="s">
        <v>1860</v>
      </c>
      <c r="P9" s="2404"/>
      <c r="Q9" s="3286" t="s">
        <v>722</v>
      </c>
      <c r="R9" s="3286" t="s">
        <v>755</v>
      </c>
      <c r="S9" s="2404"/>
      <c r="T9" s="2404"/>
      <c r="U9" s="2404"/>
      <c r="V9" s="2404"/>
      <c r="W9" s="2404"/>
      <c r="X9" s="2404"/>
      <c r="Y9" s="2404"/>
      <c r="Z9" s="2404"/>
      <c r="AA9" s="2404"/>
      <c r="AB9" s="2404"/>
      <c r="AC9" s="2404"/>
    </row>
    <row r="10" spans="1:33" s="2353" customFormat="1" ht="15">
      <c r="A10" s="2345"/>
      <c r="B10" s="2398"/>
      <c r="C10" s="2399"/>
      <c r="D10" s="2344" t="s">
        <v>983</v>
      </c>
      <c r="F10" s="2342"/>
      <c r="G10" s="2343"/>
      <c r="H10" s="2343"/>
      <c r="I10" s="2343"/>
      <c r="J10" s="2343"/>
      <c r="K10" s="3329">
        <f>'Tableau 3A'!O10</f>
        <v>0</v>
      </c>
      <c r="L10" s="3711">
        <f>'Tableau 3A'!P10</f>
        <v>0</v>
      </c>
      <c r="M10" s="2202"/>
      <c r="N10" s="2399"/>
      <c r="O10" s="3264"/>
      <c r="P10" s="2404"/>
      <c r="Q10" s="3712">
        <f>Q11+Q12+Q13</f>
        <v>0</v>
      </c>
      <c r="R10" s="3711">
        <f>R11+R12+R13</f>
        <v>0</v>
      </c>
      <c r="S10" s="2404"/>
      <c r="T10" s="2404"/>
      <c r="U10" s="2404"/>
      <c r="V10" s="2404"/>
      <c r="W10" s="2404"/>
      <c r="X10" s="2404"/>
      <c r="Y10" s="2404"/>
      <c r="Z10" s="2404"/>
      <c r="AA10" s="2404"/>
      <c r="AB10" s="2404"/>
      <c r="AC10" s="2404"/>
    </row>
    <row r="11" spans="1:33" s="2353" customFormat="1" ht="15">
      <c r="A11" s="2345"/>
      <c r="B11" s="2398"/>
      <c r="C11" s="2399"/>
      <c r="D11" s="2344"/>
      <c r="E11" s="2343"/>
      <c r="F11" s="2343" t="s">
        <v>984</v>
      </c>
      <c r="G11" s="2343"/>
      <c r="H11" s="2343"/>
      <c r="I11" s="2343"/>
      <c r="J11" s="2398"/>
      <c r="K11" s="3288">
        <f>'Tableau 3A'!O11</f>
        <v>0</v>
      </c>
      <c r="L11" s="3288">
        <f>'Tableau 3A'!P11</f>
        <v>0</v>
      </c>
      <c r="M11" s="2202"/>
      <c r="N11" s="2399"/>
      <c r="O11" s="2398"/>
      <c r="P11" s="2404"/>
      <c r="Q11" s="3299">
        <f>K11*N11</f>
        <v>0</v>
      </c>
      <c r="R11" s="3300">
        <f>L11*N11</f>
        <v>0</v>
      </c>
      <c r="S11" s="2404"/>
      <c r="T11" s="2404"/>
      <c r="U11" s="2404"/>
      <c r="V11" s="2404"/>
      <c r="W11" s="2404"/>
      <c r="X11" s="2404"/>
      <c r="Y11" s="2404"/>
      <c r="Z11" s="2404"/>
      <c r="AA11" s="2404"/>
      <c r="AB11" s="2404"/>
      <c r="AC11" s="2404"/>
    </row>
    <row r="12" spans="1:33" s="2353" customFormat="1" ht="15">
      <c r="A12" s="2345"/>
      <c r="B12" s="2398"/>
      <c r="C12" s="2399"/>
      <c r="D12" s="2344"/>
      <c r="E12" s="2343"/>
      <c r="F12" s="2343" t="s">
        <v>985</v>
      </c>
      <c r="G12" s="2343"/>
      <c r="H12" s="2343"/>
      <c r="I12" s="2343"/>
      <c r="J12" s="2398"/>
      <c r="K12" s="3288">
        <f>'Tableau 3A'!O12</f>
        <v>0</v>
      </c>
      <c r="L12" s="3288">
        <f>'Tableau 3A'!P12</f>
        <v>0</v>
      </c>
      <c r="M12" s="2202"/>
      <c r="N12" s="2399"/>
      <c r="O12" s="2398"/>
      <c r="P12" s="2404"/>
      <c r="Q12" s="3299">
        <f t="shared" ref="Q12:Q13" si="0">K12*N12</f>
        <v>0</v>
      </c>
      <c r="R12" s="3300">
        <f t="shared" ref="R12:R13" si="1">L12*N12</f>
        <v>0</v>
      </c>
      <c r="S12" s="2404"/>
      <c r="T12" s="2404"/>
      <c r="U12" s="2404"/>
      <c r="V12" s="2404"/>
      <c r="W12" s="2404"/>
      <c r="X12" s="2404"/>
      <c r="Y12" s="2404"/>
      <c r="Z12" s="2404"/>
      <c r="AA12" s="2404"/>
      <c r="AB12" s="2404"/>
      <c r="AC12" s="2404"/>
    </row>
    <row r="13" spans="1:33" s="2353" customFormat="1" ht="15">
      <c r="A13" s="2345"/>
      <c r="B13" s="2398"/>
      <c r="C13" s="2399"/>
      <c r="D13" s="2344"/>
      <c r="E13" s="2343"/>
      <c r="F13" s="2343" t="s">
        <v>986</v>
      </c>
      <c r="G13" s="2343"/>
      <c r="H13" s="2343"/>
      <c r="I13" s="2343"/>
      <c r="J13" s="2398"/>
      <c r="K13" s="3288">
        <f>'Tableau 3A'!O13</f>
        <v>0</v>
      </c>
      <c r="L13" s="3288">
        <f>'Tableau 3A'!P13</f>
        <v>0</v>
      </c>
      <c r="M13" s="2202"/>
      <c r="N13" s="2399"/>
      <c r="O13" s="2398"/>
      <c r="P13" s="2404"/>
      <c r="Q13" s="3299">
        <f t="shared" si="0"/>
        <v>0</v>
      </c>
      <c r="R13" s="3300">
        <f t="shared" si="1"/>
        <v>0</v>
      </c>
      <c r="S13" s="2404"/>
      <c r="T13" s="2404"/>
      <c r="U13" s="2404"/>
      <c r="V13" s="2404"/>
      <c r="W13" s="2404"/>
      <c r="X13" s="2404"/>
      <c r="Y13" s="2404"/>
      <c r="Z13" s="2404"/>
      <c r="AA13" s="2404"/>
      <c r="AB13" s="2404"/>
      <c r="AC13" s="2404"/>
    </row>
    <row r="14" spans="1:33" s="2353" customFormat="1" ht="15">
      <c r="A14" s="2345"/>
      <c r="B14" s="2398"/>
      <c r="C14" s="2399"/>
      <c r="D14" s="2344"/>
      <c r="E14" s="2337"/>
      <c r="F14" s="2337"/>
      <c r="G14" s="2337"/>
      <c r="H14" s="2337"/>
      <c r="I14" s="2337"/>
      <c r="J14" s="2405"/>
      <c r="K14" s="3287"/>
      <c r="L14" s="3287"/>
      <c r="M14" s="3262"/>
      <c r="N14" s="3265"/>
      <c r="O14" s="3264"/>
      <c r="P14" s="2404"/>
      <c r="Q14" s="3298"/>
      <c r="R14" s="3287"/>
      <c r="S14" s="2404"/>
      <c r="T14" s="2404"/>
      <c r="U14" s="2404"/>
      <c r="V14" s="2404"/>
      <c r="W14" s="2404"/>
      <c r="X14" s="2404"/>
      <c r="Y14" s="2404"/>
      <c r="Z14" s="2404"/>
      <c r="AA14" s="2404"/>
      <c r="AB14" s="2404"/>
      <c r="AC14" s="2404"/>
    </row>
    <row r="15" spans="1:33" s="2353" customFormat="1" ht="15" customHeight="1">
      <c r="A15" s="2345"/>
      <c r="B15" s="2398"/>
      <c r="C15" s="2399"/>
      <c r="D15" s="2341"/>
      <c r="E15" s="2342" t="s">
        <v>627</v>
      </c>
      <c r="F15" s="2343"/>
      <c r="G15" s="2343"/>
      <c r="H15" s="2343"/>
      <c r="I15" s="2343"/>
      <c r="J15" s="2398"/>
      <c r="K15" s="3288">
        <f>'Tableau 3A'!O15</f>
        <v>0</v>
      </c>
      <c r="L15" s="3288">
        <f>'Tableau 3A'!P15</f>
        <v>0</v>
      </c>
      <c r="M15" s="3266"/>
      <c r="N15" s="2399"/>
      <c r="O15" s="2398"/>
      <c r="P15" s="2404"/>
      <c r="Q15" s="3299">
        <f>Q17+Q107+Q119+Q124+Q136</f>
        <v>0</v>
      </c>
      <c r="R15" s="3300">
        <f>R17+R107+R119+R124+R136</f>
        <v>0</v>
      </c>
      <c r="S15" s="2404"/>
      <c r="T15" s="2404"/>
      <c r="U15" s="2404"/>
      <c r="V15" s="2404"/>
      <c r="W15" s="2404"/>
      <c r="X15" s="2404"/>
      <c r="Y15" s="2404"/>
      <c r="Z15" s="2404"/>
      <c r="AA15" s="2404"/>
      <c r="AB15" s="2404"/>
      <c r="AC15" s="2404"/>
    </row>
    <row r="16" spans="1:33" s="2383" customFormat="1" ht="15" customHeight="1">
      <c r="A16" s="2345"/>
      <c r="B16" s="2398"/>
      <c r="C16" s="2399"/>
      <c r="D16" s="2344"/>
      <c r="E16" s="2343"/>
      <c r="F16" s="2343"/>
      <c r="G16" s="2343"/>
      <c r="H16" s="2343"/>
      <c r="I16" s="2343"/>
      <c r="J16" s="2398"/>
      <c r="K16" s="3288"/>
      <c r="L16" s="3288"/>
      <c r="M16" s="3267"/>
      <c r="N16" s="2399"/>
      <c r="O16" s="2398"/>
      <c r="P16" s="3268"/>
      <c r="Q16" s="3299"/>
      <c r="R16" s="3300"/>
      <c r="S16" s="3268"/>
      <c r="T16" s="3268"/>
      <c r="U16" s="3268"/>
      <c r="V16" s="3268"/>
      <c r="W16" s="3268"/>
      <c r="X16" s="3268"/>
      <c r="Y16" s="3268"/>
      <c r="Z16" s="3268"/>
      <c r="AA16" s="3268"/>
      <c r="AB16" s="3268"/>
      <c r="AC16" s="3268"/>
    </row>
    <row r="17" spans="1:29" s="2383" customFormat="1" ht="15">
      <c r="A17" s="2345"/>
      <c r="B17" s="2398"/>
      <c r="C17" s="2399"/>
      <c r="D17" s="2345"/>
      <c r="E17" s="2343" t="s">
        <v>877</v>
      </c>
      <c r="F17" s="2343" t="s">
        <v>628</v>
      </c>
      <c r="G17" s="2343"/>
      <c r="H17" s="2343"/>
      <c r="I17" s="2343"/>
      <c r="J17" s="2398"/>
      <c r="K17" s="3288">
        <f>'Tableau 3A'!O17</f>
        <v>0</v>
      </c>
      <c r="L17" s="3288">
        <f>'Tableau 3A'!P17</f>
        <v>0</v>
      </c>
      <c r="M17" s="3266"/>
      <c r="N17" s="2399"/>
      <c r="O17" s="2398"/>
      <c r="P17" s="3268"/>
      <c r="Q17" s="3299">
        <f>Q19+Q82+Q99</f>
        <v>0</v>
      </c>
      <c r="R17" s="3300">
        <f>R19+R82+R99</f>
        <v>0</v>
      </c>
      <c r="S17" s="3268"/>
      <c r="T17" s="3268"/>
      <c r="U17" s="3268"/>
      <c r="V17" s="3268"/>
      <c r="W17" s="3268"/>
      <c r="X17" s="3268"/>
      <c r="Y17" s="3268"/>
      <c r="Z17" s="3268"/>
      <c r="AA17" s="3268"/>
      <c r="AB17" s="3268"/>
      <c r="AC17" s="3268"/>
    </row>
    <row r="18" spans="1:29" s="2383" customFormat="1" ht="15">
      <c r="A18" s="2345"/>
      <c r="B18" s="2398"/>
      <c r="C18" s="2399"/>
      <c r="D18" s="2345"/>
      <c r="E18" s="2346"/>
      <c r="F18" s="2343"/>
      <c r="G18" s="2343"/>
      <c r="H18" s="2343"/>
      <c r="I18" s="2343"/>
      <c r="J18" s="2398"/>
      <c r="K18" s="3288"/>
      <c r="L18" s="3288"/>
      <c r="M18" s="3267"/>
      <c r="N18" s="2399"/>
      <c r="O18" s="2398"/>
      <c r="P18" s="3268"/>
      <c r="Q18" s="3299"/>
      <c r="R18" s="3300"/>
      <c r="S18" s="3268"/>
      <c r="T18" s="3268"/>
      <c r="U18" s="3268"/>
      <c r="V18" s="3268"/>
      <c r="W18" s="3268"/>
      <c r="X18" s="3268"/>
      <c r="Y18" s="3268"/>
      <c r="Z18" s="3268"/>
      <c r="AA18" s="3268"/>
      <c r="AB18" s="3268"/>
      <c r="AC18" s="3268"/>
    </row>
    <row r="19" spans="1:29" s="2383" customFormat="1" ht="15">
      <c r="A19" s="2345"/>
      <c r="B19" s="2398"/>
      <c r="C19" s="2399"/>
      <c r="D19" s="2345"/>
      <c r="E19" s="2343"/>
      <c r="F19" s="2343" t="s">
        <v>736</v>
      </c>
      <c r="G19" s="2343" t="s">
        <v>629</v>
      </c>
      <c r="H19" s="2343"/>
      <c r="I19" s="2343"/>
      <c r="J19" s="2398"/>
      <c r="K19" s="3288">
        <f>'Tableau 3A'!O19</f>
        <v>0</v>
      </c>
      <c r="L19" s="3288">
        <f>'Tableau 3A'!P19</f>
        <v>0</v>
      </c>
      <c r="M19" s="3266"/>
      <c r="N19" s="2399"/>
      <c r="O19" s="2398"/>
      <c r="P19" s="3268"/>
      <c r="Q19" s="3299">
        <f>Q21+Q42+Q46+Q73+Q75+Q77+Q79+Q80</f>
        <v>0</v>
      </c>
      <c r="R19" s="3300">
        <f>R21+R42+R46+R73+R75+R77+R79+R80</f>
        <v>0</v>
      </c>
      <c r="S19" s="3268"/>
      <c r="T19" s="3268"/>
      <c r="U19" s="3268"/>
      <c r="V19" s="3268"/>
      <c r="W19" s="3268"/>
      <c r="X19" s="3268"/>
      <c r="Y19" s="3268"/>
      <c r="Z19" s="3268"/>
      <c r="AA19" s="3268"/>
      <c r="AB19" s="3268"/>
      <c r="AC19" s="3268"/>
    </row>
    <row r="20" spans="1:29" s="2353" customFormat="1" ht="15">
      <c r="A20" s="2345"/>
      <c r="B20" s="2398"/>
      <c r="C20" s="2399"/>
      <c r="D20" s="2345"/>
      <c r="E20" s="2343"/>
      <c r="F20" s="2343"/>
      <c r="G20" s="2343"/>
      <c r="H20" s="2343"/>
      <c r="I20" s="2347"/>
      <c r="J20" s="2401"/>
      <c r="K20" s="3289"/>
      <c r="L20" s="3289"/>
      <c r="M20" s="3266"/>
      <c r="N20" s="2400"/>
      <c r="O20" s="2401"/>
      <c r="P20" s="2404"/>
      <c r="Q20" s="3301"/>
      <c r="R20" s="3290"/>
      <c r="S20" s="2404"/>
      <c r="T20" s="2404"/>
      <c r="U20" s="2404"/>
      <c r="V20" s="2404"/>
      <c r="W20" s="2404"/>
      <c r="X20" s="2404"/>
      <c r="Y20" s="2404"/>
      <c r="Z20" s="2404"/>
      <c r="AA20" s="2404"/>
      <c r="AB20" s="2404"/>
      <c r="AC20" s="2404"/>
    </row>
    <row r="21" spans="1:29" s="2353" customFormat="1" ht="15">
      <c r="A21" s="2345"/>
      <c r="B21" s="2398"/>
      <c r="C21" s="2399"/>
      <c r="D21" s="2345"/>
      <c r="E21" s="2343"/>
      <c r="F21" s="2343"/>
      <c r="G21" s="2343" t="s">
        <v>630</v>
      </c>
      <c r="H21" s="2347"/>
      <c r="I21" s="2347"/>
      <c r="J21" s="2401"/>
      <c r="K21" s="3288">
        <f>'Tableau 3A'!O21</f>
        <v>0</v>
      </c>
      <c r="L21" s="3288">
        <f>'Tableau 3A'!P21</f>
        <v>0</v>
      </c>
      <c r="M21" s="3266"/>
      <c r="N21" s="2399"/>
      <c r="O21" s="2399"/>
      <c r="P21" s="2404"/>
      <c r="Q21" s="3299">
        <f>Q22+Q23+Q24+Q25+Q26+Q31+Q32+Q33+Q36+Q37+Q38+Q39+Q40</f>
        <v>0</v>
      </c>
      <c r="R21" s="3300">
        <f>R22+R23+R24+R25+R26+R31+R32+R33+R36+R37+R38+R39+R40</f>
        <v>0</v>
      </c>
      <c r="S21" s="2404"/>
      <c r="T21" s="2404"/>
      <c r="U21" s="2404"/>
      <c r="V21" s="2404"/>
      <c r="W21" s="2404"/>
      <c r="X21" s="2404"/>
      <c r="Y21" s="2404"/>
      <c r="Z21" s="2404"/>
      <c r="AA21" s="2404"/>
      <c r="AB21" s="2404"/>
      <c r="AC21" s="2404"/>
    </row>
    <row r="22" spans="1:29" s="2353" customFormat="1" ht="15">
      <c r="A22" s="2345"/>
      <c r="B22" s="2398"/>
      <c r="C22" s="2399" t="s">
        <v>551</v>
      </c>
      <c r="D22" s="2345"/>
      <c r="E22" s="2343"/>
      <c r="F22" s="2343"/>
      <c r="G22" s="2343"/>
      <c r="H22" s="2347" t="s">
        <v>631</v>
      </c>
      <c r="I22" s="2347"/>
      <c r="J22" s="2401"/>
      <c r="K22" s="3289">
        <f>'Tableau 3A'!O22</f>
        <v>0</v>
      </c>
      <c r="L22" s="3289">
        <f>'Tableau 3A'!P22</f>
        <v>0</v>
      </c>
      <c r="M22" s="2202"/>
      <c r="N22" s="2400"/>
      <c r="O22" s="2401"/>
      <c r="P22" s="2404"/>
      <c r="Q22" s="3301">
        <f>K22*N22</f>
        <v>0</v>
      </c>
      <c r="R22" s="3290">
        <f>L22*N22</f>
        <v>0</v>
      </c>
      <c r="S22" s="2404"/>
      <c r="T22" s="2404"/>
      <c r="U22" s="2404"/>
      <c r="V22" s="2404"/>
      <c r="W22" s="2404"/>
      <c r="X22" s="2404"/>
      <c r="Y22" s="2404"/>
      <c r="Z22" s="2404"/>
      <c r="AA22" s="2404"/>
      <c r="AB22" s="2404"/>
      <c r="AC22" s="2404"/>
    </row>
    <row r="23" spans="1:29" s="2353" customFormat="1" ht="15">
      <c r="A23" s="2345"/>
      <c r="B23" s="2398"/>
      <c r="C23" s="2399" t="s">
        <v>551</v>
      </c>
      <c r="D23" s="2345"/>
      <c r="E23" s="2343"/>
      <c r="F23" s="2343"/>
      <c r="G23" s="2343"/>
      <c r="H23" s="2348" t="s">
        <v>632</v>
      </c>
      <c r="I23" s="2348"/>
      <c r="J23" s="2401"/>
      <c r="K23" s="3289">
        <f>'Tableau 3A'!O23</f>
        <v>0</v>
      </c>
      <c r="L23" s="3289">
        <f>'Tableau 3A'!P23</f>
        <v>0</v>
      </c>
      <c r="M23" s="2202"/>
      <c r="N23" s="2400"/>
      <c r="O23" s="2401"/>
      <c r="P23" s="2404"/>
      <c r="Q23" s="3301">
        <f t="shared" ref="Q23:Q25" si="2">K23*N23</f>
        <v>0</v>
      </c>
      <c r="R23" s="3290">
        <f t="shared" ref="R23:R25" si="3">L23*N23</f>
        <v>0</v>
      </c>
      <c r="S23" s="2404"/>
      <c r="T23" s="2404"/>
      <c r="U23" s="2404"/>
      <c r="V23" s="2404"/>
      <c r="W23" s="2404"/>
      <c r="X23" s="2404"/>
      <c r="Y23" s="2404"/>
      <c r="Z23" s="2404"/>
      <c r="AA23" s="2404"/>
      <c r="AB23" s="2404"/>
      <c r="AC23" s="2404"/>
    </row>
    <row r="24" spans="1:29" s="2353" customFormat="1" ht="15">
      <c r="A24" s="2345"/>
      <c r="B24" s="2398"/>
      <c r="C24" s="2399" t="s">
        <v>552</v>
      </c>
      <c r="D24" s="2345"/>
      <c r="E24" s="2343"/>
      <c r="F24" s="2343"/>
      <c r="G24" s="2343"/>
      <c r="H24" s="2347" t="s">
        <v>633</v>
      </c>
      <c r="I24" s="2347"/>
      <c r="J24" s="2401"/>
      <c r="K24" s="3289">
        <f>'Tableau 3A'!O24</f>
        <v>0</v>
      </c>
      <c r="L24" s="3289">
        <f>'Tableau 3A'!P24</f>
        <v>0</v>
      </c>
      <c r="M24" s="2202"/>
      <c r="N24" s="2400"/>
      <c r="O24" s="2401"/>
      <c r="P24" s="2404"/>
      <c r="Q24" s="3301">
        <f t="shared" si="2"/>
        <v>0</v>
      </c>
      <c r="R24" s="3290">
        <f t="shared" si="3"/>
        <v>0</v>
      </c>
      <c r="S24" s="2404"/>
      <c r="T24" s="2404"/>
      <c r="U24" s="2404"/>
      <c r="V24" s="2404"/>
      <c r="W24" s="2404"/>
      <c r="X24" s="2404"/>
      <c r="Y24" s="2404"/>
      <c r="Z24" s="2404"/>
      <c r="AA24" s="2404"/>
      <c r="AB24" s="2404"/>
      <c r="AC24" s="2404"/>
    </row>
    <row r="25" spans="1:29" s="2353" customFormat="1" ht="15">
      <c r="A25" s="2345"/>
      <c r="B25" s="2398"/>
      <c r="C25" s="2399" t="s">
        <v>551</v>
      </c>
      <c r="D25" s="2345"/>
      <c r="E25" s="2343"/>
      <c r="F25" s="2343"/>
      <c r="G25" s="2343"/>
      <c r="H25" s="2347" t="s">
        <v>634</v>
      </c>
      <c r="I25" s="2347"/>
      <c r="J25" s="2401"/>
      <c r="K25" s="3289">
        <f>'Tableau 3A'!O25</f>
        <v>0</v>
      </c>
      <c r="L25" s="3289">
        <f>'Tableau 3A'!P25</f>
        <v>0</v>
      </c>
      <c r="M25" s="2202"/>
      <c r="N25" s="2400"/>
      <c r="O25" s="2401"/>
      <c r="P25" s="2404"/>
      <c r="Q25" s="3301">
        <f t="shared" si="2"/>
        <v>0</v>
      </c>
      <c r="R25" s="3290">
        <f t="shared" si="3"/>
        <v>0</v>
      </c>
      <c r="S25" s="2404"/>
      <c r="T25" s="2404"/>
      <c r="U25" s="2404"/>
      <c r="V25" s="2404"/>
      <c r="W25" s="2404"/>
      <c r="X25" s="2404"/>
      <c r="Y25" s="2404"/>
      <c r="Z25" s="2404"/>
      <c r="AA25" s="2404"/>
      <c r="AB25" s="2404"/>
      <c r="AC25" s="2404"/>
    </row>
    <row r="26" spans="1:29" s="2353" customFormat="1" ht="15">
      <c r="A26" s="2345"/>
      <c r="B26" s="2398"/>
      <c r="C26" s="2399"/>
      <c r="D26" s="2345"/>
      <c r="E26" s="2343"/>
      <c r="F26" s="2343"/>
      <c r="G26" s="2343"/>
      <c r="H26" s="2347" t="s">
        <v>635</v>
      </c>
      <c r="I26" s="2347"/>
      <c r="J26" s="2401"/>
      <c r="K26" s="3288">
        <f>'Tableau 3A'!O26</f>
        <v>0</v>
      </c>
      <c r="L26" s="3288">
        <f>'Tableau 3A'!P26</f>
        <v>0</v>
      </c>
      <c r="M26" s="3266"/>
      <c r="N26" s="2399"/>
      <c r="O26" s="2398"/>
      <c r="P26" s="2404"/>
      <c r="Q26" s="3299">
        <f>Q27+Q28+Q29+Q30</f>
        <v>0</v>
      </c>
      <c r="R26" s="3300">
        <f>R27+R28+R29+R30</f>
        <v>0</v>
      </c>
      <c r="S26" s="2404"/>
      <c r="T26" s="2404"/>
      <c r="U26" s="2404"/>
      <c r="V26" s="2404"/>
      <c r="W26" s="2404"/>
      <c r="X26" s="2404"/>
      <c r="Y26" s="2404"/>
      <c r="Z26" s="2404"/>
      <c r="AA26" s="2404"/>
      <c r="AB26" s="2404"/>
      <c r="AC26" s="2404"/>
    </row>
    <row r="27" spans="1:29" s="2353" customFormat="1" ht="15">
      <c r="A27" s="2345"/>
      <c r="B27" s="2398"/>
      <c r="C27" s="2399" t="s">
        <v>551</v>
      </c>
      <c r="D27" s="2345"/>
      <c r="E27" s="2343"/>
      <c r="F27" s="2343"/>
      <c r="G27" s="2343"/>
      <c r="H27" s="2347"/>
      <c r="I27" s="2347" t="s">
        <v>636</v>
      </c>
      <c r="J27" s="2401"/>
      <c r="K27" s="3289">
        <f>'Tableau 3A'!O27</f>
        <v>0</v>
      </c>
      <c r="L27" s="3289">
        <f>'Tableau 3A'!P27</f>
        <v>0</v>
      </c>
      <c r="M27" s="2202"/>
      <c r="N27" s="2400"/>
      <c r="O27" s="2401"/>
      <c r="P27" s="2404"/>
      <c r="Q27" s="3301">
        <f>K27*N27</f>
        <v>0</v>
      </c>
      <c r="R27" s="3290">
        <f t="shared" ref="R27:R30" si="4">L27*N27</f>
        <v>0</v>
      </c>
      <c r="S27" s="2404"/>
      <c r="T27" s="2404"/>
      <c r="U27" s="2404"/>
      <c r="V27" s="2404"/>
      <c r="W27" s="2404"/>
      <c r="X27" s="2404"/>
      <c r="Y27" s="2404"/>
      <c r="Z27" s="2404"/>
      <c r="AA27" s="2404"/>
      <c r="AB27" s="2404"/>
      <c r="AC27" s="2404"/>
    </row>
    <row r="28" spans="1:29" s="2353" customFormat="1" ht="15">
      <c r="A28" s="2345"/>
      <c r="B28" s="2398"/>
      <c r="C28" s="2399" t="s">
        <v>551</v>
      </c>
      <c r="D28" s="2345"/>
      <c r="E28" s="2343"/>
      <c r="F28" s="2343"/>
      <c r="G28" s="2343"/>
      <c r="H28" s="2347"/>
      <c r="I28" s="2347" t="s">
        <v>637</v>
      </c>
      <c r="J28" s="2401"/>
      <c r="K28" s="3289">
        <f>'Tableau 3A'!O28</f>
        <v>0</v>
      </c>
      <c r="L28" s="3289">
        <f>'Tableau 3A'!P28</f>
        <v>0</v>
      </c>
      <c r="M28" s="2202"/>
      <c r="N28" s="2400"/>
      <c r="O28" s="2401"/>
      <c r="P28" s="2404"/>
      <c r="Q28" s="3301">
        <f t="shared" ref="Q28:Q30" si="5">K28*N28</f>
        <v>0</v>
      </c>
      <c r="R28" s="3290">
        <f t="shared" si="4"/>
        <v>0</v>
      </c>
      <c r="S28" s="2404"/>
      <c r="T28" s="2404"/>
      <c r="U28" s="2404"/>
      <c r="V28" s="2404"/>
      <c r="W28" s="2404"/>
      <c r="X28" s="2404"/>
      <c r="Y28" s="2404"/>
      <c r="Z28" s="2404"/>
      <c r="AA28" s="2404"/>
      <c r="AB28" s="2404"/>
      <c r="AC28" s="2404"/>
    </row>
    <row r="29" spans="1:29" s="2353" customFormat="1" ht="15">
      <c r="A29" s="2345"/>
      <c r="B29" s="2398"/>
      <c r="C29" s="2399" t="s">
        <v>552</v>
      </c>
      <c r="D29" s="2345"/>
      <c r="E29" s="2343"/>
      <c r="F29" s="2343"/>
      <c r="G29" s="2343"/>
      <c r="H29" s="2347"/>
      <c r="I29" s="2347" t="s">
        <v>76</v>
      </c>
      <c r="J29" s="2401"/>
      <c r="K29" s="3289">
        <f>'Tableau 3A'!O29</f>
        <v>0</v>
      </c>
      <c r="L29" s="3289">
        <f>'Tableau 3A'!P29</f>
        <v>0</v>
      </c>
      <c r="M29" s="2202"/>
      <c r="N29" s="2400"/>
      <c r="O29" s="2401"/>
      <c r="P29" s="2404"/>
      <c r="Q29" s="3301">
        <f t="shared" si="5"/>
        <v>0</v>
      </c>
      <c r="R29" s="3290">
        <f t="shared" si="4"/>
        <v>0</v>
      </c>
      <c r="S29" s="2404"/>
      <c r="T29" s="2404"/>
      <c r="U29" s="2404"/>
      <c r="V29" s="2404"/>
      <c r="W29" s="2404"/>
      <c r="X29" s="2404"/>
      <c r="Y29" s="2404"/>
      <c r="Z29" s="2404"/>
      <c r="AA29" s="2404"/>
      <c r="AB29" s="2404"/>
      <c r="AC29" s="2404"/>
    </row>
    <row r="30" spans="1:29" s="2353" customFormat="1" ht="15">
      <c r="A30" s="2345"/>
      <c r="B30" s="2398"/>
      <c r="C30" s="2399" t="s">
        <v>551</v>
      </c>
      <c r="D30" s="2345"/>
      <c r="E30" s="2343"/>
      <c r="F30" s="2343"/>
      <c r="G30" s="2343"/>
      <c r="H30" s="2347"/>
      <c r="I30" s="2347" t="s">
        <v>638</v>
      </c>
      <c r="J30" s="2401"/>
      <c r="K30" s="3289">
        <f>'Tableau 3A'!O30</f>
        <v>0</v>
      </c>
      <c r="L30" s="3289">
        <f>'Tableau 3A'!P30</f>
        <v>0</v>
      </c>
      <c r="M30" s="2202"/>
      <c r="N30" s="2400"/>
      <c r="O30" s="2401"/>
      <c r="P30" s="2404"/>
      <c r="Q30" s="3301">
        <f t="shared" si="5"/>
        <v>0</v>
      </c>
      <c r="R30" s="3290">
        <f t="shared" si="4"/>
        <v>0</v>
      </c>
      <c r="S30" s="2404"/>
      <c r="T30" s="2404"/>
      <c r="U30" s="2404"/>
      <c r="V30" s="2404"/>
      <c r="W30" s="2404"/>
      <c r="X30" s="2404"/>
      <c r="Y30" s="2404"/>
      <c r="Z30" s="2404"/>
      <c r="AA30" s="2404"/>
      <c r="AB30" s="2404"/>
      <c r="AC30" s="2404"/>
    </row>
    <row r="31" spans="1:29" s="2353" customFormat="1" ht="15">
      <c r="A31" s="2345"/>
      <c r="B31" s="2398"/>
      <c r="C31" s="2399" t="s">
        <v>551</v>
      </c>
      <c r="D31" s="2345"/>
      <c r="E31" s="2343"/>
      <c r="F31" s="2343"/>
      <c r="G31" s="2343"/>
      <c r="H31" s="2347" t="s">
        <v>639</v>
      </c>
      <c r="I31" s="2347"/>
      <c r="J31" s="2401"/>
      <c r="K31" s="3289">
        <f>'Tableau 3A'!O31</f>
        <v>0</v>
      </c>
      <c r="L31" s="3289">
        <f>'Tableau 3A'!P31</f>
        <v>0</v>
      </c>
      <c r="M31" s="2202"/>
      <c r="N31" s="2400"/>
      <c r="O31" s="2401"/>
      <c r="P31" s="2404"/>
      <c r="Q31" s="3301">
        <f t="shared" ref="Q31:Q32" si="6">K31*N31</f>
        <v>0</v>
      </c>
      <c r="R31" s="3290">
        <f t="shared" ref="R31:R32" si="7">L31*N31</f>
        <v>0</v>
      </c>
      <c r="S31" s="2404"/>
      <c r="T31" s="2404"/>
      <c r="U31" s="2404"/>
      <c r="V31" s="2404"/>
      <c r="W31" s="2404"/>
      <c r="X31" s="2404"/>
      <c r="Y31" s="2404"/>
      <c r="Z31" s="2404"/>
      <c r="AA31" s="2404"/>
      <c r="AB31" s="2404"/>
      <c r="AC31" s="2404"/>
    </row>
    <row r="32" spans="1:29" s="2353" customFormat="1" ht="15">
      <c r="A32" s="2345"/>
      <c r="B32" s="2398"/>
      <c r="C32" s="2399" t="s">
        <v>551</v>
      </c>
      <c r="D32" s="2345"/>
      <c r="E32" s="2343"/>
      <c r="F32" s="2343"/>
      <c r="G32" s="2343"/>
      <c r="H32" s="2347" t="s">
        <v>640</v>
      </c>
      <c r="I32" s="2347"/>
      <c r="J32" s="2401"/>
      <c r="K32" s="3289">
        <f>'Tableau 3A'!O32</f>
        <v>0</v>
      </c>
      <c r="L32" s="3289">
        <f>'Tableau 3A'!P32</f>
        <v>0</v>
      </c>
      <c r="M32" s="2202"/>
      <c r="N32" s="2400"/>
      <c r="O32" s="2401"/>
      <c r="P32" s="2404"/>
      <c r="Q32" s="3301">
        <f t="shared" si="6"/>
        <v>0</v>
      </c>
      <c r="R32" s="3290">
        <f t="shared" si="7"/>
        <v>0</v>
      </c>
      <c r="S32" s="2404"/>
      <c r="T32" s="2404"/>
      <c r="U32" s="2404"/>
      <c r="V32" s="2404"/>
      <c r="W32" s="2404"/>
      <c r="X32" s="2404"/>
      <c r="Y32" s="2404"/>
      <c r="Z32" s="2404"/>
      <c r="AA32" s="2404"/>
      <c r="AB32" s="2404"/>
      <c r="AC32" s="2404"/>
    </row>
    <row r="33" spans="1:29" s="2353" customFormat="1" ht="15">
      <c r="A33" s="2345"/>
      <c r="B33" s="2398"/>
      <c r="C33" s="2399"/>
      <c r="D33" s="2345"/>
      <c r="E33" s="2343"/>
      <c r="F33" s="2343"/>
      <c r="G33" s="2343"/>
      <c r="H33" s="2347" t="s">
        <v>641</v>
      </c>
      <c r="I33" s="2347"/>
      <c r="J33" s="2401"/>
      <c r="K33" s="3288">
        <f>'Tableau 3A'!O33</f>
        <v>0</v>
      </c>
      <c r="L33" s="3288">
        <f>'Tableau 3A'!P33</f>
        <v>0</v>
      </c>
      <c r="M33" s="3266"/>
      <c r="N33" s="2399"/>
      <c r="O33" s="2398"/>
      <c r="P33" s="2404"/>
      <c r="Q33" s="3299">
        <f>Q34+Q35</f>
        <v>0</v>
      </c>
      <c r="R33" s="3300">
        <f>R34+R35</f>
        <v>0</v>
      </c>
      <c r="S33" s="2404"/>
      <c r="T33" s="2404"/>
      <c r="U33" s="2404"/>
      <c r="V33" s="2404"/>
      <c r="W33" s="2404"/>
      <c r="X33" s="2404"/>
      <c r="Y33" s="2404"/>
      <c r="Z33" s="2404"/>
      <c r="AA33" s="2404"/>
      <c r="AB33" s="2404"/>
      <c r="AC33" s="2404"/>
    </row>
    <row r="34" spans="1:29" s="2353" customFormat="1" ht="15">
      <c r="A34" s="2345"/>
      <c r="B34" s="2398"/>
      <c r="C34" s="2399" t="s">
        <v>551</v>
      </c>
      <c r="D34" s="2345"/>
      <c r="E34" s="2343"/>
      <c r="F34" s="2343"/>
      <c r="G34" s="2343"/>
      <c r="H34" s="2347"/>
      <c r="I34" s="2347" t="s">
        <v>642</v>
      </c>
      <c r="J34" s="2401"/>
      <c r="K34" s="3289">
        <f>'Tableau 3A'!O34</f>
        <v>0</v>
      </c>
      <c r="L34" s="3289">
        <f>'Tableau 3A'!P34</f>
        <v>0</v>
      </c>
      <c r="M34" s="2202"/>
      <c r="N34" s="2400"/>
      <c r="O34" s="2401"/>
      <c r="P34" s="2404"/>
      <c r="Q34" s="3301">
        <f>K34*N34</f>
        <v>0</v>
      </c>
      <c r="R34" s="3290">
        <f t="shared" ref="R34:R37" si="8">L34*N34</f>
        <v>0</v>
      </c>
      <c r="S34" s="2404"/>
      <c r="T34" s="2404"/>
      <c r="U34" s="2404"/>
      <c r="V34" s="2404"/>
      <c r="W34" s="2404"/>
      <c r="X34" s="2404"/>
      <c r="Y34" s="2404"/>
      <c r="Z34" s="2404"/>
      <c r="AA34" s="2404"/>
      <c r="AB34" s="2404"/>
      <c r="AC34" s="2404"/>
    </row>
    <row r="35" spans="1:29" s="2353" customFormat="1" ht="15">
      <c r="A35" s="2345"/>
      <c r="B35" s="2398"/>
      <c r="C35" s="2399" t="s">
        <v>551</v>
      </c>
      <c r="D35" s="2345"/>
      <c r="E35" s="2343"/>
      <c r="F35" s="2343"/>
      <c r="G35" s="2343"/>
      <c r="H35" s="2347"/>
      <c r="I35" s="2347" t="s">
        <v>643</v>
      </c>
      <c r="J35" s="2401"/>
      <c r="K35" s="3289">
        <f>'Tableau 3A'!O35</f>
        <v>0</v>
      </c>
      <c r="L35" s="3289">
        <f>'Tableau 3A'!P35</f>
        <v>0</v>
      </c>
      <c r="M35" s="2202"/>
      <c r="N35" s="2400"/>
      <c r="O35" s="2401"/>
      <c r="P35" s="2404"/>
      <c r="Q35" s="3301">
        <f t="shared" ref="Q35:Q37" si="9">K35*N35</f>
        <v>0</v>
      </c>
      <c r="R35" s="3290">
        <f t="shared" si="8"/>
        <v>0</v>
      </c>
      <c r="S35" s="2404"/>
      <c r="T35" s="2404"/>
      <c r="U35" s="2404"/>
      <c r="V35" s="2404"/>
      <c r="W35" s="2404"/>
      <c r="X35" s="2404"/>
      <c r="Y35" s="2404"/>
      <c r="Z35" s="2404"/>
      <c r="AA35" s="2404"/>
      <c r="AB35" s="2404"/>
      <c r="AC35" s="2404"/>
    </row>
    <row r="36" spans="1:29" s="2353" customFormat="1" ht="15">
      <c r="A36" s="2345"/>
      <c r="B36" s="2398"/>
      <c r="C36" s="2399" t="s">
        <v>552</v>
      </c>
      <c r="D36" s="2345"/>
      <c r="E36" s="2343"/>
      <c r="F36" s="2343"/>
      <c r="G36" s="2343"/>
      <c r="H36" s="2347" t="s">
        <v>644</v>
      </c>
      <c r="I36" s="2347"/>
      <c r="J36" s="2401"/>
      <c r="K36" s="3289">
        <f>'Tableau 3A'!O36</f>
        <v>0</v>
      </c>
      <c r="L36" s="3289">
        <f>'Tableau 3A'!P36</f>
        <v>0</v>
      </c>
      <c r="M36" s="2202"/>
      <c r="N36" s="2400"/>
      <c r="O36" s="2401"/>
      <c r="P36" s="2404"/>
      <c r="Q36" s="3301">
        <f t="shared" si="9"/>
        <v>0</v>
      </c>
      <c r="R36" s="3290">
        <f t="shared" si="8"/>
        <v>0</v>
      </c>
      <c r="S36" s="2404"/>
      <c r="T36" s="2404"/>
      <c r="U36" s="2404"/>
      <c r="V36" s="2404"/>
      <c r="W36" s="2404"/>
      <c r="X36" s="2404"/>
      <c r="Y36" s="2404"/>
      <c r="Z36" s="2404"/>
      <c r="AA36" s="2404"/>
      <c r="AB36" s="2404"/>
      <c r="AC36" s="2404"/>
    </row>
    <row r="37" spans="1:29" s="2353" customFormat="1" ht="15">
      <c r="A37" s="2345"/>
      <c r="B37" s="2398"/>
      <c r="C37" s="2399" t="s">
        <v>552</v>
      </c>
      <c r="D37" s="2345"/>
      <c r="E37" s="2343"/>
      <c r="F37" s="2343"/>
      <c r="G37" s="2343"/>
      <c r="H37" s="2347" t="s">
        <v>645</v>
      </c>
      <c r="I37" s="2347"/>
      <c r="J37" s="2401"/>
      <c r="K37" s="3289">
        <f>'Tableau 3A'!O37</f>
        <v>0</v>
      </c>
      <c r="L37" s="3289">
        <f>'Tableau 3A'!P37</f>
        <v>0</v>
      </c>
      <c r="M37" s="2202"/>
      <c r="N37" s="2400"/>
      <c r="O37" s="2401"/>
      <c r="P37" s="2404"/>
      <c r="Q37" s="3301">
        <f t="shared" si="9"/>
        <v>0</v>
      </c>
      <c r="R37" s="3290">
        <f t="shared" si="8"/>
        <v>0</v>
      </c>
      <c r="S37" s="2404"/>
      <c r="T37" s="2404"/>
      <c r="U37" s="2404"/>
      <c r="V37" s="2404"/>
      <c r="W37" s="2404"/>
      <c r="X37" s="2404"/>
      <c r="Y37" s="2404"/>
      <c r="Z37" s="2404"/>
      <c r="AA37" s="2404"/>
      <c r="AB37" s="2404"/>
      <c r="AC37" s="2404"/>
    </row>
    <row r="38" spans="1:29" s="2353" customFormat="1" ht="15">
      <c r="A38" s="2345"/>
      <c r="B38" s="2398"/>
      <c r="C38" s="2399" t="s">
        <v>552</v>
      </c>
      <c r="D38" s="2345"/>
      <c r="E38" s="2343"/>
      <c r="F38" s="2343"/>
      <c r="G38" s="2343"/>
      <c r="H38" s="2347" t="s">
        <v>646</v>
      </c>
      <c r="I38" s="2347"/>
      <c r="J38" s="2401"/>
      <c r="K38" s="3289">
        <f>'Tableau 3A'!O38</f>
        <v>0</v>
      </c>
      <c r="L38" s="3289">
        <f>'Tableau 3A'!P38</f>
        <v>0</v>
      </c>
      <c r="M38" s="2202"/>
      <c r="N38" s="2400"/>
      <c r="O38" s="2401"/>
      <c r="P38" s="2404"/>
      <c r="Q38" s="3301">
        <f t="shared" ref="Q38:Q40" si="10">K38*N38</f>
        <v>0</v>
      </c>
      <c r="R38" s="3290">
        <f t="shared" ref="R38:R40" si="11">L38*N38</f>
        <v>0</v>
      </c>
      <c r="S38" s="2404"/>
      <c r="T38" s="2404"/>
      <c r="U38" s="2404"/>
      <c r="V38" s="2404"/>
      <c r="W38" s="2404"/>
      <c r="X38" s="2404"/>
      <c r="Y38" s="2404"/>
      <c r="Z38" s="2404"/>
      <c r="AA38" s="2404"/>
      <c r="AB38" s="2404"/>
      <c r="AC38" s="2404"/>
    </row>
    <row r="39" spans="1:29" s="2353" customFormat="1" ht="15">
      <c r="A39" s="2345"/>
      <c r="B39" s="2398"/>
      <c r="C39" s="2399" t="s">
        <v>552</v>
      </c>
      <c r="D39" s="2345"/>
      <c r="E39" s="2343"/>
      <c r="F39" s="2343"/>
      <c r="G39" s="2343"/>
      <c r="H39" s="2347" t="s">
        <v>647</v>
      </c>
      <c r="I39" s="2347"/>
      <c r="J39" s="2401"/>
      <c r="K39" s="3289">
        <f>'Tableau 3A'!O39</f>
        <v>0</v>
      </c>
      <c r="L39" s="3289">
        <f>'Tableau 3A'!P39</f>
        <v>0</v>
      </c>
      <c r="M39" s="2202"/>
      <c r="N39" s="2400"/>
      <c r="O39" s="2401"/>
      <c r="P39" s="2404"/>
      <c r="Q39" s="3301">
        <f t="shared" si="10"/>
        <v>0</v>
      </c>
      <c r="R39" s="3290">
        <f t="shared" si="11"/>
        <v>0</v>
      </c>
      <c r="S39" s="2404"/>
      <c r="T39" s="2404"/>
      <c r="U39" s="2404"/>
      <c r="V39" s="2404"/>
      <c r="W39" s="2404"/>
      <c r="X39" s="2404"/>
      <c r="Y39" s="2404"/>
      <c r="Z39" s="2404"/>
      <c r="AA39" s="2404"/>
      <c r="AB39" s="2404"/>
      <c r="AC39" s="2404"/>
    </row>
    <row r="40" spans="1:29" s="2353" customFormat="1" ht="15">
      <c r="A40" s="2345"/>
      <c r="B40" s="2954"/>
      <c r="C40" s="2399" t="s">
        <v>552</v>
      </c>
      <c r="D40" s="2345"/>
      <c r="E40" s="2955"/>
      <c r="F40" s="2955"/>
      <c r="G40" s="2955"/>
      <c r="H40" s="2487" t="s">
        <v>2015</v>
      </c>
      <c r="I40" s="2956"/>
      <c r="J40" s="3269"/>
      <c r="K40" s="3290">
        <f>'Tableau 3A'!O40</f>
        <v>0</v>
      </c>
      <c r="L40" s="3290">
        <f>'Tableau 3A'!P40</f>
        <v>0</v>
      </c>
      <c r="M40" s="2202"/>
      <c r="N40" s="2400"/>
      <c r="O40" s="3269"/>
      <c r="P40" s="2404"/>
      <c r="Q40" s="3301">
        <f t="shared" si="10"/>
        <v>0</v>
      </c>
      <c r="R40" s="3290">
        <f t="shared" si="11"/>
        <v>0</v>
      </c>
      <c r="S40" s="2404"/>
      <c r="T40" s="2404"/>
      <c r="U40" s="2404"/>
      <c r="V40" s="2404"/>
      <c r="W40" s="2404"/>
      <c r="X40" s="2404"/>
      <c r="Y40" s="2404"/>
      <c r="Z40" s="2404"/>
      <c r="AA40" s="2404"/>
      <c r="AB40" s="2404"/>
      <c r="AC40" s="2404"/>
    </row>
    <row r="41" spans="1:29" s="2353" customFormat="1" ht="15">
      <c r="A41" s="2345"/>
      <c r="B41" s="2398"/>
      <c r="C41" s="2399"/>
      <c r="D41" s="2345"/>
      <c r="E41" s="2343"/>
      <c r="F41" s="2343"/>
      <c r="G41" s="2343"/>
      <c r="H41" s="2347"/>
      <c r="I41" s="2347"/>
      <c r="J41" s="2401"/>
      <c r="K41" s="3289"/>
      <c r="L41" s="3289"/>
      <c r="M41" s="2202"/>
      <c r="N41" s="2400"/>
      <c r="O41" s="2401"/>
      <c r="P41" s="2404"/>
      <c r="Q41" s="3301"/>
      <c r="R41" s="3290"/>
      <c r="S41" s="2404"/>
      <c r="T41" s="2404"/>
      <c r="U41" s="2404"/>
      <c r="V41" s="2404"/>
      <c r="W41" s="2404"/>
      <c r="X41" s="2404"/>
      <c r="Y41" s="2404"/>
      <c r="Z41" s="2404"/>
      <c r="AA41" s="2404"/>
      <c r="AB41" s="2404"/>
      <c r="AC41" s="2404"/>
    </row>
    <row r="42" spans="1:29" s="2353" customFormat="1" ht="15">
      <c r="A42" s="2345"/>
      <c r="B42" s="2398"/>
      <c r="C42" s="2399"/>
      <c r="D42" s="2345"/>
      <c r="E42" s="2343"/>
      <c r="F42" s="2343"/>
      <c r="G42" s="2343" t="s">
        <v>648</v>
      </c>
      <c r="H42" s="2343"/>
      <c r="I42" s="2343"/>
      <c r="J42" s="2398"/>
      <c r="K42" s="3288">
        <f>'Tableau 3A'!O42</f>
        <v>0</v>
      </c>
      <c r="L42" s="3288">
        <f>'Tableau 3A'!P42</f>
        <v>0</v>
      </c>
      <c r="M42" s="3266"/>
      <c r="N42" s="2399"/>
      <c r="O42" s="2398"/>
      <c r="P42" s="2404"/>
      <c r="Q42" s="3299">
        <f>Q43+Q44</f>
        <v>0</v>
      </c>
      <c r="R42" s="3300">
        <f>R43+R44</f>
        <v>0</v>
      </c>
      <c r="S42" s="2404"/>
      <c r="T42" s="2404"/>
      <c r="U42" s="2404"/>
      <c r="V42" s="2404"/>
      <c r="W42" s="2404"/>
      <c r="X42" s="2404"/>
      <c r="Y42" s="2404"/>
      <c r="Z42" s="2404"/>
      <c r="AA42" s="2404"/>
      <c r="AB42" s="2404"/>
      <c r="AC42" s="2404"/>
    </row>
    <row r="43" spans="1:29" s="2353" customFormat="1" ht="15">
      <c r="A43" s="2345"/>
      <c r="B43" s="2398"/>
      <c r="C43" s="2399" t="s">
        <v>552</v>
      </c>
      <c r="D43" s="2345"/>
      <c r="E43" s="2343"/>
      <c r="F43" s="2343"/>
      <c r="G43" s="2343"/>
      <c r="H43" s="2347" t="s">
        <v>649</v>
      </c>
      <c r="I43" s="2347"/>
      <c r="J43" s="2401"/>
      <c r="K43" s="3289">
        <f>'Tableau 3A'!O43</f>
        <v>0</v>
      </c>
      <c r="L43" s="3289">
        <f>'Tableau 3A'!P43</f>
        <v>0</v>
      </c>
      <c r="M43" s="2202"/>
      <c r="N43" s="2400"/>
      <c r="O43" s="2401"/>
      <c r="P43" s="2404"/>
      <c r="Q43" s="3301">
        <f t="shared" ref="Q43:Q44" si="12">K43*N43</f>
        <v>0</v>
      </c>
      <c r="R43" s="3290">
        <f t="shared" ref="R43:R44" si="13">L43*N43</f>
        <v>0</v>
      </c>
      <c r="S43" s="2404"/>
      <c r="T43" s="2404"/>
      <c r="U43" s="2404"/>
      <c r="V43" s="2404"/>
      <c r="W43" s="2404"/>
      <c r="X43" s="2404"/>
      <c r="Y43" s="2404"/>
      <c r="Z43" s="2404"/>
      <c r="AA43" s="2404"/>
      <c r="AB43" s="2404"/>
      <c r="AC43" s="2404"/>
    </row>
    <row r="44" spans="1:29" s="2353" customFormat="1" ht="15">
      <c r="A44" s="2345"/>
      <c r="B44" s="2398"/>
      <c r="C44" s="2399" t="s">
        <v>551</v>
      </c>
      <c r="D44" s="2345"/>
      <c r="E44" s="2343"/>
      <c r="F44" s="2343"/>
      <c r="G44" s="2343"/>
      <c r="H44" s="2347" t="s">
        <v>650</v>
      </c>
      <c r="I44" s="2347"/>
      <c r="J44" s="2401"/>
      <c r="K44" s="3289">
        <f>'Tableau 3A'!O44</f>
        <v>0</v>
      </c>
      <c r="L44" s="3289">
        <f>'Tableau 3A'!P44</f>
        <v>0</v>
      </c>
      <c r="M44" s="2202"/>
      <c r="N44" s="2400"/>
      <c r="O44" s="2401"/>
      <c r="P44" s="2404"/>
      <c r="Q44" s="3301">
        <f t="shared" si="12"/>
        <v>0</v>
      </c>
      <c r="R44" s="3290">
        <f t="shared" si="13"/>
        <v>0</v>
      </c>
      <c r="S44" s="2404"/>
      <c r="T44" s="2404"/>
      <c r="U44" s="2404"/>
      <c r="V44" s="2404"/>
      <c r="W44" s="2404"/>
      <c r="X44" s="2404"/>
      <c r="Y44" s="2404"/>
      <c r="Z44" s="2404"/>
      <c r="AA44" s="2404"/>
      <c r="AB44" s="2404"/>
      <c r="AC44" s="2404"/>
    </row>
    <row r="45" spans="1:29" s="2353" customFormat="1" ht="15">
      <c r="A45" s="2345"/>
      <c r="B45" s="2398"/>
      <c r="C45" s="2399"/>
      <c r="D45" s="2345"/>
      <c r="E45" s="2343"/>
      <c r="F45" s="2343"/>
      <c r="G45" s="2343"/>
      <c r="H45" s="2347"/>
      <c r="I45" s="2347"/>
      <c r="J45" s="2401"/>
      <c r="K45" s="3289"/>
      <c r="L45" s="3289"/>
      <c r="M45" s="2202"/>
      <c r="N45" s="2400"/>
      <c r="O45" s="2401"/>
      <c r="P45" s="2404"/>
      <c r="Q45" s="3301"/>
      <c r="R45" s="3290"/>
      <c r="S45" s="2404"/>
      <c r="T45" s="2404"/>
      <c r="U45" s="2404"/>
      <c r="V45" s="2404"/>
      <c r="W45" s="2404"/>
      <c r="X45" s="2404"/>
      <c r="Y45" s="2404"/>
      <c r="Z45" s="2404"/>
      <c r="AA45" s="2404"/>
      <c r="AB45" s="2404"/>
      <c r="AC45" s="2404"/>
    </row>
    <row r="46" spans="1:29" s="2353" customFormat="1" ht="15">
      <c r="A46" s="2345"/>
      <c r="B46" s="2398"/>
      <c r="C46" s="2399"/>
      <c r="D46" s="2345"/>
      <c r="E46" s="2343"/>
      <c r="F46" s="2343"/>
      <c r="G46" s="2343" t="s">
        <v>651</v>
      </c>
      <c r="H46" s="2343"/>
      <c r="I46" s="2343"/>
      <c r="J46" s="2398"/>
      <c r="K46" s="3288">
        <f>'Tableau 3A'!O46</f>
        <v>0</v>
      </c>
      <c r="L46" s="3288">
        <f>'Tableau 3A'!P46</f>
        <v>0</v>
      </c>
      <c r="M46" s="3266"/>
      <c r="N46" s="2399"/>
      <c r="O46" s="2398"/>
      <c r="P46" s="2404"/>
      <c r="Q46" s="3299">
        <f>Q47+Q48+Q51+Q54+Q57+Q60+Q63+Q66+Q67</f>
        <v>0</v>
      </c>
      <c r="R46" s="3300">
        <f>R47+R48+R51+R54+R57+R60+R63+R66+R67</f>
        <v>0</v>
      </c>
      <c r="S46" s="2404"/>
      <c r="T46" s="2404"/>
      <c r="U46" s="2404"/>
      <c r="V46" s="2404"/>
      <c r="W46" s="2404"/>
      <c r="X46" s="2404"/>
      <c r="Y46" s="2404"/>
      <c r="Z46" s="2404"/>
      <c r="AA46" s="2404"/>
      <c r="AB46" s="2404"/>
      <c r="AC46" s="2404"/>
    </row>
    <row r="47" spans="1:29" s="2353" customFormat="1" ht="15">
      <c r="A47" s="2345"/>
      <c r="B47" s="2398"/>
      <c r="C47" s="2399" t="s">
        <v>551</v>
      </c>
      <c r="D47" s="2345"/>
      <c r="E47" s="2343"/>
      <c r="F47" s="2343"/>
      <c r="G47" s="2343"/>
      <c r="H47" s="2347" t="s">
        <v>652</v>
      </c>
      <c r="I47" s="2347"/>
      <c r="J47" s="2401"/>
      <c r="K47" s="3289">
        <f>'Tableau 3A'!O47</f>
        <v>0</v>
      </c>
      <c r="L47" s="3289">
        <f>'Tableau 3A'!P47</f>
        <v>0</v>
      </c>
      <c r="M47" s="2202"/>
      <c r="N47" s="2400"/>
      <c r="O47" s="2401"/>
      <c r="P47" s="2404"/>
      <c r="Q47" s="3301">
        <f t="shared" ref="Q47" si="14">K47*N47</f>
        <v>0</v>
      </c>
      <c r="R47" s="3290">
        <f>L47*N47</f>
        <v>0</v>
      </c>
      <c r="S47" s="2404"/>
      <c r="T47" s="2404"/>
      <c r="U47" s="2404"/>
      <c r="V47" s="2404"/>
      <c r="W47" s="2404"/>
      <c r="X47" s="2404"/>
      <c r="Y47" s="2404"/>
      <c r="Z47" s="2404"/>
      <c r="AA47" s="2404"/>
      <c r="AB47" s="2404"/>
      <c r="AC47" s="2404"/>
    </row>
    <row r="48" spans="1:29" s="2353" customFormat="1" ht="15">
      <c r="A48" s="2345"/>
      <c r="B48" s="2398"/>
      <c r="C48" s="2399"/>
      <c r="D48" s="2345"/>
      <c r="E48" s="2343"/>
      <c r="F48" s="2343"/>
      <c r="G48" s="2343"/>
      <c r="H48" s="2347" t="s">
        <v>653</v>
      </c>
      <c r="I48" s="2347"/>
      <c r="J48" s="2401"/>
      <c r="K48" s="3289">
        <f>'Tableau 3A'!O48</f>
        <v>0</v>
      </c>
      <c r="L48" s="3289">
        <f>'Tableau 3A'!P48</f>
        <v>0</v>
      </c>
      <c r="M48" s="3266"/>
      <c r="N48" s="2400"/>
      <c r="O48" s="2401"/>
      <c r="P48" s="2404"/>
      <c r="Q48" s="3301">
        <f>Q49+Q50</f>
        <v>0</v>
      </c>
      <c r="R48" s="3290">
        <f>R49+R50</f>
        <v>0</v>
      </c>
      <c r="S48" s="2404"/>
      <c r="T48" s="2404"/>
      <c r="U48" s="2404"/>
      <c r="V48" s="2404"/>
      <c r="W48" s="2404"/>
      <c r="X48" s="2404"/>
      <c r="Y48" s="2404"/>
      <c r="Z48" s="2404"/>
      <c r="AA48" s="2404"/>
      <c r="AB48" s="2404"/>
      <c r="AC48" s="2404"/>
    </row>
    <row r="49" spans="1:29" s="2353" customFormat="1" ht="15">
      <c r="A49" s="2345"/>
      <c r="B49" s="2398"/>
      <c r="C49" s="2399" t="s">
        <v>552</v>
      </c>
      <c r="D49" s="2345"/>
      <c r="E49" s="2343"/>
      <c r="F49" s="2343"/>
      <c r="G49" s="2343"/>
      <c r="H49" s="2347"/>
      <c r="I49" s="2347" t="s">
        <v>649</v>
      </c>
      <c r="J49" s="2401"/>
      <c r="K49" s="3289">
        <f>'Tableau 3A'!O49</f>
        <v>0</v>
      </c>
      <c r="L49" s="3289">
        <f>'Tableau 3A'!P49</f>
        <v>0</v>
      </c>
      <c r="M49" s="2202"/>
      <c r="N49" s="2400"/>
      <c r="O49" s="2401"/>
      <c r="P49" s="2404"/>
      <c r="Q49" s="3301">
        <f t="shared" ref="Q49:Q50" si="15">K49*N49</f>
        <v>0</v>
      </c>
      <c r="R49" s="3290">
        <f>L49*N49</f>
        <v>0</v>
      </c>
      <c r="S49" s="2404"/>
      <c r="T49" s="2404"/>
      <c r="U49" s="2404"/>
      <c r="V49" s="2404"/>
      <c r="W49" s="2404"/>
      <c r="X49" s="2404"/>
      <c r="Y49" s="2404"/>
      <c r="Z49" s="2404"/>
      <c r="AA49" s="2404"/>
      <c r="AB49" s="2404"/>
      <c r="AC49" s="2404"/>
    </row>
    <row r="50" spans="1:29" s="2353" customFormat="1" ht="15">
      <c r="A50" s="2345"/>
      <c r="B50" s="2398"/>
      <c r="C50" s="2399" t="s">
        <v>551</v>
      </c>
      <c r="D50" s="2345"/>
      <c r="E50" s="2343"/>
      <c r="F50" s="2343"/>
      <c r="G50" s="2343"/>
      <c r="H50" s="2347"/>
      <c r="I50" s="2347" t="s">
        <v>654</v>
      </c>
      <c r="J50" s="2401"/>
      <c r="K50" s="3289">
        <f>'Tableau 3A'!O50</f>
        <v>0</v>
      </c>
      <c r="L50" s="3289">
        <f>'Tableau 3A'!P50</f>
        <v>0</v>
      </c>
      <c r="M50" s="2202"/>
      <c r="N50" s="2400"/>
      <c r="O50" s="2401"/>
      <c r="P50" s="2404"/>
      <c r="Q50" s="3301">
        <f t="shared" si="15"/>
        <v>0</v>
      </c>
      <c r="R50" s="3290">
        <f>L50*N50</f>
        <v>0</v>
      </c>
      <c r="S50" s="2404"/>
      <c r="T50" s="2404"/>
      <c r="U50" s="2404"/>
      <c r="V50" s="2404"/>
      <c r="W50" s="2404"/>
      <c r="X50" s="2404"/>
      <c r="Y50" s="2404"/>
      <c r="Z50" s="2404"/>
      <c r="AA50" s="2404"/>
      <c r="AB50" s="2404"/>
      <c r="AC50" s="2404"/>
    </row>
    <row r="51" spans="1:29" s="2353" customFormat="1" ht="15">
      <c r="A51" s="2345"/>
      <c r="B51" s="2398"/>
      <c r="C51" s="2399"/>
      <c r="D51" s="2345"/>
      <c r="E51" s="2343"/>
      <c r="F51" s="2343"/>
      <c r="G51" s="2343"/>
      <c r="H51" s="2347" t="s">
        <v>655</v>
      </c>
      <c r="I51" s="2347"/>
      <c r="J51" s="2401"/>
      <c r="K51" s="3289">
        <f>'Tableau 3A'!O51</f>
        <v>0</v>
      </c>
      <c r="L51" s="3289">
        <f>'Tableau 3A'!P51</f>
        <v>0</v>
      </c>
      <c r="M51" s="3266"/>
      <c r="N51" s="2400"/>
      <c r="O51" s="2401"/>
      <c r="P51" s="2404"/>
      <c r="Q51" s="3301">
        <f>Q52+Q53</f>
        <v>0</v>
      </c>
      <c r="R51" s="3290">
        <f>R52+R53</f>
        <v>0</v>
      </c>
      <c r="S51" s="2404"/>
      <c r="T51" s="2404"/>
      <c r="U51" s="2404"/>
      <c r="V51" s="2404"/>
      <c r="W51" s="2404"/>
      <c r="X51" s="2404"/>
      <c r="Y51" s="2404"/>
      <c r="Z51" s="2404"/>
      <c r="AA51" s="2404"/>
      <c r="AB51" s="2404"/>
      <c r="AC51" s="2404"/>
    </row>
    <row r="52" spans="1:29" s="2353" customFormat="1" ht="15">
      <c r="A52" s="2345"/>
      <c r="B52" s="2398"/>
      <c r="C52" s="2399" t="s">
        <v>552</v>
      </c>
      <c r="D52" s="2345"/>
      <c r="E52" s="2343"/>
      <c r="F52" s="2343"/>
      <c r="G52" s="2343"/>
      <c r="H52" s="2347"/>
      <c r="I52" s="2347" t="s">
        <v>649</v>
      </c>
      <c r="J52" s="2401"/>
      <c r="K52" s="3289">
        <f>'Tableau 3A'!O52</f>
        <v>0</v>
      </c>
      <c r="L52" s="3289">
        <f>'Tableau 3A'!P52</f>
        <v>0</v>
      </c>
      <c r="M52" s="2202"/>
      <c r="N52" s="2400"/>
      <c r="O52" s="2401"/>
      <c r="P52" s="2404"/>
      <c r="Q52" s="3301">
        <f t="shared" ref="Q52:Q53" si="16">K52*N52</f>
        <v>0</v>
      </c>
      <c r="R52" s="3290">
        <f>L52*N52</f>
        <v>0</v>
      </c>
      <c r="S52" s="2404"/>
      <c r="T52" s="2404"/>
      <c r="U52" s="2404"/>
      <c r="V52" s="2404"/>
      <c r="W52" s="2404"/>
      <c r="X52" s="2404"/>
      <c r="Y52" s="2404"/>
      <c r="Z52" s="2404"/>
      <c r="AA52" s="2404"/>
      <c r="AB52" s="2404"/>
      <c r="AC52" s="2404"/>
    </row>
    <row r="53" spans="1:29" s="2353" customFormat="1" ht="15">
      <c r="A53" s="2345"/>
      <c r="B53" s="2398"/>
      <c r="C53" s="2399" t="s">
        <v>551</v>
      </c>
      <c r="D53" s="2345"/>
      <c r="E53" s="2343"/>
      <c r="F53" s="2343"/>
      <c r="G53" s="2343"/>
      <c r="H53" s="2347"/>
      <c r="I53" s="2347" t="s">
        <v>654</v>
      </c>
      <c r="J53" s="2401"/>
      <c r="K53" s="3289">
        <f>'Tableau 3A'!O53</f>
        <v>0</v>
      </c>
      <c r="L53" s="3289">
        <f>'Tableau 3A'!P53</f>
        <v>0</v>
      </c>
      <c r="M53" s="2202"/>
      <c r="N53" s="2400"/>
      <c r="O53" s="2401"/>
      <c r="P53" s="2404"/>
      <c r="Q53" s="3301">
        <f t="shared" si="16"/>
        <v>0</v>
      </c>
      <c r="R53" s="3290">
        <f>L53*N53</f>
        <v>0</v>
      </c>
      <c r="S53" s="2404"/>
      <c r="T53" s="2404"/>
      <c r="U53" s="2404"/>
      <c r="V53" s="2404"/>
      <c r="W53" s="2404"/>
      <c r="X53" s="2404"/>
      <c r="Y53" s="2404"/>
      <c r="Z53" s="2404"/>
      <c r="AA53" s="2404"/>
      <c r="AB53" s="2404"/>
      <c r="AC53" s="2404"/>
    </row>
    <row r="54" spans="1:29" s="2353" customFormat="1" ht="15">
      <c r="A54" s="2345"/>
      <c r="B54" s="2398"/>
      <c r="C54" s="2399"/>
      <c r="D54" s="2345"/>
      <c r="E54" s="2343"/>
      <c r="F54" s="2343"/>
      <c r="G54" s="2343"/>
      <c r="H54" s="2347" t="s">
        <v>656</v>
      </c>
      <c r="I54" s="2347"/>
      <c r="J54" s="2401"/>
      <c r="K54" s="3289">
        <f>'Tableau 3A'!O54</f>
        <v>0</v>
      </c>
      <c r="L54" s="3289">
        <f>'Tableau 3A'!P54</f>
        <v>0</v>
      </c>
      <c r="M54" s="3266"/>
      <c r="N54" s="2400"/>
      <c r="O54" s="2401"/>
      <c r="P54" s="2404"/>
      <c r="Q54" s="3301">
        <f>Q55+Q56</f>
        <v>0</v>
      </c>
      <c r="R54" s="3290">
        <f>R55+R56</f>
        <v>0</v>
      </c>
      <c r="S54" s="2404"/>
      <c r="T54" s="2404"/>
      <c r="U54" s="2404"/>
      <c r="V54" s="2404"/>
      <c r="W54" s="2404"/>
      <c r="X54" s="2404"/>
      <c r="Y54" s="2404"/>
      <c r="Z54" s="2404"/>
      <c r="AA54" s="2404"/>
      <c r="AB54" s="2404"/>
      <c r="AC54" s="2404"/>
    </row>
    <row r="55" spans="1:29" s="2353" customFormat="1" ht="15">
      <c r="A55" s="2345"/>
      <c r="B55" s="2398"/>
      <c r="C55" s="2399" t="s">
        <v>552</v>
      </c>
      <c r="D55" s="2345"/>
      <c r="E55" s="2343"/>
      <c r="F55" s="2343"/>
      <c r="G55" s="2343"/>
      <c r="H55" s="2347"/>
      <c r="I55" s="2347" t="s">
        <v>649</v>
      </c>
      <c r="J55" s="2401"/>
      <c r="K55" s="3289">
        <f>'Tableau 3A'!O55</f>
        <v>0</v>
      </c>
      <c r="L55" s="3289">
        <f>'Tableau 3A'!P55</f>
        <v>0</v>
      </c>
      <c r="M55" s="2202"/>
      <c r="N55" s="2400"/>
      <c r="O55" s="2401"/>
      <c r="P55" s="2404"/>
      <c r="Q55" s="3301">
        <f t="shared" ref="Q55:Q56" si="17">K55*N55</f>
        <v>0</v>
      </c>
      <c r="R55" s="3290">
        <f t="shared" ref="R55:R56" si="18">L55*N55</f>
        <v>0</v>
      </c>
      <c r="S55" s="2404"/>
      <c r="T55" s="2404"/>
      <c r="U55" s="2404"/>
      <c r="V55" s="2404"/>
      <c r="W55" s="2404"/>
      <c r="X55" s="2404"/>
      <c r="Y55" s="2404"/>
      <c r="Z55" s="2404"/>
      <c r="AA55" s="2404"/>
      <c r="AB55" s="2404"/>
      <c r="AC55" s="2404"/>
    </row>
    <row r="56" spans="1:29" s="2353" customFormat="1" ht="15">
      <c r="A56" s="2345"/>
      <c r="B56" s="2398"/>
      <c r="C56" s="2399" t="s">
        <v>551</v>
      </c>
      <c r="D56" s="2345"/>
      <c r="E56" s="2343"/>
      <c r="F56" s="2343"/>
      <c r="G56" s="2343"/>
      <c r="H56" s="2347"/>
      <c r="I56" s="2347" t="s">
        <v>654</v>
      </c>
      <c r="J56" s="2401"/>
      <c r="K56" s="3289">
        <f>'Tableau 3A'!O56</f>
        <v>0</v>
      </c>
      <c r="L56" s="3289">
        <f>'Tableau 3A'!P56</f>
        <v>0</v>
      </c>
      <c r="M56" s="2202"/>
      <c r="N56" s="2400"/>
      <c r="O56" s="2401"/>
      <c r="P56" s="2404"/>
      <c r="Q56" s="3301">
        <f t="shared" si="17"/>
        <v>0</v>
      </c>
      <c r="R56" s="3290">
        <f t="shared" si="18"/>
        <v>0</v>
      </c>
      <c r="S56" s="2404"/>
      <c r="T56" s="2404"/>
      <c r="U56" s="2404"/>
      <c r="V56" s="2404"/>
      <c r="W56" s="2404"/>
      <c r="X56" s="2404"/>
      <c r="Y56" s="2404"/>
      <c r="Z56" s="2404"/>
      <c r="AA56" s="2404"/>
      <c r="AB56" s="2404"/>
      <c r="AC56" s="2404"/>
    </row>
    <row r="57" spans="1:29" s="2353" customFormat="1" ht="15">
      <c r="A57" s="2345"/>
      <c r="B57" s="2398"/>
      <c r="C57" s="2399"/>
      <c r="D57" s="2345"/>
      <c r="E57" s="2343"/>
      <c r="F57" s="2343"/>
      <c r="G57" s="2343"/>
      <c r="H57" s="2347" t="s">
        <v>657</v>
      </c>
      <c r="I57" s="2347"/>
      <c r="J57" s="2401"/>
      <c r="K57" s="3289">
        <f>'Tableau 3A'!O57</f>
        <v>0</v>
      </c>
      <c r="L57" s="3289">
        <f>'Tableau 3A'!P57</f>
        <v>0</v>
      </c>
      <c r="M57" s="3266"/>
      <c r="N57" s="2400"/>
      <c r="O57" s="2401"/>
      <c r="P57" s="2404"/>
      <c r="Q57" s="3301">
        <f>Q58+Q59</f>
        <v>0</v>
      </c>
      <c r="R57" s="3290">
        <f>R58+R59</f>
        <v>0</v>
      </c>
      <c r="S57" s="2404"/>
      <c r="T57" s="2404"/>
      <c r="U57" s="2404"/>
      <c r="V57" s="2404"/>
      <c r="W57" s="2404"/>
      <c r="X57" s="2404"/>
      <c r="Y57" s="2404"/>
      <c r="Z57" s="2404"/>
      <c r="AA57" s="2404"/>
      <c r="AB57" s="2404"/>
      <c r="AC57" s="2404"/>
    </row>
    <row r="58" spans="1:29" s="2353" customFormat="1" ht="15">
      <c r="A58" s="2345"/>
      <c r="B58" s="2398"/>
      <c r="C58" s="2399" t="s">
        <v>552</v>
      </c>
      <c r="D58" s="2345"/>
      <c r="E58" s="2343"/>
      <c r="F58" s="2343"/>
      <c r="G58" s="2343"/>
      <c r="H58" s="2347"/>
      <c r="I58" s="2347" t="s">
        <v>649</v>
      </c>
      <c r="J58" s="2401"/>
      <c r="K58" s="3289">
        <f>'Tableau 3A'!O58</f>
        <v>0</v>
      </c>
      <c r="L58" s="3289">
        <f>'Tableau 3A'!P58</f>
        <v>0</v>
      </c>
      <c r="M58" s="2202"/>
      <c r="N58" s="2400"/>
      <c r="O58" s="2401"/>
      <c r="P58" s="2404"/>
      <c r="Q58" s="3301">
        <f t="shared" ref="Q58:Q59" si="19">K58*N58</f>
        <v>0</v>
      </c>
      <c r="R58" s="3290">
        <f t="shared" ref="R58:R59" si="20">L58*N58</f>
        <v>0</v>
      </c>
      <c r="S58" s="2404"/>
      <c r="T58" s="2404"/>
      <c r="U58" s="2404"/>
      <c r="V58" s="2404"/>
      <c r="W58" s="2404"/>
      <c r="X58" s="2404"/>
      <c r="Y58" s="2404"/>
      <c r="Z58" s="2404"/>
      <c r="AA58" s="2404"/>
      <c r="AB58" s="2404"/>
      <c r="AC58" s="2404"/>
    </row>
    <row r="59" spans="1:29" s="2353" customFormat="1" ht="15">
      <c r="A59" s="2345"/>
      <c r="B59" s="2398"/>
      <c r="C59" s="2399" t="s">
        <v>551</v>
      </c>
      <c r="D59" s="2345"/>
      <c r="E59" s="2343"/>
      <c r="F59" s="2343"/>
      <c r="G59" s="2343"/>
      <c r="H59" s="2347"/>
      <c r="I59" s="2347" t="s">
        <v>654</v>
      </c>
      <c r="J59" s="2401"/>
      <c r="K59" s="3289">
        <f>'Tableau 3A'!O59</f>
        <v>0</v>
      </c>
      <c r="L59" s="3289">
        <f>'Tableau 3A'!P59</f>
        <v>0</v>
      </c>
      <c r="M59" s="2202"/>
      <c r="N59" s="2400"/>
      <c r="O59" s="2401"/>
      <c r="P59" s="2404"/>
      <c r="Q59" s="3301">
        <f t="shared" si="19"/>
        <v>0</v>
      </c>
      <c r="R59" s="3290">
        <f t="shared" si="20"/>
        <v>0</v>
      </c>
      <c r="S59" s="2404"/>
      <c r="T59" s="2404"/>
      <c r="U59" s="2404"/>
      <c r="V59" s="2404"/>
      <c r="W59" s="2404"/>
      <c r="X59" s="2404"/>
      <c r="Y59" s="2404"/>
      <c r="Z59" s="2404"/>
      <c r="AA59" s="2404"/>
      <c r="AB59" s="2404"/>
      <c r="AC59" s="2404"/>
    </row>
    <row r="60" spans="1:29" s="2353" customFormat="1" ht="15">
      <c r="A60" s="2345"/>
      <c r="B60" s="2398"/>
      <c r="C60" s="2399"/>
      <c r="D60" s="2345"/>
      <c r="E60" s="2343"/>
      <c r="F60" s="2343"/>
      <c r="G60" s="2343"/>
      <c r="H60" s="2347" t="s">
        <v>658</v>
      </c>
      <c r="I60" s="2347"/>
      <c r="J60" s="2401"/>
      <c r="K60" s="3289">
        <f>'Tableau 3A'!O60</f>
        <v>0</v>
      </c>
      <c r="L60" s="3289">
        <f>'Tableau 3A'!P60</f>
        <v>0</v>
      </c>
      <c r="M60" s="3266"/>
      <c r="N60" s="2400"/>
      <c r="O60" s="2401"/>
      <c r="P60" s="2404"/>
      <c r="Q60" s="3301">
        <f>Q61+Q62</f>
        <v>0</v>
      </c>
      <c r="R60" s="3290">
        <f>R61+R62</f>
        <v>0</v>
      </c>
      <c r="S60" s="2404"/>
      <c r="T60" s="2404"/>
      <c r="U60" s="2404"/>
      <c r="V60" s="2404"/>
      <c r="W60" s="2404"/>
      <c r="X60" s="2404"/>
      <c r="Y60" s="2404"/>
      <c r="Z60" s="2404"/>
      <c r="AA60" s="2404"/>
      <c r="AB60" s="2404"/>
      <c r="AC60" s="2404"/>
    </row>
    <row r="61" spans="1:29" s="2353" customFormat="1" ht="15">
      <c r="A61" s="2345"/>
      <c r="B61" s="2398"/>
      <c r="C61" s="2399" t="s">
        <v>552</v>
      </c>
      <c r="D61" s="2345"/>
      <c r="E61" s="2343"/>
      <c r="F61" s="2343"/>
      <c r="G61" s="2343"/>
      <c r="H61" s="2347"/>
      <c r="I61" s="2347" t="s">
        <v>649</v>
      </c>
      <c r="J61" s="2401"/>
      <c r="K61" s="3289">
        <f>'Tableau 3A'!O61</f>
        <v>0</v>
      </c>
      <c r="L61" s="3289">
        <f>'Tableau 3A'!P61</f>
        <v>0</v>
      </c>
      <c r="M61" s="2202"/>
      <c r="N61" s="2400"/>
      <c r="O61" s="2401"/>
      <c r="P61" s="2404"/>
      <c r="Q61" s="3301">
        <f t="shared" ref="Q61:Q62" si="21">K61*N61</f>
        <v>0</v>
      </c>
      <c r="R61" s="3290">
        <f t="shared" ref="R61:R62" si="22">L61*N61</f>
        <v>0</v>
      </c>
      <c r="S61" s="2404"/>
      <c r="T61" s="2404"/>
      <c r="U61" s="2404"/>
      <c r="V61" s="2404"/>
      <c r="W61" s="2404"/>
      <c r="X61" s="2404"/>
      <c r="Y61" s="2404"/>
      <c r="Z61" s="2404"/>
      <c r="AA61" s="2404"/>
      <c r="AB61" s="2404"/>
      <c r="AC61" s="2404"/>
    </row>
    <row r="62" spans="1:29" s="2353" customFormat="1" ht="15">
      <c r="A62" s="2345"/>
      <c r="B62" s="2398"/>
      <c r="C62" s="2399" t="s">
        <v>551</v>
      </c>
      <c r="D62" s="2345"/>
      <c r="E62" s="2343"/>
      <c r="F62" s="2343"/>
      <c r="G62" s="2343"/>
      <c r="H62" s="2347"/>
      <c r="I62" s="2347" t="s">
        <v>654</v>
      </c>
      <c r="J62" s="2401"/>
      <c r="K62" s="3289">
        <f>'Tableau 3A'!O62</f>
        <v>0</v>
      </c>
      <c r="L62" s="3289">
        <f>'Tableau 3A'!P62</f>
        <v>0</v>
      </c>
      <c r="M62" s="2202"/>
      <c r="N62" s="2400"/>
      <c r="O62" s="2401"/>
      <c r="P62" s="2404"/>
      <c r="Q62" s="3301">
        <f t="shared" si="21"/>
        <v>0</v>
      </c>
      <c r="R62" s="3290">
        <f t="shared" si="22"/>
        <v>0</v>
      </c>
      <c r="S62" s="2404"/>
      <c r="T62" s="2404"/>
      <c r="U62" s="2404"/>
      <c r="V62" s="2404"/>
      <c r="W62" s="2404"/>
      <c r="X62" s="2404"/>
      <c r="Y62" s="2404"/>
      <c r="Z62" s="2404"/>
      <c r="AA62" s="2404"/>
      <c r="AB62" s="2404"/>
      <c r="AC62" s="2404"/>
    </row>
    <row r="63" spans="1:29" s="2353" customFormat="1" ht="15">
      <c r="A63" s="2345"/>
      <c r="B63" s="2398"/>
      <c r="C63" s="2399"/>
      <c r="D63" s="2345"/>
      <c r="E63" s="2343"/>
      <c r="F63" s="2343"/>
      <c r="G63" s="2343"/>
      <c r="H63" s="2347" t="s">
        <v>659</v>
      </c>
      <c r="I63" s="2347"/>
      <c r="J63" s="2401"/>
      <c r="K63" s="3289">
        <f>'Tableau 3A'!O63</f>
        <v>0</v>
      </c>
      <c r="L63" s="3289">
        <f>'Tableau 3A'!P63</f>
        <v>0</v>
      </c>
      <c r="M63" s="3266"/>
      <c r="N63" s="2400"/>
      <c r="O63" s="2401"/>
      <c r="P63" s="2404"/>
      <c r="Q63" s="3301">
        <f>Q64+Q65</f>
        <v>0</v>
      </c>
      <c r="R63" s="3290">
        <f>R64+R65</f>
        <v>0</v>
      </c>
      <c r="S63" s="2404"/>
      <c r="T63" s="2404"/>
      <c r="U63" s="2404"/>
      <c r="V63" s="2404"/>
      <c r="W63" s="2404"/>
      <c r="X63" s="2404"/>
      <c r="Y63" s="2404"/>
      <c r="Z63" s="2404"/>
      <c r="AA63" s="2404"/>
      <c r="AB63" s="2404"/>
      <c r="AC63" s="2404"/>
    </row>
    <row r="64" spans="1:29" s="2353" customFormat="1" ht="15">
      <c r="A64" s="2345"/>
      <c r="B64" s="2398"/>
      <c r="C64" s="2399" t="s">
        <v>552</v>
      </c>
      <c r="D64" s="2345"/>
      <c r="E64" s="2343"/>
      <c r="F64" s="2343"/>
      <c r="G64" s="2343"/>
      <c r="H64" s="2347"/>
      <c r="I64" s="2347" t="s">
        <v>649</v>
      </c>
      <c r="J64" s="2401"/>
      <c r="K64" s="3289">
        <f>'Tableau 3A'!O64</f>
        <v>0</v>
      </c>
      <c r="L64" s="3289">
        <f>'Tableau 3A'!P64</f>
        <v>0</v>
      </c>
      <c r="M64" s="2202"/>
      <c r="N64" s="2400"/>
      <c r="O64" s="2401"/>
      <c r="P64" s="2404"/>
      <c r="Q64" s="3301">
        <f t="shared" ref="Q64:Q66" si="23">K64*N64</f>
        <v>0</v>
      </c>
      <c r="R64" s="3290">
        <f t="shared" ref="R64:R66" si="24">L64*N64</f>
        <v>0</v>
      </c>
      <c r="S64" s="2404"/>
      <c r="T64" s="2404"/>
      <c r="U64" s="2404"/>
      <c r="V64" s="2404"/>
      <c r="W64" s="2404"/>
      <c r="X64" s="2404"/>
      <c r="Y64" s="2404"/>
      <c r="Z64" s="2404"/>
      <c r="AA64" s="2404"/>
      <c r="AB64" s="2404"/>
      <c r="AC64" s="2404"/>
    </row>
    <row r="65" spans="1:29" s="2353" customFormat="1" ht="15">
      <c r="A65" s="2345"/>
      <c r="B65" s="2398"/>
      <c r="C65" s="2399" t="s">
        <v>551</v>
      </c>
      <c r="D65" s="2345"/>
      <c r="E65" s="2343"/>
      <c r="F65" s="2343"/>
      <c r="G65" s="2343"/>
      <c r="H65" s="2347"/>
      <c r="I65" s="2347" t="s">
        <v>654</v>
      </c>
      <c r="J65" s="2401"/>
      <c r="K65" s="3289">
        <f>'Tableau 3A'!O65</f>
        <v>0</v>
      </c>
      <c r="L65" s="3289">
        <f>'Tableau 3A'!P65</f>
        <v>0</v>
      </c>
      <c r="M65" s="2202"/>
      <c r="N65" s="2400"/>
      <c r="O65" s="2401"/>
      <c r="P65" s="2404"/>
      <c r="Q65" s="3301">
        <f t="shared" si="23"/>
        <v>0</v>
      </c>
      <c r="R65" s="3290">
        <f t="shared" si="24"/>
        <v>0</v>
      </c>
      <c r="S65" s="2404"/>
      <c r="T65" s="2404"/>
      <c r="U65" s="2404"/>
      <c r="V65" s="2404"/>
      <c r="W65" s="2404"/>
      <c r="X65" s="2404"/>
      <c r="Y65" s="2404"/>
      <c r="Z65" s="2404"/>
      <c r="AA65" s="2404"/>
      <c r="AB65" s="2404"/>
      <c r="AC65" s="2404"/>
    </row>
    <row r="66" spans="1:29" s="2353" customFormat="1" ht="15">
      <c r="A66" s="2345"/>
      <c r="B66" s="2398"/>
      <c r="C66" s="2399" t="s">
        <v>551</v>
      </c>
      <c r="D66" s="2345"/>
      <c r="E66" s="2343"/>
      <c r="F66" s="2343"/>
      <c r="G66" s="2343"/>
      <c r="H66" s="2347" t="s">
        <v>660</v>
      </c>
      <c r="I66" s="2347"/>
      <c r="J66" s="2401"/>
      <c r="K66" s="3289">
        <f>'Tableau 3A'!O66</f>
        <v>0</v>
      </c>
      <c r="L66" s="3289">
        <f>'Tableau 3A'!P66</f>
        <v>0</v>
      </c>
      <c r="M66" s="2202"/>
      <c r="N66" s="2400"/>
      <c r="O66" s="2401"/>
      <c r="P66" s="2404"/>
      <c r="Q66" s="3301">
        <f t="shared" si="23"/>
        <v>0</v>
      </c>
      <c r="R66" s="3290">
        <f t="shared" si="24"/>
        <v>0</v>
      </c>
      <c r="S66" s="2404"/>
      <c r="T66" s="2404"/>
      <c r="U66" s="2404"/>
      <c r="V66" s="2404"/>
      <c r="W66" s="2404"/>
      <c r="X66" s="2404"/>
      <c r="Y66" s="2404"/>
      <c r="Z66" s="2404"/>
      <c r="AA66" s="2404"/>
      <c r="AB66" s="2404"/>
      <c r="AC66" s="2404"/>
    </row>
    <row r="67" spans="1:29" s="2353" customFormat="1" ht="15">
      <c r="A67" s="2345"/>
      <c r="B67" s="2398"/>
      <c r="C67" s="2399"/>
      <c r="D67" s="2345"/>
      <c r="E67" s="2343"/>
      <c r="F67" s="2343"/>
      <c r="G67" s="2343"/>
      <c r="H67" s="2347" t="s">
        <v>661</v>
      </c>
      <c r="I67" s="2347"/>
      <c r="J67" s="2401"/>
      <c r="K67" s="3289">
        <f>'Tableau 3A'!O67</f>
        <v>0</v>
      </c>
      <c r="L67" s="3289">
        <f>'Tableau 3A'!P67</f>
        <v>0</v>
      </c>
      <c r="M67" s="3266"/>
      <c r="N67" s="2400"/>
      <c r="O67" s="2401"/>
      <c r="P67" s="2404"/>
      <c r="Q67" s="3301">
        <f>Q68+Q69+Q70+Q71</f>
        <v>0</v>
      </c>
      <c r="R67" s="3290">
        <f>R68+R69+R70+R71</f>
        <v>0</v>
      </c>
      <c r="S67" s="2404"/>
      <c r="T67" s="2404"/>
      <c r="U67" s="2404"/>
      <c r="V67" s="2404"/>
      <c r="W67" s="2404"/>
      <c r="X67" s="2404"/>
      <c r="Y67" s="2404"/>
      <c r="Z67" s="2404"/>
      <c r="AA67" s="2404"/>
      <c r="AB67" s="2404"/>
      <c r="AC67" s="2404"/>
    </row>
    <row r="68" spans="1:29" s="2353" customFormat="1" ht="15">
      <c r="A68" s="2345"/>
      <c r="B68" s="2398"/>
      <c r="C68" s="2399" t="s">
        <v>551</v>
      </c>
      <c r="D68" s="2345"/>
      <c r="E68" s="2343"/>
      <c r="F68" s="2343"/>
      <c r="G68" s="2343"/>
      <c r="H68" s="2347"/>
      <c r="I68" s="2347" t="s">
        <v>662</v>
      </c>
      <c r="J68" s="2401"/>
      <c r="K68" s="3289">
        <f>'Tableau 3A'!O68</f>
        <v>0</v>
      </c>
      <c r="L68" s="3289">
        <f>'Tableau 3A'!P68</f>
        <v>0</v>
      </c>
      <c r="M68" s="2202"/>
      <c r="N68" s="2400"/>
      <c r="O68" s="2401"/>
      <c r="P68" s="2404"/>
      <c r="Q68" s="3301">
        <f t="shared" ref="Q68:Q71" si="25">K68*N68</f>
        <v>0</v>
      </c>
      <c r="R68" s="3290">
        <f t="shared" ref="R68:R71" si="26">L68*N68</f>
        <v>0</v>
      </c>
      <c r="S68" s="2404"/>
      <c r="T68" s="2404"/>
      <c r="U68" s="2404"/>
      <c r="V68" s="2404"/>
      <c r="W68" s="2404"/>
      <c r="X68" s="2404"/>
      <c r="Y68" s="2404"/>
      <c r="Z68" s="2404"/>
      <c r="AA68" s="2404"/>
      <c r="AB68" s="2404"/>
      <c r="AC68" s="2404"/>
    </row>
    <row r="69" spans="1:29" s="2353" customFormat="1" ht="15">
      <c r="A69" s="2345"/>
      <c r="B69" s="2398"/>
      <c r="C69" s="2399" t="s">
        <v>551</v>
      </c>
      <c r="D69" s="2345"/>
      <c r="E69" s="2343"/>
      <c r="F69" s="2343"/>
      <c r="G69" s="2343"/>
      <c r="H69" s="2347"/>
      <c r="I69" s="2347" t="s">
        <v>663</v>
      </c>
      <c r="J69" s="2401"/>
      <c r="K69" s="3289">
        <f>'Tableau 3A'!O69</f>
        <v>0</v>
      </c>
      <c r="L69" s="3289">
        <f>'Tableau 3A'!P69</f>
        <v>0</v>
      </c>
      <c r="M69" s="2202"/>
      <c r="N69" s="2400"/>
      <c r="O69" s="2401"/>
      <c r="P69" s="2404"/>
      <c r="Q69" s="3301">
        <f t="shared" si="25"/>
        <v>0</v>
      </c>
      <c r="R69" s="3290">
        <f t="shared" si="26"/>
        <v>0</v>
      </c>
      <c r="S69" s="2404"/>
      <c r="T69" s="2404"/>
      <c r="U69" s="2404"/>
      <c r="V69" s="2404"/>
      <c r="W69" s="2404"/>
      <c r="X69" s="2404"/>
      <c r="Y69" s="2404"/>
      <c r="Z69" s="2404"/>
      <c r="AA69" s="2404"/>
      <c r="AB69" s="2404"/>
      <c r="AC69" s="2404"/>
    </row>
    <row r="70" spans="1:29" s="2353" customFormat="1" ht="15">
      <c r="A70" s="2345"/>
      <c r="B70" s="2398"/>
      <c r="C70" s="2399" t="s">
        <v>551</v>
      </c>
      <c r="D70" s="2345"/>
      <c r="E70" s="2343"/>
      <c r="F70" s="2343"/>
      <c r="G70" s="2343"/>
      <c r="H70" s="2347"/>
      <c r="I70" s="2347" t="s">
        <v>664</v>
      </c>
      <c r="J70" s="2401"/>
      <c r="K70" s="3289">
        <f>'Tableau 3A'!O70</f>
        <v>0</v>
      </c>
      <c r="L70" s="3289">
        <f>'Tableau 3A'!P70</f>
        <v>0</v>
      </c>
      <c r="M70" s="2202"/>
      <c r="N70" s="2400"/>
      <c r="O70" s="2401"/>
      <c r="P70" s="2404"/>
      <c r="Q70" s="3301">
        <f t="shared" si="25"/>
        <v>0</v>
      </c>
      <c r="R70" s="3290">
        <f t="shared" si="26"/>
        <v>0</v>
      </c>
      <c r="S70" s="2404"/>
      <c r="T70" s="2404"/>
      <c r="U70" s="2404"/>
      <c r="V70" s="2404"/>
      <c r="W70" s="2404"/>
      <c r="X70" s="2404"/>
      <c r="Y70" s="2404"/>
      <c r="Z70" s="2404"/>
      <c r="AA70" s="2404"/>
      <c r="AB70" s="2404"/>
      <c r="AC70" s="2404"/>
    </row>
    <row r="71" spans="1:29" s="2353" customFormat="1" ht="15">
      <c r="A71" s="2345"/>
      <c r="B71" s="2398"/>
      <c r="C71" s="2399" t="s">
        <v>551</v>
      </c>
      <c r="D71" s="2345"/>
      <c r="E71" s="2343"/>
      <c r="F71" s="2343"/>
      <c r="G71" s="2343"/>
      <c r="H71" s="2347"/>
      <c r="I71" s="2347" t="s">
        <v>665</v>
      </c>
      <c r="J71" s="2401"/>
      <c r="K71" s="3289">
        <f>'Tableau 3A'!O71</f>
        <v>0</v>
      </c>
      <c r="L71" s="3289">
        <f>'Tableau 3A'!P71</f>
        <v>0</v>
      </c>
      <c r="M71" s="2202"/>
      <c r="N71" s="2400"/>
      <c r="O71" s="2401"/>
      <c r="P71" s="2404"/>
      <c r="Q71" s="3301">
        <f t="shared" si="25"/>
        <v>0</v>
      </c>
      <c r="R71" s="3290">
        <f t="shared" si="26"/>
        <v>0</v>
      </c>
      <c r="S71" s="2404"/>
      <c r="T71" s="2404"/>
      <c r="U71" s="2404"/>
      <c r="V71" s="2404"/>
      <c r="W71" s="2404"/>
      <c r="X71" s="2404"/>
      <c r="Y71" s="2404"/>
      <c r="Z71" s="2404"/>
      <c r="AA71" s="2404"/>
      <c r="AB71" s="2404"/>
      <c r="AC71" s="2404"/>
    </row>
    <row r="72" spans="1:29" s="2353" customFormat="1" ht="15">
      <c r="A72" s="2345"/>
      <c r="B72" s="2398"/>
      <c r="C72" s="2399"/>
      <c r="D72" s="2345"/>
      <c r="E72" s="2343"/>
      <c r="F72" s="2343"/>
      <c r="G72" s="2343"/>
      <c r="H72" s="2347"/>
      <c r="I72" s="2347"/>
      <c r="J72" s="2401"/>
      <c r="K72" s="3289"/>
      <c r="L72" s="3289"/>
      <c r="M72" s="2202"/>
      <c r="N72" s="2400"/>
      <c r="O72" s="2401"/>
      <c r="P72" s="2404"/>
      <c r="Q72" s="3301"/>
      <c r="R72" s="3290"/>
      <c r="S72" s="2404"/>
      <c r="T72" s="2404"/>
      <c r="U72" s="2404"/>
      <c r="V72" s="2404"/>
      <c r="W72" s="2404"/>
      <c r="X72" s="2404"/>
      <c r="Y72" s="2404"/>
      <c r="Z72" s="2404"/>
      <c r="AA72" s="2404"/>
      <c r="AB72" s="2404"/>
      <c r="AC72" s="2404"/>
    </row>
    <row r="73" spans="1:29" s="2353" customFormat="1" ht="15">
      <c r="A73" s="2345"/>
      <c r="B73" s="2398"/>
      <c r="C73" s="2399" t="s">
        <v>552</v>
      </c>
      <c r="D73" s="2345"/>
      <c r="E73" s="2343"/>
      <c r="F73" s="2343"/>
      <c r="G73" s="2343" t="s">
        <v>83</v>
      </c>
      <c r="H73" s="2347"/>
      <c r="I73" s="2343"/>
      <c r="J73" s="2398"/>
      <c r="K73" s="3288">
        <f>'Tableau 3A'!O73</f>
        <v>0</v>
      </c>
      <c r="L73" s="3288">
        <f>'Tableau 3A'!P73</f>
        <v>0</v>
      </c>
      <c r="M73" s="2202"/>
      <c r="N73" s="2399"/>
      <c r="O73" s="2398"/>
      <c r="P73" s="2404"/>
      <c r="Q73" s="3299">
        <f t="shared" ref="Q73" si="27">K73*N73</f>
        <v>0</v>
      </c>
      <c r="R73" s="3300">
        <f>L73*N73</f>
        <v>0</v>
      </c>
      <c r="S73" s="2404"/>
      <c r="T73" s="2404"/>
      <c r="U73" s="2404"/>
      <c r="V73" s="2404"/>
      <c r="W73" s="2404"/>
      <c r="X73" s="2404"/>
      <c r="Y73" s="2404"/>
      <c r="Z73" s="2404"/>
      <c r="AA73" s="2404"/>
      <c r="AB73" s="2404"/>
      <c r="AC73" s="2404"/>
    </row>
    <row r="74" spans="1:29" s="2353" customFormat="1" ht="15">
      <c r="A74" s="2345"/>
      <c r="B74" s="2398"/>
      <c r="C74" s="2399"/>
      <c r="D74" s="2345"/>
      <c r="E74" s="2343"/>
      <c r="F74" s="2343"/>
      <c r="G74" s="2343"/>
      <c r="H74" s="2347"/>
      <c r="I74" s="2347"/>
      <c r="J74" s="2401"/>
      <c r="K74" s="3289"/>
      <c r="L74" s="3289"/>
      <c r="M74" s="2202"/>
      <c r="N74" s="2400"/>
      <c r="O74" s="2401"/>
      <c r="P74" s="2404"/>
      <c r="Q74" s="3301"/>
      <c r="R74" s="3290"/>
      <c r="S74" s="2404"/>
      <c r="T74" s="2404"/>
      <c r="U74" s="2404"/>
      <c r="V74" s="2404"/>
      <c r="W74" s="2404"/>
      <c r="X74" s="2404"/>
      <c r="Y74" s="2404"/>
      <c r="Z74" s="2404"/>
      <c r="AA74" s="2404"/>
      <c r="AB74" s="2404"/>
      <c r="AC74" s="2404"/>
    </row>
    <row r="75" spans="1:29" s="2202" customFormat="1" ht="15">
      <c r="A75" s="2345"/>
      <c r="B75" s="2398"/>
      <c r="C75" s="2399" t="s">
        <v>552</v>
      </c>
      <c r="D75" s="2345"/>
      <c r="E75" s="2343"/>
      <c r="F75" s="2343"/>
      <c r="G75" s="2486" t="s">
        <v>2016</v>
      </c>
      <c r="H75" s="2347"/>
      <c r="I75" s="2343"/>
      <c r="J75" s="2398"/>
      <c r="K75" s="3288">
        <f>'Tableau 3A'!O75</f>
        <v>0</v>
      </c>
      <c r="L75" s="3288">
        <f>'Tableau 3A'!P75</f>
        <v>0</v>
      </c>
      <c r="N75" s="2399"/>
      <c r="O75" s="2398"/>
      <c r="P75" s="2403"/>
      <c r="Q75" s="3299">
        <f t="shared" ref="Q75" si="28">K75*N75</f>
        <v>0</v>
      </c>
      <c r="R75" s="3300">
        <f>L75*N75</f>
        <v>0</v>
      </c>
      <c r="S75" s="2403"/>
      <c r="T75" s="2403"/>
      <c r="U75" s="2403"/>
      <c r="V75" s="2403"/>
      <c r="W75" s="2403"/>
      <c r="X75" s="2403"/>
      <c r="Y75" s="2403"/>
      <c r="Z75" s="2403"/>
      <c r="AA75" s="2403"/>
      <c r="AB75" s="2403"/>
      <c r="AC75" s="2403"/>
    </row>
    <row r="76" spans="1:29" s="2202" customFormat="1" ht="15">
      <c r="A76" s="2345"/>
      <c r="B76" s="2398"/>
      <c r="C76" s="2399"/>
      <c r="D76" s="2345"/>
      <c r="E76" s="2343"/>
      <c r="F76" s="2343"/>
      <c r="G76" s="2343"/>
      <c r="H76" s="2347"/>
      <c r="I76" s="3817" t="s">
        <v>2017</v>
      </c>
      <c r="J76" s="2401"/>
      <c r="K76" s="3289"/>
      <c r="L76" s="3289"/>
      <c r="N76" s="2400"/>
      <c r="O76" s="2401"/>
      <c r="P76" s="2403"/>
      <c r="Q76" s="3301"/>
      <c r="R76" s="3290"/>
      <c r="S76" s="2403"/>
      <c r="T76" s="2403"/>
      <c r="U76" s="2403"/>
      <c r="V76" s="2403"/>
      <c r="W76" s="2403"/>
      <c r="X76" s="2403"/>
      <c r="Y76" s="2403"/>
      <c r="Z76" s="2403"/>
      <c r="AA76" s="2403"/>
      <c r="AB76" s="2403"/>
      <c r="AC76" s="2403"/>
    </row>
    <row r="77" spans="1:29" s="2353" customFormat="1" ht="15">
      <c r="A77" s="2345"/>
      <c r="B77" s="2398"/>
      <c r="C77" s="2399" t="s">
        <v>551</v>
      </c>
      <c r="D77" s="2345"/>
      <c r="E77" s="2349"/>
      <c r="F77" s="2349"/>
      <c r="G77" s="2349" t="s">
        <v>602</v>
      </c>
      <c r="H77" s="2348"/>
      <c r="I77" s="2348"/>
      <c r="J77" s="2401"/>
      <c r="K77" s="3288">
        <f>'Tableau 3A'!O77</f>
        <v>0</v>
      </c>
      <c r="L77" s="3288">
        <f>'Tableau 3A'!P77</f>
        <v>0</v>
      </c>
      <c r="M77" s="2202"/>
      <c r="N77" s="2400"/>
      <c r="O77" s="2401"/>
      <c r="P77" s="2404"/>
      <c r="Q77" s="3299">
        <f t="shared" ref="Q77" si="29">K77*N77</f>
        <v>0</v>
      </c>
      <c r="R77" s="3300">
        <f>L77*N77</f>
        <v>0</v>
      </c>
      <c r="S77" s="2404"/>
      <c r="T77" s="2404"/>
      <c r="U77" s="2404"/>
      <c r="V77" s="2404"/>
      <c r="W77" s="2404"/>
      <c r="X77" s="2404"/>
      <c r="Y77" s="2404"/>
      <c r="Z77" s="2404"/>
      <c r="AA77" s="2404"/>
      <c r="AB77" s="2404"/>
      <c r="AC77" s="2404"/>
    </row>
    <row r="78" spans="1:29" s="2353" customFormat="1" ht="15">
      <c r="A78" s="2345"/>
      <c r="B78" s="2398"/>
      <c r="C78" s="2399"/>
      <c r="D78" s="2345"/>
      <c r="E78" s="2343"/>
      <c r="F78" s="2343"/>
      <c r="G78" s="2343"/>
      <c r="H78" s="2347"/>
      <c r="I78" s="2347"/>
      <c r="J78" s="2401"/>
      <c r="K78" s="3288"/>
      <c r="L78" s="3288"/>
      <c r="M78" s="2202"/>
      <c r="N78" s="2400"/>
      <c r="O78" s="2401"/>
      <c r="P78" s="2404"/>
      <c r="Q78" s="3301"/>
      <c r="R78" s="3290"/>
      <c r="S78" s="2404"/>
      <c r="T78" s="2404"/>
      <c r="U78" s="2404"/>
      <c r="V78" s="2404"/>
      <c r="W78" s="2404"/>
      <c r="X78" s="2404"/>
      <c r="Y78" s="2404"/>
      <c r="Z78" s="2404"/>
      <c r="AA78" s="2404"/>
      <c r="AB78" s="2404"/>
      <c r="AC78" s="2404"/>
    </row>
    <row r="79" spans="1:29" s="2353" customFormat="1" ht="15">
      <c r="A79" s="2345"/>
      <c r="B79" s="2398"/>
      <c r="C79" s="2399" t="s">
        <v>552</v>
      </c>
      <c r="D79" s="2345"/>
      <c r="E79" s="2343"/>
      <c r="F79" s="2343"/>
      <c r="G79" s="2343" t="s">
        <v>74</v>
      </c>
      <c r="H79" s="2347"/>
      <c r="I79" s="2347"/>
      <c r="J79" s="2401"/>
      <c r="K79" s="3288">
        <f>'Tableau 3A'!O79</f>
        <v>0</v>
      </c>
      <c r="L79" s="3288">
        <f>'Tableau 3A'!P79</f>
        <v>0</v>
      </c>
      <c r="M79" s="2202"/>
      <c r="N79" s="2400"/>
      <c r="O79" s="2401"/>
      <c r="P79" s="2404"/>
      <c r="Q79" s="3299">
        <f t="shared" ref="Q79:Q80" si="30">K79*N79</f>
        <v>0</v>
      </c>
      <c r="R79" s="3300">
        <f>L79*N79</f>
        <v>0</v>
      </c>
      <c r="S79" s="2404"/>
      <c r="T79" s="2404"/>
      <c r="U79" s="2404"/>
      <c r="V79" s="2404"/>
      <c r="W79" s="2404"/>
      <c r="X79" s="2404"/>
      <c r="Y79" s="2404"/>
      <c r="Z79" s="2404"/>
      <c r="AA79" s="2404"/>
      <c r="AB79" s="2404"/>
      <c r="AC79" s="2404"/>
    </row>
    <row r="80" spans="1:29" s="2353" customFormat="1" ht="15">
      <c r="A80" s="2345"/>
      <c r="B80" s="2398"/>
      <c r="C80" s="2399" t="s">
        <v>552</v>
      </c>
      <c r="D80" s="2345"/>
      <c r="E80" s="2343"/>
      <c r="F80" s="2343"/>
      <c r="G80" s="2343" t="s">
        <v>908</v>
      </c>
      <c r="H80" s="2347"/>
      <c r="I80" s="2347"/>
      <c r="J80" s="2401"/>
      <c r="K80" s="3288">
        <f>'Tableau 3A'!O80</f>
        <v>0</v>
      </c>
      <c r="L80" s="3288">
        <f>'Tableau 3A'!P80</f>
        <v>0</v>
      </c>
      <c r="M80" s="2202"/>
      <c r="N80" s="2400"/>
      <c r="O80" s="2401"/>
      <c r="P80" s="2404"/>
      <c r="Q80" s="3299">
        <f t="shared" si="30"/>
        <v>0</v>
      </c>
      <c r="R80" s="3300">
        <f>L80*N80</f>
        <v>0</v>
      </c>
      <c r="S80" s="2404"/>
      <c r="T80" s="2404"/>
      <c r="U80" s="2404"/>
      <c r="V80" s="2404"/>
      <c r="W80" s="2404"/>
      <c r="X80" s="2404"/>
      <c r="Y80" s="2404"/>
      <c r="Z80" s="2404"/>
      <c r="AA80" s="2404"/>
      <c r="AB80" s="2404"/>
      <c r="AC80" s="2404"/>
    </row>
    <row r="81" spans="1:29" s="2353" customFormat="1" ht="15">
      <c r="A81" s="2345"/>
      <c r="B81" s="2398"/>
      <c r="C81" s="2399"/>
      <c r="D81" s="2345"/>
      <c r="E81" s="2343"/>
      <c r="F81" s="2343"/>
      <c r="G81" s="2343"/>
      <c r="H81" s="2347"/>
      <c r="I81" s="2347"/>
      <c r="J81" s="2401"/>
      <c r="K81" s="3289"/>
      <c r="L81" s="3289"/>
      <c r="M81" s="2202"/>
      <c r="N81" s="2400"/>
      <c r="O81" s="2401"/>
      <c r="P81" s="2404"/>
      <c r="Q81" s="3301"/>
      <c r="R81" s="3290"/>
      <c r="S81" s="2404"/>
      <c r="T81" s="2404"/>
      <c r="U81" s="2404"/>
      <c r="V81" s="2404"/>
      <c r="W81" s="2404"/>
      <c r="X81" s="2404"/>
      <c r="Y81" s="2404"/>
      <c r="Z81" s="2404"/>
      <c r="AA81" s="2404"/>
      <c r="AB81" s="2404"/>
      <c r="AC81" s="2404"/>
    </row>
    <row r="82" spans="1:29" s="2353" customFormat="1" ht="15">
      <c r="A82" s="2345"/>
      <c r="B82" s="2398"/>
      <c r="C82" s="2399"/>
      <c r="D82" s="2345"/>
      <c r="E82" s="2343"/>
      <c r="F82" s="2343" t="s">
        <v>894</v>
      </c>
      <c r="G82" s="2343" t="s">
        <v>603</v>
      </c>
      <c r="H82" s="2343"/>
      <c r="I82" s="2343"/>
      <c r="J82" s="2398"/>
      <c r="K82" s="3288">
        <f>'Tableau 3A'!O82</f>
        <v>0</v>
      </c>
      <c r="L82" s="3288">
        <f>'Tableau 3A'!P82</f>
        <v>0</v>
      </c>
      <c r="M82" s="3266"/>
      <c r="N82" s="2399"/>
      <c r="O82" s="2398"/>
      <c r="P82" s="2404"/>
      <c r="Q82" s="3299">
        <f>Q84+Q93+Q96+Q97</f>
        <v>0</v>
      </c>
      <c r="R82" s="3300">
        <f>R84+R93+R96+R97</f>
        <v>0</v>
      </c>
      <c r="S82" s="2404"/>
      <c r="T82" s="2404"/>
      <c r="U82" s="2404"/>
      <c r="V82" s="2404"/>
      <c r="W82" s="2404"/>
      <c r="X82" s="2404"/>
      <c r="Y82" s="2404"/>
      <c r="Z82" s="2404"/>
      <c r="AA82" s="2404"/>
      <c r="AB82" s="2404"/>
      <c r="AC82" s="2404"/>
    </row>
    <row r="83" spans="1:29" s="2353" customFormat="1" ht="15">
      <c r="A83" s="2345"/>
      <c r="B83" s="2398"/>
      <c r="C83" s="2399"/>
      <c r="D83" s="2345"/>
      <c r="E83" s="2343"/>
      <c r="F83" s="2343"/>
      <c r="G83" s="2343"/>
      <c r="H83" s="2343"/>
      <c r="I83" s="2343"/>
      <c r="J83" s="2398"/>
      <c r="K83" s="3288"/>
      <c r="L83" s="3288"/>
      <c r="M83" s="2202"/>
      <c r="N83" s="2399"/>
      <c r="O83" s="2398"/>
      <c r="P83" s="2404"/>
      <c r="Q83" s="3299"/>
      <c r="R83" s="3300"/>
      <c r="S83" s="2404"/>
      <c r="T83" s="2404"/>
      <c r="U83" s="2404"/>
      <c r="V83" s="2404"/>
      <c r="W83" s="2404"/>
      <c r="X83" s="2404"/>
      <c r="Y83" s="2404"/>
      <c r="Z83" s="2404"/>
      <c r="AA83" s="2404"/>
      <c r="AB83" s="2404"/>
      <c r="AC83" s="2404"/>
    </row>
    <row r="84" spans="1:29" s="2353" customFormat="1" ht="15">
      <c r="A84" s="2345"/>
      <c r="B84" s="2398"/>
      <c r="C84" s="2399"/>
      <c r="D84" s="2345"/>
      <c r="E84" s="2343"/>
      <c r="F84" s="2343"/>
      <c r="G84" s="2346" t="s">
        <v>798</v>
      </c>
      <c r="H84" s="2343" t="s">
        <v>604</v>
      </c>
      <c r="I84" s="2343"/>
      <c r="J84" s="2398"/>
      <c r="K84" s="3288">
        <f>'Tableau 3A'!O84</f>
        <v>0</v>
      </c>
      <c r="L84" s="3288">
        <f>'Tableau 3A'!P84</f>
        <v>0</v>
      </c>
      <c r="M84" s="3266"/>
      <c r="N84" s="2399"/>
      <c r="O84" s="2398"/>
      <c r="P84" s="2404"/>
      <c r="Q84" s="3299">
        <f>Q85+Q86+Q87+Q91</f>
        <v>0</v>
      </c>
      <c r="R84" s="3300">
        <f>R85+R86+R87+R91</f>
        <v>0</v>
      </c>
      <c r="S84" s="2404"/>
      <c r="T84" s="2404"/>
      <c r="U84" s="2404"/>
      <c r="V84" s="2404"/>
      <c r="W84" s="2404"/>
      <c r="X84" s="2404"/>
      <c r="Y84" s="2404"/>
      <c r="Z84" s="2404"/>
      <c r="AA84" s="2404"/>
      <c r="AB84" s="2404"/>
      <c r="AC84" s="2404"/>
    </row>
    <row r="85" spans="1:29" s="2353" customFormat="1" ht="15">
      <c r="A85" s="2345"/>
      <c r="B85" s="2398"/>
      <c r="C85" s="2399" t="s">
        <v>551</v>
      </c>
      <c r="D85" s="2345"/>
      <c r="E85" s="2343"/>
      <c r="F85" s="2343"/>
      <c r="G85" s="2343"/>
      <c r="H85" s="2347" t="s">
        <v>605</v>
      </c>
      <c r="I85" s="2347"/>
      <c r="J85" s="2401"/>
      <c r="K85" s="3289">
        <f>'Tableau 3A'!O85</f>
        <v>0</v>
      </c>
      <c r="L85" s="3289">
        <f>'Tableau 3A'!P85</f>
        <v>0</v>
      </c>
      <c r="M85" s="2202"/>
      <c r="N85" s="2400"/>
      <c r="O85" s="2401"/>
      <c r="P85" s="2404"/>
      <c r="Q85" s="3301">
        <f t="shared" ref="Q85:Q91" si="31">K85*N85</f>
        <v>0</v>
      </c>
      <c r="R85" s="3290">
        <f t="shared" ref="R85:R91" si="32">L85*N85</f>
        <v>0</v>
      </c>
      <c r="S85" s="2404"/>
      <c r="T85" s="2404"/>
      <c r="U85" s="2404"/>
      <c r="V85" s="2404"/>
      <c r="W85" s="2404"/>
      <c r="X85" s="2404"/>
      <c r="Y85" s="2404"/>
      <c r="Z85" s="2404"/>
      <c r="AA85" s="2404"/>
      <c r="AB85" s="2404"/>
      <c r="AC85" s="2404"/>
    </row>
    <row r="86" spans="1:29" s="2353" customFormat="1" ht="15">
      <c r="A86" s="2345"/>
      <c r="B86" s="2398"/>
      <c r="C86" s="2399" t="s">
        <v>551</v>
      </c>
      <c r="D86" s="2345"/>
      <c r="E86" s="2343"/>
      <c r="F86" s="2343"/>
      <c r="G86" s="2343"/>
      <c r="H86" s="2347" t="s">
        <v>606</v>
      </c>
      <c r="I86" s="2347"/>
      <c r="J86" s="2401"/>
      <c r="K86" s="3289">
        <f>'Tableau 3A'!O86</f>
        <v>0</v>
      </c>
      <c r="L86" s="3289">
        <f>'Tableau 3A'!P86</f>
        <v>0</v>
      </c>
      <c r="M86" s="2202"/>
      <c r="N86" s="2400"/>
      <c r="O86" s="2401"/>
      <c r="P86" s="2404"/>
      <c r="Q86" s="3301">
        <f t="shared" si="31"/>
        <v>0</v>
      </c>
      <c r="R86" s="3290">
        <f t="shared" si="32"/>
        <v>0</v>
      </c>
      <c r="S86" s="2404"/>
      <c r="T86" s="2404"/>
      <c r="U86" s="2404"/>
      <c r="V86" s="2404"/>
      <c r="W86" s="2404"/>
      <c r="X86" s="2404"/>
      <c r="Y86" s="2404"/>
      <c r="Z86" s="2404"/>
      <c r="AA86" s="2404"/>
      <c r="AB86" s="2404"/>
      <c r="AC86" s="2404"/>
    </row>
    <row r="87" spans="1:29" s="2353" customFormat="1" ht="15">
      <c r="A87" s="2345"/>
      <c r="B87" s="2398"/>
      <c r="C87" s="2399"/>
      <c r="D87" s="2345"/>
      <c r="E87" s="2343"/>
      <c r="F87" s="2343"/>
      <c r="G87" s="2343"/>
      <c r="H87" s="2347" t="s">
        <v>607</v>
      </c>
      <c r="I87" s="2347"/>
      <c r="J87" s="2401"/>
      <c r="K87" s="3289">
        <f>'Tableau 3A'!O87</f>
        <v>0</v>
      </c>
      <c r="L87" s="3289">
        <f>'Tableau 3A'!P87</f>
        <v>0</v>
      </c>
      <c r="M87" s="3266"/>
      <c r="N87" s="2400"/>
      <c r="O87" s="2401"/>
      <c r="P87" s="2404"/>
      <c r="Q87" s="3301">
        <f t="shared" si="31"/>
        <v>0</v>
      </c>
      <c r="R87" s="3290">
        <f t="shared" si="32"/>
        <v>0</v>
      </c>
      <c r="S87" s="2404"/>
      <c r="T87" s="2404"/>
      <c r="U87" s="2404"/>
      <c r="V87" s="2404"/>
      <c r="W87" s="2404"/>
      <c r="X87" s="2404"/>
      <c r="Y87" s="2404"/>
      <c r="Z87" s="2404"/>
      <c r="AA87" s="2404"/>
      <c r="AB87" s="2404"/>
      <c r="AC87" s="2404"/>
    </row>
    <row r="88" spans="1:29" s="2353" customFormat="1" ht="15">
      <c r="A88" s="2345"/>
      <c r="B88" s="2398"/>
      <c r="C88" s="2399" t="s">
        <v>551</v>
      </c>
      <c r="D88" s="2345"/>
      <c r="E88" s="2343"/>
      <c r="F88" s="2343"/>
      <c r="G88" s="2343"/>
      <c r="H88" s="2347"/>
      <c r="I88" s="2347" t="s">
        <v>608</v>
      </c>
      <c r="J88" s="2401"/>
      <c r="K88" s="3289">
        <f>'Tableau 3A'!O88</f>
        <v>0</v>
      </c>
      <c r="L88" s="3289">
        <f>'Tableau 3A'!P88</f>
        <v>0</v>
      </c>
      <c r="M88" s="2202"/>
      <c r="N88" s="2400"/>
      <c r="O88" s="2401"/>
      <c r="P88" s="2404"/>
      <c r="Q88" s="3301">
        <f t="shared" si="31"/>
        <v>0</v>
      </c>
      <c r="R88" s="3290">
        <f t="shared" si="32"/>
        <v>0</v>
      </c>
      <c r="S88" s="2404"/>
      <c r="T88" s="2404"/>
      <c r="U88" s="2404"/>
      <c r="V88" s="2404"/>
      <c r="W88" s="2404"/>
      <c r="X88" s="2404"/>
      <c r="Y88" s="2404"/>
      <c r="Z88" s="2404"/>
      <c r="AA88" s="2404"/>
      <c r="AB88" s="2404"/>
      <c r="AC88" s="2404"/>
    </row>
    <row r="89" spans="1:29" s="2353" customFormat="1" ht="15">
      <c r="A89" s="2345"/>
      <c r="B89" s="2398"/>
      <c r="C89" s="2399" t="s">
        <v>552</v>
      </c>
      <c r="D89" s="2345"/>
      <c r="E89" s="2343"/>
      <c r="F89" s="2343"/>
      <c r="G89" s="2343"/>
      <c r="H89" s="2347"/>
      <c r="I89" s="2347" t="s">
        <v>649</v>
      </c>
      <c r="J89" s="2401"/>
      <c r="K89" s="3289">
        <f>'Tableau 3A'!O89</f>
        <v>0</v>
      </c>
      <c r="L89" s="3289">
        <f>'Tableau 3A'!P89</f>
        <v>0</v>
      </c>
      <c r="M89" s="2202"/>
      <c r="N89" s="2400"/>
      <c r="O89" s="2401"/>
      <c r="P89" s="2404"/>
      <c r="Q89" s="3301">
        <f t="shared" si="31"/>
        <v>0</v>
      </c>
      <c r="R89" s="3290">
        <f t="shared" si="32"/>
        <v>0</v>
      </c>
      <c r="S89" s="2404"/>
      <c r="T89" s="2404"/>
      <c r="U89" s="2404"/>
      <c r="V89" s="2404"/>
      <c r="W89" s="2404"/>
      <c r="X89" s="2404"/>
      <c r="Y89" s="2404"/>
      <c r="Z89" s="2404"/>
      <c r="AA89" s="2404"/>
      <c r="AB89" s="2404"/>
      <c r="AC89" s="2404"/>
    </row>
    <row r="90" spans="1:29" s="2353" customFormat="1" ht="15">
      <c r="A90" s="2345"/>
      <c r="B90" s="2398"/>
      <c r="C90" s="2399" t="s">
        <v>552</v>
      </c>
      <c r="D90" s="2345"/>
      <c r="E90" s="2343"/>
      <c r="F90" s="2343"/>
      <c r="G90" s="2343"/>
      <c r="H90" s="2347"/>
      <c r="I90" s="2347" t="s">
        <v>609</v>
      </c>
      <c r="J90" s="2401"/>
      <c r="K90" s="3289">
        <f>'Tableau 3A'!O90</f>
        <v>0</v>
      </c>
      <c r="L90" s="3289">
        <f>'Tableau 3A'!P90</f>
        <v>0</v>
      </c>
      <c r="M90" s="2202"/>
      <c r="N90" s="2400"/>
      <c r="O90" s="2401"/>
      <c r="P90" s="2404"/>
      <c r="Q90" s="3301">
        <f t="shared" si="31"/>
        <v>0</v>
      </c>
      <c r="R90" s="3290">
        <f t="shared" si="32"/>
        <v>0</v>
      </c>
      <c r="S90" s="2404"/>
      <c r="T90" s="2404"/>
      <c r="U90" s="2404"/>
      <c r="V90" s="2404"/>
      <c r="W90" s="2404"/>
      <c r="X90" s="2404"/>
      <c r="Y90" s="2404"/>
      <c r="Z90" s="2404"/>
      <c r="AA90" s="2404"/>
      <c r="AB90" s="2404"/>
      <c r="AC90" s="2404"/>
    </row>
    <row r="91" spans="1:29" s="2353" customFormat="1" ht="15">
      <c r="A91" s="2345"/>
      <c r="B91" s="2398"/>
      <c r="C91" s="2399" t="s">
        <v>551</v>
      </c>
      <c r="D91" s="2345"/>
      <c r="E91" s="2343"/>
      <c r="F91" s="2343"/>
      <c r="G91" s="2343"/>
      <c r="H91" s="2347" t="s">
        <v>610</v>
      </c>
      <c r="I91" s="2347"/>
      <c r="J91" s="2401"/>
      <c r="K91" s="3289">
        <f>'Tableau 3A'!O91</f>
        <v>0</v>
      </c>
      <c r="L91" s="3289">
        <f>'Tableau 3A'!P91</f>
        <v>0</v>
      </c>
      <c r="M91" s="2202"/>
      <c r="N91" s="2400"/>
      <c r="O91" s="2401"/>
      <c r="P91" s="2404"/>
      <c r="Q91" s="3301">
        <f t="shared" si="31"/>
        <v>0</v>
      </c>
      <c r="R91" s="3290">
        <f t="shared" si="32"/>
        <v>0</v>
      </c>
      <c r="S91" s="2404"/>
      <c r="T91" s="2404"/>
      <c r="U91" s="2404"/>
      <c r="V91" s="2404"/>
      <c r="W91" s="2404"/>
      <c r="X91" s="2404"/>
      <c r="Y91" s="2404"/>
      <c r="Z91" s="2404"/>
      <c r="AA91" s="2404"/>
      <c r="AB91" s="2404"/>
      <c r="AC91" s="2404"/>
    </row>
    <row r="92" spans="1:29" s="2353" customFormat="1" ht="15">
      <c r="A92" s="2345"/>
      <c r="B92" s="2398"/>
      <c r="C92" s="2399"/>
      <c r="D92" s="2345"/>
      <c r="E92" s="2343"/>
      <c r="F92" s="2343"/>
      <c r="G92" s="2343"/>
      <c r="H92" s="2347"/>
      <c r="I92" s="2347"/>
      <c r="J92" s="2401"/>
      <c r="K92" s="3289"/>
      <c r="L92" s="3289"/>
      <c r="M92" s="2202"/>
      <c r="N92" s="2400"/>
      <c r="O92" s="2401"/>
      <c r="P92" s="2404"/>
      <c r="Q92" s="3301"/>
      <c r="R92" s="3290"/>
      <c r="S92" s="2404"/>
      <c r="T92" s="2404"/>
      <c r="U92" s="2404"/>
      <c r="V92" s="2404"/>
      <c r="W92" s="2404"/>
      <c r="X92" s="2404"/>
      <c r="Y92" s="2404"/>
      <c r="Z92" s="2404"/>
      <c r="AA92" s="2404"/>
      <c r="AB92" s="2404"/>
      <c r="AC92" s="2404"/>
    </row>
    <row r="93" spans="1:29" s="2353" customFormat="1" ht="15">
      <c r="A93" s="2345"/>
      <c r="B93" s="2398"/>
      <c r="C93" s="2399" t="s">
        <v>551</v>
      </c>
      <c r="D93" s="2345"/>
      <c r="E93" s="2343"/>
      <c r="F93" s="2343"/>
      <c r="G93" s="2346" t="s">
        <v>798</v>
      </c>
      <c r="H93" s="2343" t="s">
        <v>611</v>
      </c>
      <c r="I93" s="2343"/>
      <c r="J93" s="2401"/>
      <c r="K93" s="3288">
        <f>'Tableau 3A'!O93</f>
        <v>0</v>
      </c>
      <c r="L93" s="3288">
        <f>'Tableau 3A'!P93</f>
        <v>0</v>
      </c>
      <c r="M93" s="2202"/>
      <c r="N93" s="2400"/>
      <c r="O93" s="2401"/>
      <c r="P93" s="2404"/>
      <c r="Q93" s="3299">
        <f t="shared" ref="Q93" si="33">K93*N93</f>
        <v>0</v>
      </c>
      <c r="R93" s="3300">
        <f>L93*N93</f>
        <v>0</v>
      </c>
      <c r="S93" s="2404"/>
      <c r="T93" s="2404"/>
      <c r="U93" s="2404"/>
      <c r="V93" s="2404"/>
      <c r="W93" s="2404"/>
      <c r="X93" s="2404"/>
      <c r="Y93" s="2404"/>
      <c r="Z93" s="2404"/>
      <c r="AA93" s="2404"/>
      <c r="AB93" s="2404"/>
      <c r="AC93" s="2404"/>
    </row>
    <row r="94" spans="1:29" s="2353" customFormat="1" ht="15">
      <c r="A94" s="2345"/>
      <c r="B94" s="2398"/>
      <c r="C94" s="2399"/>
      <c r="D94" s="2345"/>
      <c r="E94" s="2343"/>
      <c r="F94" s="2343"/>
      <c r="G94" s="2343"/>
      <c r="H94" s="2343" t="s">
        <v>612</v>
      </c>
      <c r="I94" s="2343"/>
      <c r="J94" s="2401"/>
      <c r="K94" s="3288"/>
      <c r="L94" s="3288"/>
      <c r="M94" s="2202"/>
      <c r="N94" s="2400"/>
      <c r="O94" s="2401"/>
      <c r="P94" s="2404"/>
      <c r="Q94" s="3301"/>
      <c r="R94" s="3290"/>
      <c r="S94" s="2404"/>
      <c r="T94" s="2404"/>
      <c r="U94" s="2404"/>
      <c r="V94" s="2404"/>
      <c r="W94" s="2404"/>
      <c r="X94" s="2404"/>
      <c r="Y94" s="2404"/>
      <c r="Z94" s="2404"/>
      <c r="AA94" s="2404"/>
      <c r="AB94" s="2404"/>
      <c r="AC94" s="2404"/>
    </row>
    <row r="95" spans="1:29" s="2353" customFormat="1" ht="15">
      <c r="A95" s="2345"/>
      <c r="B95" s="2398"/>
      <c r="C95" s="2399"/>
      <c r="D95" s="2345"/>
      <c r="E95" s="2343"/>
      <c r="F95" s="2343"/>
      <c r="G95" s="2343"/>
      <c r="H95" s="2343"/>
      <c r="I95" s="2343"/>
      <c r="J95" s="2401"/>
      <c r="K95" s="3289"/>
      <c r="L95" s="3289"/>
      <c r="M95" s="2202"/>
      <c r="N95" s="2400"/>
      <c r="O95" s="2401"/>
      <c r="P95" s="2404"/>
      <c r="Q95" s="3301"/>
      <c r="R95" s="3290"/>
      <c r="S95" s="2404"/>
      <c r="T95" s="2404"/>
      <c r="U95" s="2404"/>
      <c r="V95" s="2404"/>
      <c r="W95" s="2404"/>
      <c r="X95" s="2404"/>
      <c r="Y95" s="2404"/>
      <c r="Z95" s="2404"/>
      <c r="AA95" s="2404"/>
      <c r="AB95" s="2404"/>
      <c r="AC95" s="2404"/>
    </row>
    <row r="96" spans="1:29" s="2353" customFormat="1" ht="15">
      <c r="A96" s="2345"/>
      <c r="B96" s="2398"/>
      <c r="C96" s="2399" t="s">
        <v>552</v>
      </c>
      <c r="D96" s="2345"/>
      <c r="E96" s="2343"/>
      <c r="F96" s="2343"/>
      <c r="G96" s="2343" t="s">
        <v>1620</v>
      </c>
      <c r="H96" s="2347"/>
      <c r="I96" s="2343"/>
      <c r="J96" s="2401"/>
      <c r="K96" s="3288">
        <f>'Tableau 3A'!O96</f>
        <v>0</v>
      </c>
      <c r="L96" s="3288">
        <f>'Tableau 3A'!P96</f>
        <v>0</v>
      </c>
      <c r="M96" s="2202"/>
      <c r="N96" s="2400"/>
      <c r="O96" s="2401"/>
      <c r="P96" s="2404"/>
      <c r="Q96" s="3299">
        <f t="shared" ref="Q96:Q97" si="34">K96*N96</f>
        <v>0</v>
      </c>
      <c r="R96" s="3300">
        <f>L96*N96</f>
        <v>0</v>
      </c>
      <c r="S96" s="2404"/>
      <c r="T96" s="2404"/>
      <c r="U96" s="2404"/>
      <c r="V96" s="2404"/>
      <c r="W96" s="2404"/>
      <c r="X96" s="2404"/>
      <c r="Y96" s="2404"/>
      <c r="Z96" s="2404"/>
      <c r="AA96" s="2404"/>
      <c r="AB96" s="2404"/>
      <c r="AC96" s="2404"/>
    </row>
    <row r="97" spans="1:29" s="2353" customFormat="1" ht="15">
      <c r="A97" s="2345"/>
      <c r="B97" s="2398"/>
      <c r="C97" s="2399" t="s">
        <v>552</v>
      </c>
      <c r="D97" s="2345"/>
      <c r="E97" s="2343"/>
      <c r="F97" s="2343"/>
      <c r="G97" s="2343" t="s">
        <v>908</v>
      </c>
      <c r="H97" s="2347"/>
      <c r="I97" s="2343"/>
      <c r="J97" s="2401"/>
      <c r="K97" s="3288">
        <f>'Tableau 3A'!O97</f>
        <v>0</v>
      </c>
      <c r="L97" s="3288">
        <f>'Tableau 3A'!P97</f>
        <v>0</v>
      </c>
      <c r="M97" s="2202"/>
      <c r="N97" s="2400"/>
      <c r="O97" s="2401"/>
      <c r="P97" s="2404"/>
      <c r="Q97" s="3299">
        <f t="shared" si="34"/>
        <v>0</v>
      </c>
      <c r="R97" s="3300">
        <f>L97*N97</f>
        <v>0</v>
      </c>
      <c r="S97" s="2404"/>
      <c r="T97" s="2404"/>
      <c r="U97" s="2404"/>
      <c r="V97" s="2404"/>
      <c r="W97" s="2404"/>
      <c r="X97" s="2404"/>
      <c r="Y97" s="2404"/>
      <c r="Z97" s="2404"/>
      <c r="AA97" s="2404"/>
      <c r="AB97" s="2404"/>
      <c r="AC97" s="2404"/>
    </row>
    <row r="98" spans="1:29" s="2353" customFormat="1" ht="15">
      <c r="A98" s="2345"/>
      <c r="B98" s="2398"/>
      <c r="C98" s="2399"/>
      <c r="D98" s="2345"/>
      <c r="E98" s="2343"/>
      <c r="F98" s="2343"/>
      <c r="G98" s="2343"/>
      <c r="H98" s="2347"/>
      <c r="I98" s="2347"/>
      <c r="J98" s="2401"/>
      <c r="K98" s="3289"/>
      <c r="L98" s="3289"/>
      <c r="M98" s="2202"/>
      <c r="N98" s="2400"/>
      <c r="O98" s="2401"/>
      <c r="P98" s="2404"/>
      <c r="Q98" s="3301"/>
      <c r="R98" s="3290"/>
      <c r="S98" s="2404"/>
      <c r="T98" s="2404"/>
      <c r="U98" s="2404"/>
      <c r="V98" s="2404"/>
      <c r="W98" s="2404"/>
      <c r="X98" s="2404"/>
      <c r="Y98" s="2404"/>
      <c r="Z98" s="2404"/>
      <c r="AA98" s="2404"/>
      <c r="AB98" s="2404"/>
      <c r="AC98" s="2404"/>
    </row>
    <row r="99" spans="1:29" s="2353" customFormat="1" ht="15">
      <c r="A99" s="2345"/>
      <c r="B99" s="2398"/>
      <c r="C99" s="2399"/>
      <c r="D99" s="2345"/>
      <c r="E99" s="2343"/>
      <c r="F99" s="2343" t="s">
        <v>895</v>
      </c>
      <c r="G99" s="2343" t="s">
        <v>613</v>
      </c>
      <c r="H99" s="2347"/>
      <c r="I99" s="2347"/>
      <c r="J99" s="2401"/>
      <c r="K99" s="3288">
        <f>'Tableau 3A'!O99</f>
        <v>0</v>
      </c>
      <c r="L99" s="3288">
        <f>'Tableau 3A'!P99</f>
        <v>0</v>
      </c>
      <c r="M99" s="3266"/>
      <c r="N99" s="2400"/>
      <c r="O99" s="2401"/>
      <c r="P99" s="2404"/>
      <c r="Q99" s="3299">
        <f>Q101+Q102+Q104+Q105</f>
        <v>0</v>
      </c>
      <c r="R99" s="3300">
        <f>R101+R102+R104+R105</f>
        <v>0</v>
      </c>
      <c r="S99" s="2404"/>
      <c r="T99" s="2404"/>
      <c r="U99" s="2404"/>
      <c r="V99" s="2404"/>
      <c r="W99" s="2404"/>
      <c r="X99" s="2404"/>
      <c r="Y99" s="2404"/>
      <c r="Z99" s="2404"/>
      <c r="AA99" s="2404"/>
      <c r="AB99" s="2404"/>
      <c r="AC99" s="2404"/>
    </row>
    <row r="100" spans="1:29" s="2353" customFormat="1" ht="15">
      <c r="A100" s="2345"/>
      <c r="B100" s="2398"/>
      <c r="C100" s="2399"/>
      <c r="D100" s="2345"/>
      <c r="E100" s="2343"/>
      <c r="F100" s="2343"/>
      <c r="G100" s="2343" t="s">
        <v>614</v>
      </c>
      <c r="H100" s="2347"/>
      <c r="I100" s="2347"/>
      <c r="J100" s="2401"/>
      <c r="K100" s="3289"/>
      <c r="L100" s="3289"/>
      <c r="M100" s="2202"/>
      <c r="N100" s="2400"/>
      <c r="O100" s="2401"/>
      <c r="P100" s="2404"/>
      <c r="Q100" s="3301"/>
      <c r="R100" s="3290"/>
      <c r="S100" s="2404"/>
      <c r="T100" s="2404"/>
      <c r="U100" s="2404"/>
      <c r="V100" s="2404"/>
      <c r="W100" s="2404"/>
      <c r="X100" s="2404"/>
      <c r="Y100" s="2404"/>
      <c r="Z100" s="2404"/>
      <c r="AA100" s="2404"/>
      <c r="AB100" s="2404"/>
      <c r="AC100" s="2404"/>
    </row>
    <row r="101" spans="1:29" s="2353" customFormat="1" ht="15">
      <c r="A101" s="2345"/>
      <c r="B101" s="2398"/>
      <c r="C101" s="2399" t="s">
        <v>552</v>
      </c>
      <c r="D101" s="2345"/>
      <c r="E101" s="2343"/>
      <c r="F101" s="2343"/>
      <c r="G101" s="2343"/>
      <c r="H101" s="2347" t="s">
        <v>649</v>
      </c>
      <c r="I101" s="2347"/>
      <c r="J101" s="2401"/>
      <c r="K101" s="3289">
        <f>'Tableau 3A'!O101</f>
        <v>0</v>
      </c>
      <c r="L101" s="3289">
        <f>'Tableau 3A'!P101</f>
        <v>0</v>
      </c>
      <c r="M101" s="2202"/>
      <c r="N101" s="2400"/>
      <c r="O101" s="2401"/>
      <c r="P101" s="2404"/>
      <c r="Q101" s="3301">
        <f t="shared" ref="Q101:Q102" si="35">K101*N101</f>
        <v>0</v>
      </c>
      <c r="R101" s="3290">
        <f>L101*N101</f>
        <v>0</v>
      </c>
      <c r="S101" s="2404"/>
      <c r="T101" s="2404"/>
      <c r="U101" s="2404"/>
      <c r="V101" s="2404"/>
      <c r="W101" s="2404"/>
      <c r="X101" s="2404"/>
      <c r="Y101" s="2404"/>
      <c r="Z101" s="2404"/>
      <c r="AA101" s="2404"/>
      <c r="AB101" s="2404"/>
      <c r="AC101" s="2404"/>
    </row>
    <row r="102" spans="1:29" s="2353" customFormat="1" ht="15">
      <c r="A102" s="2345"/>
      <c r="B102" s="2398"/>
      <c r="C102" s="2399" t="s">
        <v>551</v>
      </c>
      <c r="D102" s="2345"/>
      <c r="E102" s="2343"/>
      <c r="F102" s="2343"/>
      <c r="G102" s="2343"/>
      <c r="H102" s="2347" t="s">
        <v>650</v>
      </c>
      <c r="I102" s="2347"/>
      <c r="J102" s="2401"/>
      <c r="K102" s="3289">
        <f>'Tableau 3A'!O102</f>
        <v>0</v>
      </c>
      <c r="L102" s="3289">
        <f>'Tableau 3A'!P102</f>
        <v>0</v>
      </c>
      <c r="M102" s="2202"/>
      <c r="N102" s="2400"/>
      <c r="O102" s="2401"/>
      <c r="P102" s="2404"/>
      <c r="Q102" s="3301">
        <f t="shared" si="35"/>
        <v>0</v>
      </c>
      <c r="R102" s="3290">
        <f>L102*N102</f>
        <v>0</v>
      </c>
      <c r="S102" s="2404"/>
      <c r="T102" s="2404"/>
      <c r="U102" s="2404"/>
      <c r="V102" s="2404"/>
      <c r="W102" s="2404"/>
      <c r="X102" s="2404"/>
      <c r="Y102" s="2404"/>
      <c r="Z102" s="2404"/>
      <c r="AA102" s="2404"/>
      <c r="AB102" s="2404"/>
      <c r="AC102" s="2404"/>
    </row>
    <row r="103" spans="1:29" s="2353" customFormat="1" ht="15">
      <c r="A103" s="2345"/>
      <c r="B103" s="2398"/>
      <c r="C103" s="2399"/>
      <c r="D103" s="2345"/>
      <c r="E103" s="2343"/>
      <c r="F103" s="2343"/>
      <c r="G103" s="2343"/>
      <c r="H103" s="2347"/>
      <c r="I103" s="2347"/>
      <c r="J103" s="2401"/>
      <c r="K103" s="3289"/>
      <c r="L103" s="3289"/>
      <c r="M103" s="2202"/>
      <c r="N103" s="2400"/>
      <c r="O103" s="2401"/>
      <c r="P103" s="2404"/>
      <c r="Q103" s="3301"/>
      <c r="R103" s="3290"/>
      <c r="S103" s="2404"/>
      <c r="T103" s="2404"/>
      <c r="U103" s="2404"/>
      <c r="V103" s="2404"/>
      <c r="W103" s="2404"/>
      <c r="X103" s="2404"/>
      <c r="Y103" s="2404"/>
      <c r="Z103" s="2404"/>
      <c r="AA103" s="2404"/>
      <c r="AB103" s="2404"/>
      <c r="AC103" s="2404"/>
    </row>
    <row r="104" spans="1:29" s="2353" customFormat="1" ht="15">
      <c r="A104" s="2345"/>
      <c r="B104" s="2398"/>
      <c r="C104" s="2399" t="s">
        <v>552</v>
      </c>
      <c r="D104" s="2345"/>
      <c r="E104" s="2343"/>
      <c r="F104" s="2343"/>
      <c r="G104" s="2343" t="s">
        <v>1620</v>
      </c>
      <c r="H104" s="2347"/>
      <c r="I104" s="2347"/>
      <c r="J104" s="2401"/>
      <c r="K104" s="3288">
        <f>'Tableau 3A'!O104</f>
        <v>0</v>
      </c>
      <c r="L104" s="3288">
        <f>'Tableau 3A'!P104</f>
        <v>0</v>
      </c>
      <c r="M104" s="2202"/>
      <c r="N104" s="2400"/>
      <c r="O104" s="2401"/>
      <c r="P104" s="2404"/>
      <c r="Q104" s="3299">
        <f t="shared" ref="Q104:Q105" si="36">K104*N104</f>
        <v>0</v>
      </c>
      <c r="R104" s="3300">
        <f>L104*N104</f>
        <v>0</v>
      </c>
      <c r="S104" s="2404"/>
      <c r="T104" s="2404"/>
      <c r="U104" s="2404"/>
      <c r="V104" s="2404"/>
      <c r="W104" s="2404"/>
      <c r="X104" s="2404"/>
      <c r="Y104" s="2404"/>
      <c r="Z104" s="2404"/>
      <c r="AA104" s="2404"/>
      <c r="AB104" s="2404"/>
      <c r="AC104" s="2404"/>
    </row>
    <row r="105" spans="1:29" s="2353" customFormat="1" ht="15">
      <c r="A105" s="2345"/>
      <c r="B105" s="2398"/>
      <c r="C105" s="2399" t="s">
        <v>552</v>
      </c>
      <c r="D105" s="2345"/>
      <c r="E105" s="2343"/>
      <c r="F105" s="2343"/>
      <c r="G105" s="2343" t="s">
        <v>908</v>
      </c>
      <c r="H105" s="2347"/>
      <c r="I105" s="2347"/>
      <c r="J105" s="2401"/>
      <c r="K105" s="3288">
        <f>'Tableau 3A'!O105</f>
        <v>0</v>
      </c>
      <c r="L105" s="3288">
        <f>'Tableau 3A'!P105</f>
        <v>0</v>
      </c>
      <c r="M105" s="2202"/>
      <c r="N105" s="2400"/>
      <c r="O105" s="2401"/>
      <c r="P105" s="2404"/>
      <c r="Q105" s="3299">
        <f t="shared" si="36"/>
        <v>0</v>
      </c>
      <c r="R105" s="3300">
        <f>L105*N105</f>
        <v>0</v>
      </c>
      <c r="S105" s="2404"/>
      <c r="T105" s="2404"/>
      <c r="U105" s="2404"/>
      <c r="V105" s="2404"/>
      <c r="W105" s="2404"/>
      <c r="X105" s="2404"/>
      <c r="Y105" s="2404"/>
      <c r="Z105" s="2404"/>
      <c r="AA105" s="2404"/>
      <c r="AB105" s="2404"/>
      <c r="AC105" s="2404"/>
    </row>
    <row r="106" spans="1:29" s="2353" customFormat="1" ht="15">
      <c r="A106" s="2345"/>
      <c r="B106" s="2398"/>
      <c r="C106" s="2399"/>
      <c r="D106" s="2345"/>
      <c r="E106" s="2343"/>
      <c r="F106" s="2343"/>
      <c r="G106" s="2343"/>
      <c r="H106" s="2347"/>
      <c r="I106" s="2347"/>
      <c r="J106" s="2401"/>
      <c r="K106" s="3289"/>
      <c r="L106" s="3289"/>
      <c r="M106" s="2202"/>
      <c r="N106" s="2400"/>
      <c r="O106" s="2401"/>
      <c r="P106" s="2404"/>
      <c r="Q106" s="3301"/>
      <c r="R106" s="3290"/>
      <c r="S106" s="2404"/>
      <c r="T106" s="2404"/>
      <c r="U106" s="2404"/>
      <c r="V106" s="2404"/>
      <c r="W106" s="2404"/>
      <c r="X106" s="2404"/>
      <c r="Y106" s="2404"/>
      <c r="Z106" s="2404"/>
      <c r="AA106" s="2404"/>
      <c r="AB106" s="2404"/>
      <c r="AC106" s="2404"/>
    </row>
    <row r="107" spans="1:29" s="2353" customFormat="1" ht="15">
      <c r="A107" s="2345"/>
      <c r="B107" s="2398"/>
      <c r="C107" s="2399"/>
      <c r="D107" s="2345"/>
      <c r="E107" s="2343" t="s">
        <v>878</v>
      </c>
      <c r="F107" s="2343" t="s">
        <v>615</v>
      </c>
      <c r="G107" s="2343"/>
      <c r="H107" s="2343"/>
      <c r="I107" s="2343"/>
      <c r="J107" s="2398"/>
      <c r="K107" s="3288">
        <f>'Tableau 3A'!O107</f>
        <v>0</v>
      </c>
      <c r="L107" s="3288">
        <f>'Tableau 3A'!P107</f>
        <v>0</v>
      </c>
      <c r="M107" s="2202"/>
      <c r="N107" s="2400"/>
      <c r="O107" s="2398"/>
      <c r="P107" s="2404"/>
      <c r="Q107" s="3299">
        <f>Q109+Q110+Q111+Q112+Q113+Q114+Q115+Q117</f>
        <v>0</v>
      </c>
      <c r="R107" s="3300">
        <f>R109+R110+R111+R112+R113+R114+R115+R117</f>
        <v>0</v>
      </c>
      <c r="S107" s="2404"/>
      <c r="T107" s="2404"/>
      <c r="U107" s="2404"/>
      <c r="V107" s="2404"/>
      <c r="W107" s="2404"/>
      <c r="X107" s="2404"/>
      <c r="Y107" s="2404"/>
      <c r="Z107" s="2404"/>
      <c r="AA107" s="2404"/>
      <c r="AB107" s="2404"/>
      <c r="AC107" s="2404"/>
    </row>
    <row r="108" spans="1:29" s="2353" customFormat="1" ht="15">
      <c r="A108" s="2345"/>
      <c r="B108" s="2398"/>
      <c r="C108" s="2399"/>
      <c r="D108" s="2345"/>
      <c r="E108" s="2343"/>
      <c r="F108" s="2343"/>
      <c r="G108" s="2343"/>
      <c r="H108" s="2343"/>
      <c r="I108" s="2343"/>
      <c r="J108" s="2398"/>
      <c r="K108" s="3288"/>
      <c r="L108" s="3288"/>
      <c r="M108" s="2202"/>
      <c r="N108" s="2399"/>
      <c r="O108" s="2398"/>
      <c r="P108" s="2404"/>
      <c r="Q108" s="3299"/>
      <c r="R108" s="3300"/>
      <c r="S108" s="2404"/>
      <c r="T108" s="2404"/>
      <c r="U108" s="2404"/>
      <c r="V108" s="2404"/>
      <c r="W108" s="2404"/>
      <c r="X108" s="2404"/>
      <c r="Y108" s="2404"/>
      <c r="Z108" s="2404"/>
      <c r="AA108" s="2404"/>
      <c r="AB108" s="2404"/>
      <c r="AC108" s="2404"/>
    </row>
    <row r="109" spans="1:29" s="2353" customFormat="1" ht="15">
      <c r="A109" s="2345"/>
      <c r="B109" s="2398"/>
      <c r="C109" s="2402" t="s">
        <v>552</v>
      </c>
      <c r="D109" s="2350"/>
      <c r="E109" s="2350"/>
      <c r="F109" s="2350"/>
      <c r="G109" s="2350" t="s">
        <v>990</v>
      </c>
      <c r="H109" s="2350"/>
      <c r="I109" s="2350"/>
      <c r="J109" s="2398"/>
      <c r="K109" s="3288">
        <f>'Tableau 3A'!O109</f>
        <v>0</v>
      </c>
      <c r="L109" s="3288">
        <f>'Tableau 3A'!P109</f>
        <v>0</v>
      </c>
      <c r="M109" s="2202"/>
      <c r="N109" s="2399"/>
      <c r="O109" s="2398"/>
      <c r="P109" s="2404"/>
      <c r="Q109" s="3299">
        <f t="shared" ref="Q109:Q115" si="37">K109*N109</f>
        <v>0</v>
      </c>
      <c r="R109" s="3300">
        <f>L109*N109</f>
        <v>0</v>
      </c>
      <c r="S109" s="2404"/>
      <c r="T109" s="2404"/>
      <c r="U109" s="2404"/>
      <c r="V109" s="2404"/>
      <c r="W109" s="2404"/>
      <c r="X109" s="2404"/>
      <c r="Y109" s="2404"/>
      <c r="Z109" s="2404"/>
      <c r="AA109" s="2404"/>
      <c r="AB109" s="2404"/>
      <c r="AC109" s="2404"/>
    </row>
    <row r="110" spans="1:29" s="2353" customFormat="1" ht="15">
      <c r="A110" s="2345"/>
      <c r="B110" s="2398"/>
      <c r="C110" s="2402" t="s">
        <v>552</v>
      </c>
      <c r="D110" s="2350"/>
      <c r="E110" s="2350"/>
      <c r="F110" s="2350"/>
      <c r="G110" s="2350" t="s">
        <v>991</v>
      </c>
      <c r="H110" s="2351"/>
      <c r="I110" s="2351"/>
      <c r="J110" s="2401"/>
      <c r="K110" s="3288">
        <f>'Tableau 3A'!O110</f>
        <v>0</v>
      </c>
      <c r="L110" s="3288">
        <f>'Tableau 3A'!P110</f>
        <v>0</v>
      </c>
      <c r="M110" s="2202"/>
      <c r="N110" s="2400"/>
      <c r="O110" s="2401"/>
      <c r="P110" s="2404"/>
      <c r="Q110" s="3299">
        <f t="shared" si="37"/>
        <v>0</v>
      </c>
      <c r="R110" s="3300">
        <f t="shared" ref="R110:R115" si="38">L110*N110</f>
        <v>0</v>
      </c>
      <c r="S110" s="2404"/>
      <c r="T110" s="2404"/>
      <c r="U110" s="2404"/>
      <c r="V110" s="2404"/>
      <c r="W110" s="2404"/>
      <c r="X110" s="2404"/>
      <c r="Y110" s="2404"/>
      <c r="Z110" s="2404"/>
      <c r="AA110" s="2404"/>
      <c r="AB110" s="2404"/>
      <c r="AC110" s="2404"/>
    </row>
    <row r="111" spans="1:29" s="2353" customFormat="1" ht="15">
      <c r="A111" s="2345"/>
      <c r="B111" s="2398"/>
      <c r="C111" s="2402" t="s">
        <v>992</v>
      </c>
      <c r="D111" s="2350"/>
      <c r="E111" s="2350"/>
      <c r="F111" s="2350"/>
      <c r="G111" s="2350" t="s">
        <v>993</v>
      </c>
      <c r="H111" s="2351"/>
      <c r="I111" s="2351"/>
      <c r="J111" s="2401"/>
      <c r="K111" s="3288">
        <f>'Tableau 3A'!O111</f>
        <v>0</v>
      </c>
      <c r="L111" s="3288">
        <f>'Tableau 3A'!P111</f>
        <v>0</v>
      </c>
      <c r="M111" s="2202"/>
      <c r="N111" s="2400"/>
      <c r="O111" s="2401"/>
      <c r="P111" s="2404"/>
      <c r="Q111" s="3299">
        <f t="shared" si="37"/>
        <v>0</v>
      </c>
      <c r="R111" s="3300">
        <f t="shared" si="38"/>
        <v>0</v>
      </c>
      <c r="S111" s="2404"/>
      <c r="T111" s="2404"/>
      <c r="U111" s="2404"/>
      <c r="V111" s="2404"/>
      <c r="W111" s="2404"/>
      <c r="X111" s="2404"/>
      <c r="Y111" s="2404"/>
      <c r="Z111" s="2404"/>
      <c r="AA111" s="2404"/>
      <c r="AB111" s="2404"/>
      <c r="AC111" s="2404"/>
    </row>
    <row r="112" spans="1:29" s="2353" customFormat="1" ht="15">
      <c r="A112" s="2345"/>
      <c r="B112" s="2398"/>
      <c r="C112" s="2402" t="s">
        <v>552</v>
      </c>
      <c r="D112" s="2350"/>
      <c r="E112" s="2350"/>
      <c r="F112" s="2350"/>
      <c r="G112" s="2350" t="s">
        <v>1624</v>
      </c>
      <c r="H112" s="2350"/>
      <c r="I112" s="2350"/>
      <c r="J112" s="2398"/>
      <c r="K112" s="3288">
        <f>'Tableau 3A'!O112</f>
        <v>0</v>
      </c>
      <c r="L112" s="3288">
        <f>'Tableau 3A'!P112</f>
        <v>0</v>
      </c>
      <c r="M112" s="2202"/>
      <c r="N112" s="2399"/>
      <c r="O112" s="2398"/>
      <c r="P112" s="2404"/>
      <c r="Q112" s="3299">
        <f t="shared" si="37"/>
        <v>0</v>
      </c>
      <c r="R112" s="3300">
        <f t="shared" si="38"/>
        <v>0</v>
      </c>
      <c r="S112" s="2404"/>
      <c r="T112" s="2404"/>
      <c r="U112" s="2404"/>
      <c r="V112" s="2404"/>
      <c r="W112" s="2404"/>
      <c r="X112" s="2404"/>
      <c r="Y112" s="2404"/>
      <c r="Z112" s="2404"/>
      <c r="AA112" s="2404"/>
      <c r="AB112" s="2404"/>
      <c r="AC112" s="2404"/>
    </row>
    <row r="113" spans="1:29" s="2353" customFormat="1" ht="15">
      <c r="A113" s="2345"/>
      <c r="B113" s="2398"/>
      <c r="C113" s="2402" t="s">
        <v>552</v>
      </c>
      <c r="D113" s="2350"/>
      <c r="E113" s="2350"/>
      <c r="F113" s="2350"/>
      <c r="G113" s="2350" t="s">
        <v>994</v>
      </c>
      <c r="H113" s="2350"/>
      <c r="I113" s="2350"/>
      <c r="J113" s="2398"/>
      <c r="K113" s="3288">
        <f>'Tableau 3A'!O113</f>
        <v>0</v>
      </c>
      <c r="L113" s="3288">
        <f>'Tableau 3A'!P113</f>
        <v>0</v>
      </c>
      <c r="M113" s="2202"/>
      <c r="N113" s="2399"/>
      <c r="O113" s="2398"/>
      <c r="P113" s="2404"/>
      <c r="Q113" s="3299">
        <f t="shared" si="37"/>
        <v>0</v>
      </c>
      <c r="R113" s="3300">
        <f t="shared" si="38"/>
        <v>0</v>
      </c>
      <c r="S113" s="2404"/>
      <c r="T113" s="2404"/>
      <c r="U113" s="2404"/>
      <c r="V113" s="2404"/>
      <c r="W113" s="2404"/>
      <c r="X113" s="2404"/>
      <c r="Y113" s="2404"/>
      <c r="Z113" s="2404"/>
      <c r="AA113" s="2404"/>
      <c r="AB113" s="2404"/>
      <c r="AC113" s="2404"/>
    </row>
    <row r="114" spans="1:29" s="2353" customFormat="1" ht="15">
      <c r="A114" s="2345"/>
      <c r="B114" s="2398"/>
      <c r="C114" s="2402" t="s">
        <v>552</v>
      </c>
      <c r="D114" s="2350"/>
      <c r="E114" s="2350"/>
      <c r="F114" s="2350"/>
      <c r="G114" s="2350" t="s">
        <v>995</v>
      </c>
      <c r="H114" s="2350"/>
      <c r="I114" s="2350"/>
      <c r="J114" s="2398"/>
      <c r="K114" s="3288">
        <f>'Tableau 3A'!O114</f>
        <v>0</v>
      </c>
      <c r="L114" s="3288">
        <f>'Tableau 3A'!P114</f>
        <v>0</v>
      </c>
      <c r="M114" s="2202"/>
      <c r="N114" s="2399"/>
      <c r="O114" s="2398"/>
      <c r="P114" s="2404"/>
      <c r="Q114" s="3299">
        <f t="shared" si="37"/>
        <v>0</v>
      </c>
      <c r="R114" s="3300">
        <f t="shared" si="38"/>
        <v>0</v>
      </c>
      <c r="S114" s="2404"/>
      <c r="T114" s="2404"/>
      <c r="U114" s="2404"/>
      <c r="V114" s="2404"/>
      <c r="W114" s="2404"/>
      <c r="X114" s="2404"/>
      <c r="Y114" s="2404"/>
      <c r="Z114" s="2404"/>
      <c r="AA114" s="2404"/>
      <c r="AB114" s="2404"/>
      <c r="AC114" s="2404"/>
    </row>
    <row r="115" spans="1:29" s="2353" customFormat="1" ht="15">
      <c r="A115" s="2345"/>
      <c r="B115" s="2398"/>
      <c r="C115" s="2402" t="s">
        <v>552</v>
      </c>
      <c r="D115" s="2350"/>
      <c r="E115" s="2350"/>
      <c r="F115" s="2350"/>
      <c r="G115" s="2350" t="s">
        <v>996</v>
      </c>
      <c r="H115" s="2350"/>
      <c r="I115" s="2350"/>
      <c r="J115" s="2398"/>
      <c r="K115" s="3288">
        <f>'Tableau 3A'!O115</f>
        <v>0</v>
      </c>
      <c r="L115" s="3288">
        <f>'Tableau 3A'!P115</f>
        <v>0</v>
      </c>
      <c r="M115" s="2202"/>
      <c r="N115" s="2399"/>
      <c r="O115" s="2398"/>
      <c r="P115" s="2404"/>
      <c r="Q115" s="3299">
        <f t="shared" si="37"/>
        <v>0</v>
      </c>
      <c r="R115" s="3300">
        <f t="shared" si="38"/>
        <v>0</v>
      </c>
      <c r="S115" s="2404"/>
      <c r="T115" s="2404"/>
      <c r="U115" s="2404"/>
      <c r="V115" s="2404"/>
      <c r="W115" s="2404"/>
      <c r="X115" s="2404"/>
      <c r="Y115" s="2404"/>
      <c r="Z115" s="2404"/>
      <c r="AA115" s="2404"/>
      <c r="AB115" s="2404"/>
      <c r="AC115" s="2404"/>
    </row>
    <row r="116" spans="1:29" s="2353" customFormat="1" ht="15">
      <c r="A116" s="2345"/>
      <c r="B116" s="2398"/>
      <c r="C116" s="2399"/>
      <c r="D116" s="2345"/>
      <c r="E116" s="2343"/>
      <c r="F116" s="2343"/>
      <c r="G116" s="2347"/>
      <c r="H116" s="2347"/>
      <c r="I116" s="2347"/>
      <c r="J116" s="2401"/>
      <c r="K116" s="3289"/>
      <c r="L116" s="3289"/>
      <c r="M116" s="2202"/>
      <c r="N116" s="2400"/>
      <c r="O116" s="2401"/>
      <c r="P116" s="2404"/>
      <c r="Q116" s="3299"/>
      <c r="R116" s="3300"/>
      <c r="S116" s="2404"/>
      <c r="T116" s="2404"/>
      <c r="U116" s="2404"/>
      <c r="V116" s="2404"/>
      <c r="W116" s="2404"/>
      <c r="X116" s="2404"/>
      <c r="Y116" s="2404"/>
      <c r="Z116" s="2404"/>
      <c r="AA116" s="2404"/>
      <c r="AB116" s="2404"/>
      <c r="AC116" s="2404"/>
    </row>
    <row r="117" spans="1:29" s="2202" customFormat="1" ht="15">
      <c r="A117" s="2345"/>
      <c r="B117" s="2398"/>
      <c r="C117" s="2399" t="s">
        <v>552</v>
      </c>
      <c r="D117" s="2345"/>
      <c r="E117" s="2343"/>
      <c r="F117" s="2343"/>
      <c r="G117" s="2343" t="s">
        <v>1620</v>
      </c>
      <c r="H117" s="2347"/>
      <c r="I117" s="2343"/>
      <c r="J117" s="2398"/>
      <c r="K117" s="3288">
        <f>'Tableau 3A'!O117</f>
        <v>0</v>
      </c>
      <c r="L117" s="3288">
        <f>'Tableau 3A'!P117</f>
        <v>0</v>
      </c>
      <c r="N117" s="2399"/>
      <c r="O117" s="2398"/>
      <c r="P117" s="2403"/>
      <c r="Q117" s="3299">
        <f t="shared" ref="Q117" si="39">K117*N117</f>
        <v>0</v>
      </c>
      <c r="R117" s="3300">
        <f>L117*N117</f>
        <v>0</v>
      </c>
      <c r="S117" s="2403"/>
      <c r="T117" s="2403"/>
      <c r="U117" s="2403"/>
      <c r="V117" s="2403"/>
      <c r="W117" s="2403"/>
      <c r="X117" s="2403"/>
      <c r="Y117" s="2403"/>
      <c r="Z117" s="2403"/>
      <c r="AA117" s="2403"/>
      <c r="AB117" s="2403"/>
      <c r="AC117" s="2403"/>
    </row>
    <row r="118" spans="1:29" s="2353" customFormat="1" ht="15">
      <c r="A118" s="2345"/>
      <c r="B118" s="2398"/>
      <c r="C118" s="2399"/>
      <c r="D118" s="2345"/>
      <c r="E118" s="2343"/>
      <c r="F118" s="2343"/>
      <c r="G118" s="2347"/>
      <c r="H118" s="2347"/>
      <c r="I118" s="2347"/>
      <c r="J118" s="2401"/>
      <c r="K118" s="3289"/>
      <c r="L118" s="3289"/>
      <c r="M118" s="2202"/>
      <c r="N118" s="2400"/>
      <c r="O118" s="2401"/>
      <c r="P118" s="2404"/>
      <c r="Q118" s="3301"/>
      <c r="R118" s="3290"/>
      <c r="S118" s="2404"/>
      <c r="T118" s="2404"/>
      <c r="U118" s="2404"/>
      <c r="V118" s="2404"/>
      <c r="W118" s="2404"/>
      <c r="X118" s="2404"/>
      <c r="Y118" s="2404"/>
      <c r="Z118" s="2404"/>
      <c r="AA118" s="2404"/>
      <c r="AB118" s="2404"/>
      <c r="AC118" s="2404"/>
    </row>
    <row r="119" spans="1:29" s="2353" customFormat="1" ht="15">
      <c r="A119" s="2345"/>
      <c r="B119" s="2398"/>
      <c r="C119" s="2399"/>
      <c r="D119" s="2345"/>
      <c r="E119" s="2343" t="s">
        <v>883</v>
      </c>
      <c r="F119" s="2343" t="s">
        <v>616</v>
      </c>
      <c r="G119" s="2343"/>
      <c r="H119" s="2343"/>
      <c r="I119" s="2343"/>
      <c r="J119" s="2398"/>
      <c r="K119" s="3288">
        <f>'Tableau 3A'!O119</f>
        <v>0</v>
      </c>
      <c r="L119" s="3288">
        <f>'Tableau 3A'!P119</f>
        <v>0</v>
      </c>
      <c r="M119" s="3266"/>
      <c r="N119" s="2399"/>
      <c r="O119" s="2398"/>
      <c r="P119" s="2404"/>
      <c r="Q119" s="3299">
        <f>Q121+Q122</f>
        <v>0</v>
      </c>
      <c r="R119" s="3300">
        <f>R121+R122</f>
        <v>0</v>
      </c>
      <c r="S119" s="2404"/>
      <c r="T119" s="2404"/>
      <c r="U119" s="2404"/>
      <c r="V119" s="2404"/>
      <c r="W119" s="2404"/>
      <c r="X119" s="2404"/>
      <c r="Y119" s="2404"/>
      <c r="Z119" s="2404"/>
      <c r="AA119" s="2404"/>
      <c r="AB119" s="2404"/>
      <c r="AC119" s="2404"/>
    </row>
    <row r="120" spans="1:29" s="2353" customFormat="1" ht="15">
      <c r="A120" s="2345"/>
      <c r="B120" s="2398"/>
      <c r="C120" s="2399"/>
      <c r="D120" s="2345"/>
      <c r="E120" s="2343"/>
      <c r="F120" s="2343"/>
      <c r="G120" s="2343"/>
      <c r="H120" s="2343"/>
      <c r="I120" s="2343"/>
      <c r="J120" s="2398"/>
      <c r="K120" s="3288"/>
      <c r="L120" s="3288"/>
      <c r="M120" s="2202"/>
      <c r="N120" s="2399"/>
      <c r="O120" s="2398"/>
      <c r="P120" s="2404"/>
      <c r="Q120" s="3299"/>
      <c r="R120" s="3300"/>
      <c r="S120" s="2404"/>
      <c r="T120" s="2404"/>
      <c r="U120" s="2404"/>
      <c r="V120" s="2404"/>
      <c r="W120" s="2404"/>
      <c r="X120" s="2404"/>
      <c r="Y120" s="2404"/>
      <c r="Z120" s="2404"/>
      <c r="AA120" s="2404"/>
      <c r="AB120" s="2404"/>
      <c r="AC120" s="2404"/>
    </row>
    <row r="121" spans="1:29" s="2353" customFormat="1" ht="15">
      <c r="A121" s="2345"/>
      <c r="B121" s="2398"/>
      <c r="C121" s="2399" t="s">
        <v>552</v>
      </c>
      <c r="D121" s="2345"/>
      <c r="E121" s="2343"/>
      <c r="F121" s="2343"/>
      <c r="G121" s="2347" t="s">
        <v>1952</v>
      </c>
      <c r="H121" s="2347"/>
      <c r="I121" s="2347"/>
      <c r="J121" s="2401"/>
      <c r="K121" s="3289">
        <f>'Tableau 3A'!O121</f>
        <v>0</v>
      </c>
      <c r="L121" s="3289">
        <f>'Tableau 3A'!P121</f>
        <v>0</v>
      </c>
      <c r="M121" s="2202"/>
      <c r="N121" s="2400"/>
      <c r="O121" s="2401"/>
      <c r="P121" s="2404"/>
      <c r="Q121" s="3301">
        <f t="shared" ref="Q121:Q122" si="40">K121*N121</f>
        <v>0</v>
      </c>
      <c r="R121" s="3290">
        <f t="shared" ref="R121:R122" si="41">L121*N121</f>
        <v>0</v>
      </c>
      <c r="S121" s="2404"/>
      <c r="T121" s="2404"/>
      <c r="U121" s="2404"/>
      <c r="V121" s="2404"/>
      <c r="W121" s="2404"/>
      <c r="X121" s="2404"/>
      <c r="Y121" s="2404"/>
      <c r="Z121" s="2404"/>
      <c r="AA121" s="2404"/>
      <c r="AB121" s="2404"/>
      <c r="AC121" s="2404"/>
    </row>
    <row r="122" spans="1:29" s="2353" customFormat="1" ht="15">
      <c r="A122" s="2345"/>
      <c r="B122" s="2398"/>
      <c r="C122" s="2399" t="s">
        <v>552</v>
      </c>
      <c r="D122" s="2352"/>
      <c r="E122" s="2347"/>
      <c r="F122" s="2347"/>
      <c r="G122" s="2347" t="s">
        <v>1620</v>
      </c>
      <c r="H122" s="2347"/>
      <c r="I122" s="2347"/>
      <c r="J122" s="2401"/>
      <c r="K122" s="3289">
        <f>'Tableau 3A'!O122</f>
        <v>0</v>
      </c>
      <c r="L122" s="3289">
        <f>'Tableau 3A'!P122</f>
        <v>0</v>
      </c>
      <c r="M122" s="2202"/>
      <c r="N122" s="2400"/>
      <c r="O122" s="2401"/>
      <c r="P122" s="2404"/>
      <c r="Q122" s="3301">
        <f t="shared" si="40"/>
        <v>0</v>
      </c>
      <c r="R122" s="3290">
        <f t="shared" si="41"/>
        <v>0</v>
      </c>
      <c r="S122" s="2404"/>
      <c r="T122" s="2404"/>
      <c r="U122" s="2404"/>
      <c r="V122" s="2404"/>
      <c r="W122" s="2404"/>
      <c r="X122" s="2404"/>
      <c r="Y122" s="2404"/>
      <c r="Z122" s="2404"/>
      <c r="AA122" s="2404"/>
      <c r="AB122" s="2404"/>
      <c r="AC122" s="2404"/>
    </row>
    <row r="123" spans="1:29" s="2353" customFormat="1" ht="15">
      <c r="A123" s="2345"/>
      <c r="B123" s="2398"/>
      <c r="C123" s="2399"/>
      <c r="D123" s="2345"/>
      <c r="E123" s="2343"/>
      <c r="F123" s="2343"/>
      <c r="G123" s="2343"/>
      <c r="H123" s="2347"/>
      <c r="I123" s="2347"/>
      <c r="J123" s="2401"/>
      <c r="K123" s="3289"/>
      <c r="L123" s="3289"/>
      <c r="M123" s="2202"/>
      <c r="N123" s="2400"/>
      <c r="O123" s="2401"/>
      <c r="P123" s="2404"/>
      <c r="Q123" s="3301"/>
      <c r="R123" s="3290"/>
      <c r="S123" s="2404"/>
      <c r="T123" s="2404"/>
      <c r="U123" s="2404"/>
      <c r="V123" s="2404"/>
      <c r="W123" s="2404"/>
      <c r="X123" s="2404"/>
      <c r="Y123" s="2404"/>
      <c r="Z123" s="2404"/>
      <c r="AA123" s="2404"/>
      <c r="AB123" s="2404"/>
      <c r="AC123" s="2404"/>
    </row>
    <row r="124" spans="1:29" s="2353" customFormat="1" ht="15">
      <c r="A124" s="2345"/>
      <c r="B124" s="2398"/>
      <c r="C124" s="2399"/>
      <c r="D124" s="2345"/>
      <c r="E124" s="2343" t="s">
        <v>884</v>
      </c>
      <c r="F124" s="2343" t="s">
        <v>618</v>
      </c>
      <c r="G124" s="2343"/>
      <c r="H124" s="2347"/>
      <c r="I124" s="2347"/>
      <c r="J124" s="2401"/>
      <c r="K124" s="3288">
        <f>'Tableau 3A'!O124</f>
        <v>0</v>
      </c>
      <c r="L124" s="3288">
        <f>'Tableau 3A'!P124</f>
        <v>0</v>
      </c>
      <c r="M124" s="3266"/>
      <c r="N124" s="2399"/>
      <c r="O124" s="2398"/>
      <c r="P124" s="2404"/>
      <c r="Q124" s="3299">
        <f>Q126+Q128+Q134</f>
        <v>0</v>
      </c>
      <c r="R124" s="3300">
        <f>R126+R128+R134</f>
        <v>0</v>
      </c>
      <c r="S124" s="2404"/>
      <c r="T124" s="2404"/>
      <c r="U124" s="2404"/>
      <c r="V124" s="2404"/>
      <c r="W124" s="2404"/>
      <c r="X124" s="2404"/>
      <c r="Y124" s="2404"/>
      <c r="Z124" s="2404"/>
      <c r="AA124" s="2404"/>
      <c r="AB124" s="2404"/>
      <c r="AC124" s="2404"/>
    </row>
    <row r="125" spans="1:29" s="2353" customFormat="1" ht="15">
      <c r="A125" s="2345"/>
      <c r="B125" s="2398"/>
      <c r="C125" s="2399"/>
      <c r="D125" s="2345"/>
      <c r="E125" s="2343"/>
      <c r="F125" s="2343"/>
      <c r="G125" s="2343"/>
      <c r="H125" s="2347"/>
      <c r="I125" s="2347"/>
      <c r="J125" s="2401"/>
      <c r="K125" s="3289"/>
      <c r="L125" s="3289"/>
      <c r="M125" s="2202"/>
      <c r="N125" s="2400"/>
      <c r="O125" s="2401"/>
      <c r="P125" s="2404"/>
      <c r="Q125" s="3301"/>
      <c r="R125" s="3290"/>
      <c r="S125" s="2404"/>
      <c r="T125" s="2404"/>
      <c r="U125" s="2404"/>
      <c r="V125" s="2404"/>
      <c r="W125" s="2404"/>
      <c r="X125" s="2404"/>
      <c r="Y125" s="2404"/>
      <c r="Z125" s="2404"/>
      <c r="AA125" s="2404"/>
      <c r="AB125" s="2404"/>
      <c r="AC125" s="2404"/>
    </row>
    <row r="126" spans="1:29" s="2353" customFormat="1" ht="15">
      <c r="A126" s="2345"/>
      <c r="B126" s="2398"/>
      <c r="C126" s="2399" t="s">
        <v>552</v>
      </c>
      <c r="D126" s="2345"/>
      <c r="E126" s="2343"/>
      <c r="F126" s="2343" t="s">
        <v>885</v>
      </c>
      <c r="G126" s="2343" t="s">
        <v>619</v>
      </c>
      <c r="H126" s="2347"/>
      <c r="I126" s="2347"/>
      <c r="J126" s="2401"/>
      <c r="K126" s="3288">
        <f>'Tableau 3A'!O126</f>
        <v>0</v>
      </c>
      <c r="L126" s="3288">
        <f>'Tableau 3A'!P126</f>
        <v>0</v>
      </c>
      <c r="M126" s="2202"/>
      <c r="N126" s="2400"/>
      <c r="O126" s="2401"/>
      <c r="P126" s="2404"/>
      <c r="Q126" s="3299">
        <f t="shared" ref="Q126" si="42">K126*N126</f>
        <v>0</v>
      </c>
      <c r="R126" s="3300">
        <f>L126*N126</f>
        <v>0</v>
      </c>
      <c r="S126" s="2404"/>
      <c r="T126" s="2404"/>
      <c r="U126" s="2404"/>
      <c r="V126" s="2404"/>
      <c r="W126" s="2404"/>
      <c r="X126" s="2404"/>
      <c r="Y126" s="2404"/>
      <c r="Z126" s="2404"/>
      <c r="AA126" s="2404"/>
      <c r="AB126" s="2404"/>
      <c r="AC126" s="2404"/>
    </row>
    <row r="127" spans="1:29" s="2353" customFormat="1" ht="15">
      <c r="A127" s="2345"/>
      <c r="B127" s="2398"/>
      <c r="C127" s="2399"/>
      <c r="D127" s="2345"/>
      <c r="E127" s="2343"/>
      <c r="F127" s="2343"/>
      <c r="G127" s="2343"/>
      <c r="H127" s="2347"/>
      <c r="I127" s="2347"/>
      <c r="J127" s="2401"/>
      <c r="K127" s="3289"/>
      <c r="L127" s="3289"/>
      <c r="M127" s="2202"/>
      <c r="N127" s="2400"/>
      <c r="O127" s="2401"/>
      <c r="P127" s="2404"/>
      <c r="Q127" s="3301"/>
      <c r="R127" s="3290"/>
      <c r="S127" s="2404"/>
      <c r="T127" s="2404"/>
      <c r="U127" s="2404"/>
      <c r="V127" s="2404"/>
      <c r="W127" s="2404"/>
      <c r="X127" s="2404"/>
      <c r="Y127" s="2404"/>
      <c r="Z127" s="2404"/>
      <c r="AA127" s="2404"/>
      <c r="AB127" s="2404"/>
      <c r="AC127" s="2404"/>
    </row>
    <row r="128" spans="1:29" s="2353" customFormat="1" ht="15">
      <c r="A128" s="2345"/>
      <c r="B128" s="2398"/>
      <c r="C128" s="2399"/>
      <c r="D128" s="2345"/>
      <c r="E128" s="2343"/>
      <c r="F128" s="2343" t="s">
        <v>886</v>
      </c>
      <c r="G128" s="2343" t="s">
        <v>620</v>
      </c>
      <c r="H128" s="2347"/>
      <c r="I128" s="2347"/>
      <c r="J128" s="2401"/>
      <c r="K128" s="3288">
        <f>'Tableau 3A'!O128</f>
        <v>0</v>
      </c>
      <c r="L128" s="3288">
        <f>'Tableau 3A'!P128</f>
        <v>0</v>
      </c>
      <c r="M128" s="3266"/>
      <c r="N128" s="2400"/>
      <c r="O128" s="2401"/>
      <c r="P128" s="2404"/>
      <c r="Q128" s="3299">
        <f>Q129+Q130+Q131+Q132</f>
        <v>0</v>
      </c>
      <c r="R128" s="3300">
        <f>R129+R130+R131+R132</f>
        <v>0</v>
      </c>
      <c r="S128" s="2404"/>
      <c r="T128" s="2404"/>
      <c r="U128" s="2404"/>
      <c r="V128" s="2404"/>
      <c r="W128" s="2404"/>
      <c r="X128" s="2404"/>
      <c r="Y128" s="2404"/>
      <c r="Z128" s="2404"/>
      <c r="AA128" s="2404"/>
      <c r="AB128" s="2404"/>
      <c r="AC128" s="2404"/>
    </row>
    <row r="129" spans="1:29" s="2353" customFormat="1" ht="15">
      <c r="A129" s="2345"/>
      <c r="B129" s="2398"/>
      <c r="C129" s="2399" t="s">
        <v>552</v>
      </c>
      <c r="D129" s="2345"/>
      <c r="E129" s="2343"/>
      <c r="F129" s="2343"/>
      <c r="G129" s="2347" t="s">
        <v>621</v>
      </c>
      <c r="H129" s="2347"/>
      <c r="I129" s="2347"/>
      <c r="J129" s="2401"/>
      <c r="K129" s="3289">
        <f>'Tableau 3A'!O129</f>
        <v>0</v>
      </c>
      <c r="L129" s="3289">
        <f>'Tableau 3A'!P129</f>
        <v>0</v>
      </c>
      <c r="M129" s="2202"/>
      <c r="N129" s="2400"/>
      <c r="O129" s="2401"/>
      <c r="P129" s="2404"/>
      <c r="Q129" s="3301">
        <f t="shared" ref="Q129:Q132" si="43">K129*N129</f>
        <v>0</v>
      </c>
      <c r="R129" s="3290">
        <f t="shared" ref="R129:R131" si="44">L129*N129</f>
        <v>0</v>
      </c>
      <c r="S129" s="2404"/>
      <c r="T129" s="2404"/>
      <c r="U129" s="2404"/>
      <c r="V129" s="2404"/>
      <c r="W129" s="2404"/>
      <c r="X129" s="2404"/>
      <c r="Y129" s="2404"/>
      <c r="Z129" s="2404"/>
      <c r="AA129" s="2404"/>
      <c r="AB129" s="2404"/>
      <c r="AC129" s="2404"/>
    </row>
    <row r="130" spans="1:29" s="2353" customFormat="1" ht="15">
      <c r="A130" s="2345"/>
      <c r="B130" s="2398"/>
      <c r="C130" s="2399" t="s">
        <v>552</v>
      </c>
      <c r="D130" s="2345"/>
      <c r="E130" s="2343"/>
      <c r="F130" s="2343"/>
      <c r="G130" s="2347" t="s">
        <v>622</v>
      </c>
      <c r="H130" s="2347"/>
      <c r="I130" s="2347"/>
      <c r="J130" s="2401"/>
      <c r="K130" s="3289">
        <f>'Tableau 3A'!O130</f>
        <v>0</v>
      </c>
      <c r="L130" s="3289">
        <f>'Tableau 3A'!P130</f>
        <v>0</v>
      </c>
      <c r="M130" s="2202"/>
      <c r="N130" s="2400"/>
      <c r="O130" s="2401"/>
      <c r="P130" s="2404"/>
      <c r="Q130" s="3301">
        <f t="shared" si="43"/>
        <v>0</v>
      </c>
      <c r="R130" s="3290">
        <f t="shared" si="44"/>
        <v>0</v>
      </c>
      <c r="S130" s="2404"/>
      <c r="T130" s="2404"/>
      <c r="U130" s="2404"/>
      <c r="V130" s="2404"/>
      <c r="W130" s="2404"/>
      <c r="X130" s="2404"/>
      <c r="Y130" s="2404"/>
      <c r="Z130" s="2404"/>
      <c r="AA130" s="2404"/>
      <c r="AB130" s="2404"/>
      <c r="AC130" s="2404"/>
    </row>
    <row r="131" spans="1:29" s="2353" customFormat="1" ht="15">
      <c r="A131" s="2345"/>
      <c r="B131" s="2398"/>
      <c r="C131" s="2399" t="s">
        <v>552</v>
      </c>
      <c r="D131" s="2345"/>
      <c r="E131" s="2343"/>
      <c r="F131" s="2343"/>
      <c r="G131" s="2347" t="s">
        <v>623</v>
      </c>
      <c r="H131" s="2347"/>
      <c r="I131" s="2347"/>
      <c r="J131" s="2401"/>
      <c r="K131" s="3289">
        <f>'Tableau 3A'!O131</f>
        <v>0</v>
      </c>
      <c r="L131" s="3289">
        <f>'Tableau 3A'!P131</f>
        <v>0</v>
      </c>
      <c r="M131" s="2202"/>
      <c r="N131" s="2400"/>
      <c r="O131" s="2401"/>
      <c r="P131" s="2404"/>
      <c r="Q131" s="3301">
        <f t="shared" si="43"/>
        <v>0</v>
      </c>
      <c r="R131" s="3290">
        <f t="shared" si="44"/>
        <v>0</v>
      </c>
      <c r="S131" s="2404"/>
      <c r="T131" s="2404"/>
      <c r="U131" s="2404"/>
      <c r="V131" s="2404"/>
      <c r="W131" s="2404"/>
      <c r="X131" s="2404"/>
      <c r="Y131" s="2404"/>
      <c r="Z131" s="2404"/>
      <c r="AA131" s="2404"/>
      <c r="AB131" s="2404"/>
      <c r="AC131" s="2404"/>
    </row>
    <row r="132" spans="1:29" s="2353" customFormat="1" ht="15">
      <c r="A132" s="2345"/>
      <c r="B132" s="2398"/>
      <c r="C132" s="2399" t="s">
        <v>552</v>
      </c>
      <c r="D132" s="2345"/>
      <c r="E132" s="2343"/>
      <c r="F132" s="2343"/>
      <c r="G132" s="2347" t="s">
        <v>1623</v>
      </c>
      <c r="H132" s="2347"/>
      <c r="I132" s="2347"/>
      <c r="J132" s="2401"/>
      <c r="K132" s="3289">
        <f>'Tableau 3A'!O132</f>
        <v>0</v>
      </c>
      <c r="L132" s="3289">
        <f>'Tableau 3A'!P132</f>
        <v>0</v>
      </c>
      <c r="M132" s="2202"/>
      <c r="N132" s="2400"/>
      <c r="O132" s="2401"/>
      <c r="P132" s="2404"/>
      <c r="Q132" s="3301">
        <f t="shared" si="43"/>
        <v>0</v>
      </c>
      <c r="R132" s="3290">
        <f>L132*N132</f>
        <v>0</v>
      </c>
      <c r="S132" s="2404"/>
      <c r="T132" s="2404"/>
      <c r="U132" s="2404"/>
      <c r="V132" s="2404"/>
      <c r="W132" s="2404"/>
      <c r="X132" s="2404"/>
      <c r="Y132" s="2404"/>
      <c r="Z132" s="2404"/>
      <c r="AA132" s="2404"/>
      <c r="AB132" s="2404"/>
      <c r="AC132" s="2404"/>
    </row>
    <row r="133" spans="1:29" s="2353" customFormat="1" ht="15">
      <c r="A133" s="2345"/>
      <c r="B133" s="2398"/>
      <c r="C133" s="2399"/>
      <c r="D133" s="2345"/>
      <c r="E133" s="2343"/>
      <c r="F133" s="2343"/>
      <c r="G133" s="2347"/>
      <c r="H133" s="2347"/>
      <c r="I133" s="2347"/>
      <c r="J133" s="2401"/>
      <c r="K133" s="3288"/>
      <c r="L133" s="3288"/>
      <c r="M133" s="2202"/>
      <c r="N133" s="2400"/>
      <c r="O133" s="2401"/>
      <c r="P133" s="2404"/>
      <c r="Q133" s="3301"/>
      <c r="R133" s="3290"/>
      <c r="S133" s="2404"/>
      <c r="T133" s="2404"/>
      <c r="U133" s="2404"/>
      <c r="V133" s="2404"/>
      <c r="W133" s="2404"/>
      <c r="X133" s="2404"/>
      <c r="Y133" s="2404"/>
      <c r="Z133" s="2404"/>
      <c r="AA133" s="2404"/>
      <c r="AB133" s="2404"/>
      <c r="AC133" s="2404"/>
    </row>
    <row r="134" spans="1:29" s="2353" customFormat="1" ht="15">
      <c r="A134" s="2345"/>
      <c r="B134" s="2398"/>
      <c r="C134" s="2399" t="s">
        <v>552</v>
      </c>
      <c r="D134" s="2345"/>
      <c r="E134" s="2343"/>
      <c r="F134" s="2343" t="s">
        <v>888</v>
      </c>
      <c r="G134" s="2343" t="s">
        <v>624</v>
      </c>
      <c r="H134" s="2347"/>
      <c r="I134" s="2347"/>
      <c r="J134" s="2401"/>
      <c r="K134" s="3288">
        <f>'Tableau 3A'!O134</f>
        <v>0</v>
      </c>
      <c r="L134" s="3288">
        <f>'Tableau 3A'!P134</f>
        <v>0</v>
      </c>
      <c r="M134" s="2202"/>
      <c r="N134" s="2400"/>
      <c r="O134" s="2401"/>
      <c r="P134" s="2404"/>
      <c r="Q134" s="3299">
        <f t="shared" ref="Q134" si="45">K134*N134</f>
        <v>0</v>
      </c>
      <c r="R134" s="3300">
        <f>L134*N134</f>
        <v>0</v>
      </c>
      <c r="S134" s="2404"/>
      <c r="T134" s="2404"/>
      <c r="U134" s="2404"/>
      <c r="V134" s="2404"/>
      <c r="W134" s="2404"/>
      <c r="X134" s="2404"/>
      <c r="Y134" s="2404"/>
      <c r="Z134" s="2404"/>
      <c r="AA134" s="2404"/>
      <c r="AB134" s="2404"/>
      <c r="AC134" s="2404"/>
    </row>
    <row r="135" spans="1:29" s="2353" customFormat="1" ht="15">
      <c r="A135" s="2345"/>
      <c r="B135" s="2398"/>
      <c r="C135" s="2399"/>
      <c r="D135" s="2345"/>
      <c r="E135" s="2343"/>
      <c r="F135" s="2343"/>
      <c r="G135" s="2343"/>
      <c r="H135" s="2347"/>
      <c r="I135" s="2347"/>
      <c r="J135" s="2401"/>
      <c r="K135" s="3289"/>
      <c r="L135" s="3289"/>
      <c r="M135" s="2202"/>
      <c r="N135" s="2400"/>
      <c r="O135" s="2401"/>
      <c r="P135" s="2404"/>
      <c r="Q135" s="3299"/>
      <c r="R135" s="3300"/>
      <c r="S135" s="2404"/>
      <c r="T135" s="2404"/>
      <c r="U135" s="2404"/>
      <c r="V135" s="2404"/>
      <c r="W135" s="2404"/>
      <c r="X135" s="2404"/>
      <c r="Y135" s="2404"/>
      <c r="Z135" s="2404"/>
      <c r="AA135" s="2404"/>
      <c r="AB135" s="2404"/>
      <c r="AC135" s="2404"/>
    </row>
    <row r="136" spans="1:29" s="2353" customFormat="1" ht="15">
      <c r="A136" s="2345"/>
      <c r="B136" s="2398"/>
      <c r="C136" s="2399"/>
      <c r="D136" s="2345"/>
      <c r="E136" s="2343" t="s">
        <v>737</v>
      </c>
      <c r="F136" s="2343" t="s">
        <v>625</v>
      </c>
      <c r="G136" s="2343"/>
      <c r="H136" s="2343"/>
      <c r="I136" s="2343"/>
      <c r="J136" s="2398"/>
      <c r="K136" s="3288">
        <f>'Tableau 3A'!O136</f>
        <v>0</v>
      </c>
      <c r="L136" s="3288">
        <f>'Tableau 3A'!P136</f>
        <v>0</v>
      </c>
      <c r="M136" s="3266"/>
      <c r="N136" s="2400"/>
      <c r="O136" s="2398"/>
      <c r="P136" s="2404"/>
      <c r="Q136" s="3299">
        <f>Q138+Q139+Q140+Q141+Q147+Q151+Q152+Q154+Q153</f>
        <v>0</v>
      </c>
      <c r="R136" s="3300">
        <f>R138+R139+R140+R141+R147+R151+R152+R154+R153</f>
        <v>0</v>
      </c>
      <c r="S136" s="2404"/>
      <c r="T136" s="2404"/>
      <c r="U136" s="2404"/>
      <c r="V136" s="2404"/>
      <c r="W136" s="2404"/>
      <c r="X136" s="2404"/>
      <c r="Y136" s="2404"/>
      <c r="Z136" s="2404"/>
      <c r="AA136" s="2404"/>
      <c r="AB136" s="2404"/>
      <c r="AC136" s="2404"/>
    </row>
    <row r="137" spans="1:29" s="2353" customFormat="1" ht="15">
      <c r="A137" s="2345"/>
      <c r="B137" s="2398"/>
      <c r="C137" s="2399"/>
      <c r="D137" s="2345"/>
      <c r="E137" s="2343"/>
      <c r="F137" s="2343"/>
      <c r="G137" s="2343"/>
      <c r="H137" s="2343"/>
      <c r="I137" s="2343"/>
      <c r="J137" s="2398"/>
      <c r="K137" s="3288"/>
      <c r="L137" s="3288"/>
      <c r="M137" s="2202"/>
      <c r="N137" s="2399"/>
      <c r="O137" s="2398"/>
      <c r="P137" s="2404"/>
      <c r="Q137" s="3299"/>
      <c r="R137" s="3300"/>
      <c r="S137" s="2404"/>
      <c r="T137" s="2404"/>
      <c r="U137" s="2404"/>
      <c r="V137" s="2404"/>
      <c r="W137" s="2404"/>
      <c r="X137" s="2404"/>
      <c r="Y137" s="2404"/>
      <c r="Z137" s="2404"/>
      <c r="AA137" s="2404"/>
      <c r="AB137" s="2404"/>
      <c r="AC137" s="2404"/>
    </row>
    <row r="138" spans="1:29" s="2353" customFormat="1" ht="15">
      <c r="A138" s="2345"/>
      <c r="B138" s="2398"/>
      <c r="C138" s="2399" t="s">
        <v>552</v>
      </c>
      <c r="D138" s="2345"/>
      <c r="E138" s="2343"/>
      <c r="F138" s="2343" t="s">
        <v>909</v>
      </c>
      <c r="G138" s="2343" t="s">
        <v>626</v>
      </c>
      <c r="I138" s="2347"/>
      <c r="J138" s="2401"/>
      <c r="K138" s="3288">
        <f>'Tableau 3A'!O138</f>
        <v>0</v>
      </c>
      <c r="L138" s="3288">
        <f>'Tableau 3A'!P138</f>
        <v>0</v>
      </c>
      <c r="M138" s="2202"/>
      <c r="N138" s="2400"/>
      <c r="O138" s="2401"/>
      <c r="P138" s="2404"/>
      <c r="Q138" s="3299">
        <f t="shared" ref="Q138:Q154" si="46">K138*N138</f>
        <v>0</v>
      </c>
      <c r="R138" s="3300">
        <f t="shared" ref="R138:R140" si="47">L138*N138</f>
        <v>0</v>
      </c>
      <c r="S138" s="2404"/>
      <c r="T138" s="2404"/>
      <c r="U138" s="2404"/>
      <c r="V138" s="2404"/>
      <c r="W138" s="2404"/>
      <c r="X138" s="2404"/>
      <c r="Y138" s="2404"/>
      <c r="Z138" s="2404"/>
      <c r="AA138" s="2404"/>
      <c r="AB138" s="2404"/>
      <c r="AC138" s="2404"/>
    </row>
    <row r="139" spans="1:29" s="2353" customFormat="1" ht="15">
      <c r="A139" s="2345"/>
      <c r="B139" s="2398"/>
      <c r="C139" s="2399" t="s">
        <v>552</v>
      </c>
      <c r="D139" s="2345"/>
      <c r="E139" s="2343"/>
      <c r="F139" s="2343" t="s">
        <v>910</v>
      </c>
      <c r="G139" s="2343" t="s">
        <v>587</v>
      </c>
      <c r="H139" s="2343"/>
      <c r="I139" s="2347"/>
      <c r="J139" s="2401"/>
      <c r="K139" s="3288">
        <f>'Tableau 3A'!O139</f>
        <v>0</v>
      </c>
      <c r="L139" s="3288">
        <f>'Tableau 3A'!P139</f>
        <v>0</v>
      </c>
      <c r="M139" s="2202"/>
      <c r="N139" s="2400"/>
      <c r="O139" s="2401"/>
      <c r="P139" s="2404"/>
      <c r="Q139" s="3299">
        <f t="shared" si="46"/>
        <v>0</v>
      </c>
      <c r="R139" s="3300">
        <f t="shared" si="47"/>
        <v>0</v>
      </c>
      <c r="S139" s="2404"/>
      <c r="T139" s="2404"/>
      <c r="U139" s="2404"/>
      <c r="V139" s="2404"/>
      <c r="W139" s="2404"/>
      <c r="X139" s="2404"/>
      <c r="Y139" s="2404"/>
      <c r="Z139" s="2404"/>
      <c r="AA139" s="2404"/>
      <c r="AB139" s="2404"/>
      <c r="AC139" s="2404"/>
    </row>
    <row r="140" spans="1:29" s="2353" customFormat="1" ht="15">
      <c r="A140" s="2345"/>
      <c r="B140" s="2398"/>
      <c r="C140" s="2399" t="s">
        <v>552</v>
      </c>
      <c r="D140" s="2345"/>
      <c r="E140" s="2343"/>
      <c r="F140" s="2343" t="s">
        <v>911</v>
      </c>
      <c r="G140" s="2343" t="s">
        <v>588</v>
      </c>
      <c r="H140" s="2343"/>
      <c r="I140" s="2347"/>
      <c r="J140" s="2401"/>
      <c r="K140" s="3288">
        <f>'Tableau 3A'!O140</f>
        <v>0</v>
      </c>
      <c r="L140" s="3288">
        <f>'Tableau 3A'!P140</f>
        <v>0</v>
      </c>
      <c r="M140" s="2202"/>
      <c r="N140" s="2400"/>
      <c r="O140" s="2401"/>
      <c r="P140" s="2404"/>
      <c r="Q140" s="3299">
        <f t="shared" si="46"/>
        <v>0</v>
      </c>
      <c r="R140" s="3300">
        <f t="shared" si="47"/>
        <v>0</v>
      </c>
      <c r="S140" s="2404"/>
      <c r="T140" s="2404"/>
      <c r="U140" s="2404"/>
      <c r="V140" s="2404"/>
      <c r="W140" s="2404"/>
      <c r="X140" s="2404"/>
      <c r="Y140" s="2404"/>
      <c r="Z140" s="2404"/>
      <c r="AA140" s="2404"/>
      <c r="AB140" s="2404"/>
      <c r="AC140" s="2404"/>
    </row>
    <row r="141" spans="1:29" s="2353" customFormat="1" ht="15">
      <c r="A141" s="2345"/>
      <c r="B141" s="2398"/>
      <c r="C141" s="2399" t="s">
        <v>552</v>
      </c>
      <c r="D141" s="2345"/>
      <c r="E141" s="2343"/>
      <c r="F141" s="2343" t="s">
        <v>912</v>
      </c>
      <c r="G141" s="2343" t="s">
        <v>589</v>
      </c>
      <c r="H141" s="2343"/>
      <c r="I141" s="2347"/>
      <c r="J141" s="2401"/>
      <c r="K141" s="3288">
        <f>'Tableau 3A'!O141</f>
        <v>0</v>
      </c>
      <c r="L141" s="3288">
        <f>'Tableau 3A'!P141</f>
        <v>0</v>
      </c>
      <c r="M141" s="3266"/>
      <c r="N141" s="2400"/>
      <c r="O141" s="2401"/>
      <c r="P141" s="2404"/>
      <c r="Q141" s="3299">
        <f>Q142+Q143+Q144+Q145+Q146</f>
        <v>0</v>
      </c>
      <c r="R141" s="3300">
        <f>R142+R143+R144+R145+R146</f>
        <v>0</v>
      </c>
      <c r="S141" s="2404"/>
      <c r="T141" s="2404"/>
      <c r="U141" s="2404"/>
      <c r="V141" s="2404"/>
      <c r="W141" s="2404"/>
      <c r="X141" s="2404"/>
      <c r="Y141" s="2404"/>
      <c r="Z141" s="2404"/>
      <c r="AA141" s="2404"/>
      <c r="AB141" s="2404"/>
      <c r="AC141" s="2404"/>
    </row>
    <row r="142" spans="1:29" s="2353" customFormat="1" ht="15">
      <c r="A142" s="2345"/>
      <c r="B142" s="2398"/>
      <c r="C142" s="2399" t="s">
        <v>552</v>
      </c>
      <c r="D142" s="2345"/>
      <c r="E142" s="2343"/>
      <c r="F142" s="2343"/>
      <c r="G142" s="2346" t="s">
        <v>590</v>
      </c>
      <c r="H142" s="2343"/>
      <c r="I142" s="2347"/>
      <c r="J142" s="2401"/>
      <c r="K142" s="3288">
        <f>'Tableau 3A'!O142</f>
        <v>0</v>
      </c>
      <c r="L142" s="3288">
        <f>'Tableau 3A'!P142</f>
        <v>0</v>
      </c>
      <c r="M142" s="2202"/>
      <c r="N142" s="2400"/>
      <c r="O142" s="2401"/>
      <c r="P142" s="2404"/>
      <c r="Q142" s="3299">
        <f t="shared" si="46"/>
        <v>0</v>
      </c>
      <c r="R142" s="3300">
        <f t="shared" ref="R142:R146" si="48">L142*N142</f>
        <v>0</v>
      </c>
      <c r="S142" s="2404"/>
      <c r="T142" s="2404"/>
      <c r="U142" s="2404"/>
      <c r="V142" s="2404"/>
      <c r="W142" s="2404"/>
      <c r="X142" s="2404"/>
      <c r="Y142" s="2404"/>
      <c r="Z142" s="2404"/>
      <c r="AA142" s="2404"/>
      <c r="AB142" s="2404"/>
      <c r="AC142" s="2404"/>
    </row>
    <row r="143" spans="1:29" s="2353" customFormat="1" ht="15">
      <c r="A143" s="2345"/>
      <c r="B143" s="2398"/>
      <c r="C143" s="2399" t="s">
        <v>552</v>
      </c>
      <c r="D143" s="2345"/>
      <c r="E143" s="2343"/>
      <c r="F143" s="2343"/>
      <c r="G143" s="2346" t="s">
        <v>591</v>
      </c>
      <c r="H143" s="2343"/>
      <c r="I143" s="2347"/>
      <c r="J143" s="2401"/>
      <c r="K143" s="3288">
        <f>'Tableau 3A'!O143</f>
        <v>0</v>
      </c>
      <c r="L143" s="3288">
        <f>'Tableau 3A'!P143</f>
        <v>0</v>
      </c>
      <c r="M143" s="2202"/>
      <c r="N143" s="2400"/>
      <c r="O143" s="2401"/>
      <c r="P143" s="2404"/>
      <c r="Q143" s="3299">
        <f t="shared" si="46"/>
        <v>0</v>
      </c>
      <c r="R143" s="3300">
        <f t="shared" si="48"/>
        <v>0</v>
      </c>
      <c r="S143" s="2404"/>
      <c r="T143" s="2404"/>
      <c r="U143" s="2404"/>
      <c r="V143" s="2404"/>
      <c r="W143" s="2404"/>
      <c r="X143" s="2404"/>
      <c r="Y143" s="2404"/>
      <c r="Z143" s="2404"/>
      <c r="AA143" s="2404"/>
      <c r="AB143" s="2404"/>
      <c r="AC143" s="2404"/>
    </row>
    <row r="144" spans="1:29" s="2353" customFormat="1" ht="15">
      <c r="A144" s="2345"/>
      <c r="B144" s="2398"/>
      <c r="C144" s="2399" t="s">
        <v>552</v>
      </c>
      <c r="D144" s="2345"/>
      <c r="E144" s="2343"/>
      <c r="F144" s="2343"/>
      <c r="G144" s="2346" t="s">
        <v>592</v>
      </c>
      <c r="H144" s="2343"/>
      <c r="I144" s="2347"/>
      <c r="J144" s="2401"/>
      <c r="K144" s="3288">
        <f>'Tableau 3A'!O144</f>
        <v>0</v>
      </c>
      <c r="L144" s="3288">
        <f>'Tableau 3A'!P144</f>
        <v>0</v>
      </c>
      <c r="M144" s="2202"/>
      <c r="N144" s="2400"/>
      <c r="O144" s="2401"/>
      <c r="P144" s="2404"/>
      <c r="Q144" s="3299">
        <f t="shared" si="46"/>
        <v>0</v>
      </c>
      <c r="R144" s="3300">
        <f t="shared" si="48"/>
        <v>0</v>
      </c>
      <c r="S144" s="2404"/>
      <c r="T144" s="2404"/>
      <c r="U144" s="2404"/>
      <c r="V144" s="2404"/>
      <c r="W144" s="2404"/>
      <c r="X144" s="2404"/>
      <c r="Y144" s="2404"/>
      <c r="Z144" s="2404"/>
      <c r="AA144" s="2404"/>
      <c r="AB144" s="2404"/>
      <c r="AC144" s="2404"/>
    </row>
    <row r="145" spans="1:32" s="2353" customFormat="1" ht="15">
      <c r="A145" s="2345"/>
      <c r="B145" s="2398"/>
      <c r="C145" s="2399" t="s">
        <v>552</v>
      </c>
      <c r="D145" s="2345"/>
      <c r="E145" s="2343"/>
      <c r="F145" s="2343"/>
      <c r="G145" s="2346" t="s">
        <v>1621</v>
      </c>
      <c r="H145" s="2343"/>
      <c r="I145" s="2347"/>
      <c r="J145" s="2401"/>
      <c r="K145" s="3288">
        <f>'Tableau 3A'!O145</f>
        <v>0</v>
      </c>
      <c r="L145" s="3288">
        <f>'Tableau 3A'!P145</f>
        <v>0</v>
      </c>
      <c r="M145" s="2202"/>
      <c r="N145" s="2400"/>
      <c r="O145" s="2401"/>
      <c r="P145" s="2404"/>
      <c r="Q145" s="3299">
        <f t="shared" si="46"/>
        <v>0</v>
      </c>
      <c r="R145" s="3300">
        <f t="shared" si="48"/>
        <v>0</v>
      </c>
      <c r="S145" s="2404"/>
      <c r="T145" s="2404"/>
      <c r="U145" s="2404"/>
      <c r="V145" s="2404"/>
      <c r="W145" s="2404"/>
      <c r="X145" s="2404"/>
      <c r="Y145" s="2404"/>
      <c r="Z145" s="2404"/>
      <c r="AA145" s="2404"/>
      <c r="AB145" s="2404"/>
      <c r="AC145" s="2404"/>
    </row>
    <row r="146" spans="1:32" s="2353" customFormat="1" ht="15">
      <c r="A146" s="2345"/>
      <c r="B146" s="2398"/>
      <c r="C146" s="2399" t="s">
        <v>552</v>
      </c>
      <c r="D146" s="2345"/>
      <c r="E146" s="2343"/>
      <c r="F146" s="2343"/>
      <c r="G146" s="2343" t="s">
        <v>593</v>
      </c>
      <c r="H146" s="2343"/>
      <c r="I146" s="2347"/>
      <c r="J146" s="2401"/>
      <c r="K146" s="3288">
        <f>'Tableau 3A'!O146</f>
        <v>0</v>
      </c>
      <c r="L146" s="3288">
        <f>'Tableau 3A'!P146</f>
        <v>0</v>
      </c>
      <c r="M146" s="2202"/>
      <c r="N146" s="2400"/>
      <c r="O146" s="2401"/>
      <c r="P146" s="2404"/>
      <c r="Q146" s="3299">
        <f t="shared" si="46"/>
        <v>0</v>
      </c>
      <c r="R146" s="3300">
        <f t="shared" si="48"/>
        <v>0</v>
      </c>
      <c r="S146" s="2404"/>
      <c r="T146" s="2404"/>
      <c r="U146" s="2404"/>
      <c r="V146" s="2404"/>
      <c r="W146" s="2404"/>
      <c r="X146" s="2404"/>
      <c r="Y146" s="2404"/>
      <c r="Z146" s="2404"/>
      <c r="AA146" s="2404"/>
      <c r="AB146" s="2404"/>
      <c r="AC146" s="2404"/>
    </row>
    <row r="147" spans="1:32" s="2353" customFormat="1" ht="15">
      <c r="A147" s="2345"/>
      <c r="B147" s="2398"/>
      <c r="C147" s="2399" t="s">
        <v>552</v>
      </c>
      <c r="D147" s="2345"/>
      <c r="E147" s="2343"/>
      <c r="F147" s="2343"/>
      <c r="G147" s="2343" t="s">
        <v>594</v>
      </c>
      <c r="H147" s="2343"/>
      <c r="I147" s="2347"/>
      <c r="J147" s="2401"/>
      <c r="K147" s="3288">
        <f>'Tableau 3A'!O147</f>
        <v>0</v>
      </c>
      <c r="L147" s="3288">
        <f>'Tableau 3A'!P147</f>
        <v>0</v>
      </c>
      <c r="M147" s="3266"/>
      <c r="N147" s="2400"/>
      <c r="O147" s="2401"/>
      <c r="P147" s="2404"/>
      <c r="Q147" s="3299">
        <f>Q148+Q149+Q150</f>
        <v>0</v>
      </c>
      <c r="R147" s="3300">
        <f>R148+R149+R150</f>
        <v>0</v>
      </c>
      <c r="S147" s="2404"/>
      <c r="T147" s="2404"/>
      <c r="U147" s="2404"/>
      <c r="V147" s="2404"/>
      <c r="W147" s="2404"/>
      <c r="X147" s="2404"/>
      <c r="Y147" s="2404"/>
      <c r="Z147" s="2404"/>
      <c r="AA147" s="2404"/>
      <c r="AB147" s="2404"/>
      <c r="AC147" s="2404"/>
    </row>
    <row r="148" spans="1:32" s="2353" customFormat="1" ht="15">
      <c r="A148" s="2345"/>
      <c r="B148" s="2398"/>
      <c r="C148" s="2399" t="s">
        <v>552</v>
      </c>
      <c r="D148" s="2345"/>
      <c r="E148" s="2343"/>
      <c r="F148" s="2343"/>
      <c r="G148" s="2346" t="s">
        <v>595</v>
      </c>
      <c r="H148" s="2343"/>
      <c r="I148" s="2347"/>
      <c r="J148" s="2401"/>
      <c r="K148" s="3288">
        <f>'Tableau 3A'!O148</f>
        <v>0</v>
      </c>
      <c r="L148" s="3288">
        <f>'Tableau 3A'!P148</f>
        <v>0</v>
      </c>
      <c r="M148" s="2202"/>
      <c r="N148" s="2400"/>
      <c r="O148" s="2401"/>
      <c r="P148" s="2404"/>
      <c r="Q148" s="3299">
        <f t="shared" si="46"/>
        <v>0</v>
      </c>
      <c r="R148" s="3300">
        <f t="shared" ref="R148:R154" si="49">L148*N148</f>
        <v>0</v>
      </c>
      <c r="S148" s="2404"/>
      <c r="T148" s="2404"/>
      <c r="U148" s="2404"/>
      <c r="V148" s="2404"/>
      <c r="W148" s="2404"/>
      <c r="X148" s="2404"/>
      <c r="Y148" s="2404"/>
      <c r="Z148" s="2404"/>
      <c r="AA148" s="2404"/>
      <c r="AB148" s="2404"/>
      <c r="AC148" s="2404"/>
    </row>
    <row r="149" spans="1:32" s="2353" customFormat="1" ht="15">
      <c r="A149" s="2345"/>
      <c r="B149" s="2398"/>
      <c r="C149" s="2399" t="s">
        <v>552</v>
      </c>
      <c r="D149" s="2345"/>
      <c r="E149" s="2343"/>
      <c r="F149" s="2343"/>
      <c r="G149" s="2346" t="s">
        <v>592</v>
      </c>
      <c r="H149" s="2343"/>
      <c r="I149" s="2347"/>
      <c r="J149" s="2401"/>
      <c r="K149" s="3288">
        <f>'Tableau 3A'!O149</f>
        <v>0</v>
      </c>
      <c r="L149" s="3288">
        <f>'Tableau 3A'!P149</f>
        <v>0</v>
      </c>
      <c r="M149" s="2202"/>
      <c r="N149" s="2400"/>
      <c r="O149" s="2401"/>
      <c r="P149" s="2404"/>
      <c r="Q149" s="3299">
        <f t="shared" si="46"/>
        <v>0</v>
      </c>
      <c r="R149" s="3300">
        <f t="shared" si="49"/>
        <v>0</v>
      </c>
      <c r="S149" s="2404"/>
      <c r="T149" s="2404"/>
      <c r="U149" s="2404"/>
      <c r="V149" s="2404"/>
      <c r="W149" s="2404"/>
      <c r="X149" s="2404"/>
      <c r="Y149" s="2404"/>
      <c r="Z149" s="2404"/>
      <c r="AA149" s="2404"/>
      <c r="AB149" s="2404"/>
      <c r="AC149" s="2404"/>
    </row>
    <row r="150" spans="1:32" s="2353" customFormat="1" ht="15">
      <c r="A150" s="2345"/>
      <c r="B150" s="2398"/>
      <c r="C150" s="2399" t="s">
        <v>552</v>
      </c>
      <c r="D150" s="2345"/>
      <c r="E150" s="2343"/>
      <c r="F150" s="2343"/>
      <c r="G150" s="2346" t="s">
        <v>1621</v>
      </c>
      <c r="H150" s="2343"/>
      <c r="I150" s="2347"/>
      <c r="J150" s="2401"/>
      <c r="K150" s="3288">
        <f>'Tableau 3A'!O150</f>
        <v>0</v>
      </c>
      <c r="L150" s="3288">
        <f>'Tableau 3A'!P150</f>
        <v>0</v>
      </c>
      <c r="M150" s="2202"/>
      <c r="N150" s="2400"/>
      <c r="O150" s="2401"/>
      <c r="P150" s="2404"/>
      <c r="Q150" s="3299">
        <f t="shared" si="46"/>
        <v>0</v>
      </c>
      <c r="R150" s="3300">
        <f t="shared" si="49"/>
        <v>0</v>
      </c>
      <c r="S150" s="2404"/>
      <c r="T150" s="2404"/>
      <c r="U150" s="2404"/>
      <c r="V150" s="2404"/>
      <c r="W150" s="2404"/>
      <c r="X150" s="2404"/>
      <c r="Y150" s="2404"/>
      <c r="Z150" s="2404"/>
      <c r="AA150" s="2404"/>
      <c r="AB150" s="2404"/>
      <c r="AC150" s="2404"/>
    </row>
    <row r="151" spans="1:32" s="2353" customFormat="1" ht="15">
      <c r="A151" s="2345"/>
      <c r="B151" s="2398"/>
      <c r="C151" s="2399" t="s">
        <v>552</v>
      </c>
      <c r="D151" s="2345"/>
      <c r="E151" s="2343"/>
      <c r="F151" s="2343" t="s">
        <v>913</v>
      </c>
      <c r="G151" s="2343" t="s">
        <v>596</v>
      </c>
      <c r="H151" s="2343"/>
      <c r="I151" s="2347"/>
      <c r="J151" s="2401"/>
      <c r="K151" s="3288">
        <f>'Tableau 3A'!O151</f>
        <v>0</v>
      </c>
      <c r="L151" s="3288">
        <f>'Tableau 3A'!P151</f>
        <v>0</v>
      </c>
      <c r="M151" s="2202"/>
      <c r="N151" s="2400"/>
      <c r="O151" s="2401"/>
      <c r="P151" s="2404"/>
      <c r="Q151" s="3299">
        <f t="shared" si="46"/>
        <v>0</v>
      </c>
      <c r="R151" s="3300">
        <f t="shared" si="49"/>
        <v>0</v>
      </c>
      <c r="S151" s="2404"/>
      <c r="T151" s="2404"/>
      <c r="U151" s="2404"/>
      <c r="V151" s="2404"/>
      <c r="W151" s="2404"/>
      <c r="X151" s="2404"/>
      <c r="Y151" s="2404"/>
      <c r="Z151" s="2404"/>
      <c r="AA151" s="2404"/>
      <c r="AB151" s="2404"/>
      <c r="AC151" s="2404"/>
    </row>
    <row r="152" spans="1:32" s="2353" customFormat="1" ht="15">
      <c r="A152" s="2345"/>
      <c r="B152" s="2398"/>
      <c r="C152" s="2399" t="s">
        <v>552</v>
      </c>
      <c r="D152" s="2350"/>
      <c r="E152" s="2350"/>
      <c r="F152" s="2350" t="s">
        <v>997</v>
      </c>
      <c r="G152" s="2350"/>
      <c r="H152" s="2350"/>
      <c r="I152" s="2351"/>
      <c r="J152" s="3270"/>
      <c r="K152" s="3288">
        <f>'Tableau 3A'!O152</f>
        <v>0</v>
      </c>
      <c r="L152" s="3288">
        <f>'Tableau 3A'!P152</f>
        <v>0</v>
      </c>
      <c r="M152" s="2202"/>
      <c r="N152" s="2400"/>
      <c r="O152" s="2401"/>
      <c r="P152" s="2404"/>
      <c r="Q152" s="3299">
        <f t="shared" si="46"/>
        <v>0</v>
      </c>
      <c r="R152" s="3300">
        <f t="shared" si="49"/>
        <v>0</v>
      </c>
      <c r="S152" s="2404"/>
      <c r="T152" s="2404"/>
      <c r="U152" s="2404"/>
      <c r="V152" s="2404"/>
      <c r="W152" s="2404"/>
      <c r="X152" s="2404"/>
      <c r="Y152" s="2404"/>
      <c r="Z152" s="2404"/>
      <c r="AA152" s="2404"/>
      <c r="AB152" s="2404"/>
      <c r="AC152" s="2404"/>
    </row>
    <row r="153" spans="1:32" s="2353" customFormat="1" ht="15">
      <c r="A153" s="2345"/>
      <c r="B153" s="2405"/>
      <c r="C153" s="2399" t="s">
        <v>552</v>
      </c>
      <c r="D153" s="2350"/>
      <c r="E153" s="2350"/>
      <c r="F153" s="2350" t="s">
        <v>998</v>
      </c>
      <c r="G153" s="2350" t="s">
        <v>597</v>
      </c>
      <c r="H153" s="2351"/>
      <c r="I153" s="2351"/>
      <c r="J153" s="3270"/>
      <c r="K153" s="3291">
        <f>'Tableau 3A'!O153</f>
        <v>0</v>
      </c>
      <c r="L153" s="3291">
        <f>'Tableau 3A'!P153</f>
        <v>0</v>
      </c>
      <c r="M153" s="2202"/>
      <c r="N153" s="2400"/>
      <c r="O153" s="3271"/>
      <c r="P153" s="2404"/>
      <c r="Q153" s="3299">
        <f t="shared" si="46"/>
        <v>0</v>
      </c>
      <c r="R153" s="3300">
        <f t="shared" si="49"/>
        <v>0</v>
      </c>
      <c r="S153" s="2404"/>
      <c r="T153" s="2404"/>
      <c r="U153" s="2404"/>
      <c r="V153" s="2404"/>
      <c r="W153" s="2404"/>
      <c r="X153" s="2404"/>
      <c r="Y153" s="2404"/>
      <c r="Z153" s="2404"/>
      <c r="AA153" s="2404"/>
      <c r="AB153" s="2404"/>
      <c r="AC153" s="2404"/>
    </row>
    <row r="154" spans="1:32" s="2353" customFormat="1" ht="15">
      <c r="A154" s="2345"/>
      <c r="B154" s="2398"/>
      <c r="C154" s="2399" t="s">
        <v>552</v>
      </c>
      <c r="D154" s="2345"/>
      <c r="E154" s="2343"/>
      <c r="F154" s="2343" t="s">
        <v>1620</v>
      </c>
      <c r="G154" s="2343"/>
      <c r="H154" s="2347"/>
      <c r="I154" s="2347"/>
      <c r="J154" s="2401"/>
      <c r="K154" s="3288">
        <f>'Tableau 3A'!O154</f>
        <v>0</v>
      </c>
      <c r="L154" s="3288">
        <f>'Tableau 3A'!P154</f>
        <v>0</v>
      </c>
      <c r="M154" s="2202"/>
      <c r="N154" s="2400"/>
      <c r="O154" s="2401"/>
      <c r="P154" s="2404"/>
      <c r="Q154" s="3299">
        <f t="shared" si="46"/>
        <v>0</v>
      </c>
      <c r="R154" s="3300">
        <f t="shared" si="49"/>
        <v>0</v>
      </c>
      <c r="S154" s="2404"/>
      <c r="T154" s="2404"/>
      <c r="U154" s="2404"/>
      <c r="V154" s="2404"/>
      <c r="W154" s="2404"/>
      <c r="X154" s="2404"/>
      <c r="Y154" s="2404"/>
      <c r="Z154" s="2404"/>
      <c r="AA154" s="2404"/>
      <c r="AB154" s="2404"/>
      <c r="AC154" s="2404"/>
    </row>
    <row r="155" spans="1:32" s="2353" customFormat="1" ht="15">
      <c r="A155" s="2354"/>
      <c r="B155" s="2406"/>
      <c r="C155" s="2407"/>
      <c r="D155" s="2354"/>
      <c r="E155" s="2355"/>
      <c r="F155" s="2355"/>
      <c r="G155" s="2355"/>
      <c r="H155" s="2356"/>
      <c r="I155" s="2356"/>
      <c r="J155" s="2409"/>
      <c r="K155" s="3292"/>
      <c r="L155" s="3292"/>
      <c r="M155" s="2202"/>
      <c r="N155" s="3272"/>
      <c r="O155" s="3273"/>
      <c r="P155" s="2404"/>
      <c r="Q155" s="3302"/>
      <c r="R155" s="3303"/>
      <c r="S155" s="2404"/>
      <c r="T155" s="2404"/>
      <c r="U155" s="2404"/>
      <c r="V155" s="2404"/>
      <c r="W155" s="2404"/>
      <c r="X155" s="2404"/>
      <c r="Y155" s="2404"/>
      <c r="Z155" s="2404"/>
      <c r="AA155" s="2404"/>
      <c r="AB155" s="2404"/>
      <c r="AC155" s="2404"/>
    </row>
    <row r="156" spans="1:32" s="2353" customFormat="1" ht="15.75" thickBot="1">
      <c r="A156" s="2200"/>
      <c r="B156" s="3274"/>
      <c r="C156" s="3275"/>
      <c r="D156" s="2200"/>
      <c r="E156" s="2201"/>
      <c r="F156" s="2201"/>
      <c r="G156" s="2201"/>
      <c r="H156" s="2202"/>
      <c r="I156" s="2202"/>
      <c r="J156" s="2203"/>
      <c r="K156" s="3293"/>
      <c r="L156" s="3293"/>
      <c r="M156" s="2202"/>
      <c r="N156" s="3276"/>
      <c r="O156" s="3261"/>
      <c r="P156" s="2404"/>
      <c r="Q156" s="3304"/>
      <c r="R156" s="3293"/>
      <c r="S156" s="2404"/>
      <c r="T156" s="2404"/>
      <c r="U156" s="2404"/>
      <c r="V156" s="2404"/>
      <c r="W156" s="2404"/>
      <c r="X156" s="2404"/>
      <c r="Y156" s="2404"/>
      <c r="Z156" s="2404"/>
      <c r="AA156" s="2404"/>
      <c r="AB156" s="2404"/>
      <c r="AC156" s="2404"/>
    </row>
    <row r="157" spans="1:32" s="2353" customFormat="1" ht="15.75" thickBot="1">
      <c r="A157" s="2357"/>
      <c r="B157" s="3277"/>
      <c r="C157" s="2361"/>
      <c r="D157" s="2357"/>
      <c r="E157" s="2358" t="s">
        <v>598</v>
      </c>
      <c r="F157" s="2358"/>
      <c r="G157" s="2358"/>
      <c r="H157" s="2359"/>
      <c r="I157" s="2359"/>
      <c r="J157" s="2363"/>
      <c r="K157" s="3294">
        <f>'Tableau 3A'!O157</f>
        <v>0</v>
      </c>
      <c r="L157" s="3294">
        <f>'Tableau 3A'!P157</f>
        <v>0</v>
      </c>
      <c r="M157" s="3266"/>
      <c r="N157" s="3278"/>
      <c r="O157" s="3278"/>
      <c r="P157" s="2404"/>
      <c r="Q157" s="3310">
        <f t="shared" ref="Q157" si="50">K157*N157</f>
        <v>0</v>
      </c>
      <c r="R157" s="3311">
        <f t="shared" ref="R157" si="51">L157*N157</f>
        <v>0</v>
      </c>
      <c r="S157" s="2404"/>
      <c r="T157" s="2404"/>
      <c r="U157" s="2404"/>
      <c r="V157" s="2404"/>
      <c r="W157" s="2404"/>
      <c r="X157" s="2404"/>
      <c r="Y157" s="2404"/>
      <c r="Z157" s="2404"/>
      <c r="AA157" s="2404"/>
      <c r="AB157" s="2404"/>
      <c r="AC157" s="2404"/>
    </row>
    <row r="158" spans="1:32">
      <c r="A158" s="2365"/>
      <c r="B158" s="2366"/>
      <c r="C158" s="2367"/>
      <c r="D158" s="2365"/>
      <c r="E158" s="2368"/>
      <c r="F158" s="2368"/>
      <c r="G158" s="2368"/>
      <c r="H158" s="2369"/>
      <c r="I158" s="2369"/>
      <c r="J158" s="2371"/>
      <c r="K158" s="3295"/>
      <c r="L158" s="3295"/>
      <c r="M158" s="2327"/>
      <c r="N158" s="3278"/>
      <c r="O158" s="3278"/>
      <c r="P158" s="2382"/>
      <c r="Q158" s="3307"/>
      <c r="R158" s="3295"/>
      <c r="S158" s="2382"/>
      <c r="AD158" s="2364"/>
      <c r="AE158" s="2364"/>
      <c r="AF158" s="2364"/>
    </row>
    <row r="159" spans="1:32" s="3280" customFormat="1" ht="15.75">
      <c r="A159" s="2410"/>
      <c r="B159" s="2411"/>
      <c r="C159" s="2412"/>
      <c r="D159" s="2410"/>
      <c r="E159" s="2413"/>
      <c r="F159" s="2413"/>
      <c r="G159" s="2413"/>
      <c r="H159" s="2414"/>
      <c r="I159" s="2414"/>
      <c r="J159" s="2417" t="s">
        <v>599</v>
      </c>
      <c r="K159" s="3296">
        <f>'Tableau 3A'!O159</f>
        <v>0</v>
      </c>
      <c r="L159" s="3296">
        <f>'Tableau 3A'!P159</f>
        <v>0</v>
      </c>
      <c r="M159" s="3266"/>
      <c r="N159" s="3278"/>
      <c r="O159" s="3278"/>
      <c r="P159" s="3279"/>
      <c r="Q159" s="3308">
        <f>Q157</f>
        <v>0</v>
      </c>
      <c r="R159" s="3296">
        <f>R157</f>
        <v>0</v>
      </c>
      <c r="S159" s="3279"/>
      <c r="T159" s="3279"/>
      <c r="U159" s="3279"/>
      <c r="V159" s="3279"/>
      <c r="W159" s="3279"/>
      <c r="X159" s="3279"/>
      <c r="Y159" s="3279"/>
      <c r="Z159" s="3279"/>
      <c r="AA159" s="3279"/>
      <c r="AB159" s="3279"/>
      <c r="AC159" s="3279"/>
    </row>
    <row r="160" spans="1:32" ht="13.5" thickBot="1">
      <c r="A160" s="2372"/>
      <c r="B160" s="2373"/>
      <c r="C160" s="2374"/>
      <c r="D160" s="2372"/>
      <c r="E160" s="2373"/>
      <c r="F160" s="2373"/>
      <c r="G160" s="2373"/>
      <c r="H160" s="2375"/>
      <c r="I160" s="2375"/>
      <c r="J160" s="2377"/>
      <c r="K160" s="3297"/>
      <c r="L160" s="3297"/>
      <c r="M160" s="2327"/>
      <c r="N160" s="3278"/>
      <c r="O160" s="3278"/>
      <c r="P160" s="2382"/>
      <c r="Q160" s="3309"/>
      <c r="R160" s="3297"/>
      <c r="S160" s="2382"/>
      <c r="AD160" s="2364"/>
      <c r="AE160" s="2364"/>
      <c r="AF160" s="2364"/>
    </row>
    <row r="161" spans="1:32">
      <c r="M161" s="3278"/>
      <c r="N161" s="3278"/>
      <c r="O161" s="3278"/>
      <c r="P161" s="3278"/>
      <c r="S161" s="3281"/>
    </row>
    <row r="162" spans="1:32">
      <c r="J162" s="3282"/>
      <c r="K162" s="2381">
        <f>K159+L159</f>
        <v>0</v>
      </c>
      <c r="M162" s="3278"/>
      <c r="N162" s="3278"/>
      <c r="O162" s="3278"/>
      <c r="P162" s="3278"/>
      <c r="Q162" s="2381">
        <f>Q159+R159</f>
        <v>0</v>
      </c>
      <c r="S162" s="3281"/>
    </row>
    <row r="163" spans="1:32">
      <c r="A163" s="2326"/>
      <c r="B163" s="2326"/>
      <c r="C163" s="2326"/>
      <c r="D163" s="2326"/>
      <c r="E163" s="2326"/>
      <c r="F163" s="2326"/>
      <c r="G163" s="2326"/>
      <c r="H163" s="2327"/>
      <c r="I163" s="2327"/>
      <c r="J163" s="2327"/>
      <c r="K163" s="3283"/>
      <c r="L163" s="3283"/>
      <c r="M163" s="2326"/>
      <c r="N163" s="3278"/>
      <c r="O163" s="3278"/>
      <c r="P163" s="2382"/>
      <c r="Q163" s="3283"/>
      <c r="R163" s="3283"/>
      <c r="S163" s="2382"/>
      <c r="T163" s="2364"/>
      <c r="U163" s="2364"/>
      <c r="V163" s="2364"/>
      <c r="W163" s="2364"/>
      <c r="X163" s="2364"/>
      <c r="Y163" s="2364"/>
      <c r="Z163" s="2364"/>
      <c r="AA163" s="2364"/>
      <c r="AB163" s="2364"/>
      <c r="AC163" s="2364"/>
      <c r="AD163" s="2364"/>
      <c r="AE163" s="2364"/>
      <c r="AF163" s="2364"/>
    </row>
    <row r="164" spans="1:32">
      <c r="J164" s="3278"/>
      <c r="N164" s="3278"/>
      <c r="O164" s="3278"/>
    </row>
    <row r="165" spans="1:32" s="2353" customFormat="1" ht="15">
      <c r="A165" s="2383"/>
      <c r="B165" s="2383"/>
      <c r="C165" s="2383"/>
      <c r="D165" s="2383" t="s">
        <v>113</v>
      </c>
      <c r="E165" s="2383"/>
      <c r="F165" s="2383"/>
      <c r="J165" s="2383"/>
      <c r="K165" s="2383"/>
      <c r="M165" s="2383"/>
      <c r="N165" s="2383"/>
      <c r="O165" s="2383"/>
      <c r="P165" s="2383"/>
      <c r="Q165" s="2383"/>
      <c r="S165" s="2201"/>
      <c r="T165" s="2404"/>
      <c r="U165" s="2404"/>
      <c r="V165" s="2404"/>
      <c r="W165" s="2404"/>
      <c r="X165" s="2404"/>
      <c r="Y165" s="2404"/>
      <c r="Z165" s="2404"/>
      <c r="AA165" s="2404"/>
      <c r="AB165" s="2404"/>
      <c r="AC165" s="2404"/>
      <c r="AD165" s="2404"/>
      <c r="AE165" s="2404"/>
      <c r="AF165" s="2404"/>
    </row>
    <row r="166" spans="1:32" s="2353" customFormat="1" ht="15">
      <c r="A166" s="2383"/>
      <c r="B166" s="2383"/>
      <c r="C166" s="2383"/>
      <c r="D166" s="2383"/>
      <c r="E166" s="2383"/>
      <c r="F166" s="2383"/>
      <c r="J166" s="3716" t="s">
        <v>1521</v>
      </c>
      <c r="K166" s="2383"/>
      <c r="M166" s="2383"/>
      <c r="N166" s="2383"/>
      <c r="O166" s="2383"/>
      <c r="P166" s="2383"/>
      <c r="Q166" s="2383"/>
      <c r="S166" s="2201"/>
      <c r="T166" s="2404"/>
      <c r="U166" s="2404"/>
      <c r="V166" s="2404"/>
      <c r="W166" s="2404"/>
      <c r="X166" s="2404"/>
      <c r="Y166" s="2404"/>
      <c r="Z166" s="2404"/>
      <c r="AA166" s="2404"/>
      <c r="AB166" s="2404"/>
      <c r="AC166" s="2404"/>
      <c r="AD166" s="2404"/>
      <c r="AE166" s="2404"/>
      <c r="AF166" s="2404"/>
    </row>
    <row r="167" spans="1:32" s="2353" customFormat="1" ht="15">
      <c r="A167" s="2383"/>
      <c r="B167" s="2383"/>
      <c r="C167" s="2383"/>
      <c r="D167" s="2384" t="s">
        <v>114</v>
      </c>
      <c r="E167" s="2383"/>
      <c r="F167" s="2383"/>
      <c r="J167" s="3268"/>
      <c r="K167" s="2383"/>
      <c r="M167" s="2383"/>
      <c r="N167" s="2383"/>
      <c r="O167" s="2383"/>
      <c r="P167" s="2383"/>
      <c r="Q167" s="2383"/>
      <c r="S167" s="2201"/>
      <c r="T167" s="2404"/>
      <c r="U167" s="2404"/>
      <c r="V167" s="2404"/>
      <c r="W167" s="2404"/>
      <c r="X167" s="2404"/>
      <c r="Y167" s="2404"/>
      <c r="Z167" s="2404"/>
      <c r="AA167" s="2404"/>
      <c r="AB167" s="2404"/>
      <c r="AC167" s="2404"/>
      <c r="AD167" s="2404"/>
      <c r="AE167" s="2404"/>
      <c r="AF167" s="2404"/>
    </row>
    <row r="168" spans="1:32" s="2353" customFormat="1" ht="15">
      <c r="A168" s="3268"/>
      <c r="B168" s="3268"/>
      <c r="C168" s="3268"/>
      <c r="D168" s="2307" t="s">
        <v>115</v>
      </c>
      <c r="E168" s="2309"/>
      <c r="F168" s="2309"/>
      <c r="G168" s="2309"/>
      <c r="H168" s="2309"/>
      <c r="I168" s="2309"/>
      <c r="J168" s="2309"/>
      <c r="K168" s="2383"/>
      <c r="M168" s="2383"/>
      <c r="N168" s="2383"/>
      <c r="O168" s="2383"/>
      <c r="P168" s="2383"/>
      <c r="Q168" s="2383"/>
      <c r="S168" s="2201"/>
      <c r="T168" s="2404"/>
      <c r="U168" s="2404"/>
      <c r="V168" s="2404"/>
      <c r="W168" s="2404"/>
      <c r="X168" s="2404"/>
      <c r="Y168" s="2404"/>
      <c r="Z168" s="2404"/>
      <c r="AA168" s="2404"/>
      <c r="AB168" s="2404"/>
      <c r="AC168" s="2404"/>
      <c r="AD168" s="2404"/>
      <c r="AE168" s="2404"/>
      <c r="AF168" s="2404"/>
    </row>
    <row r="169" spans="1:32" s="2353" customFormat="1" ht="15">
      <c r="A169" s="2383"/>
      <c r="B169" s="2383"/>
      <c r="C169" s="2383"/>
      <c r="D169" s="2383"/>
      <c r="E169" s="2383"/>
      <c r="F169" s="2383"/>
      <c r="J169" s="2383"/>
      <c r="K169" s="2383"/>
      <c r="M169" s="2383"/>
      <c r="N169" s="2383"/>
      <c r="O169" s="2383"/>
      <c r="P169" s="2383"/>
      <c r="Q169" s="2383"/>
      <c r="S169" s="2201"/>
      <c r="T169" s="2404"/>
      <c r="U169" s="2404"/>
      <c r="V169" s="2404"/>
      <c r="W169" s="2404"/>
      <c r="X169" s="2404"/>
      <c r="Y169" s="2404"/>
      <c r="Z169" s="2404"/>
      <c r="AA169" s="2404"/>
      <c r="AB169" s="2404"/>
      <c r="AC169" s="2404"/>
      <c r="AD169" s="2404"/>
      <c r="AE169" s="2404"/>
      <c r="AF169" s="2404"/>
    </row>
    <row r="170" spans="1:32" s="2353" customFormat="1" ht="15">
      <c r="A170" s="2383"/>
      <c r="B170" s="2383"/>
      <c r="C170" s="2383"/>
      <c r="D170" s="2384" t="s">
        <v>116</v>
      </c>
      <c r="E170" s="2383"/>
      <c r="F170" s="2383"/>
      <c r="G170" s="2383"/>
      <c r="H170" s="2383"/>
      <c r="I170" s="2383"/>
      <c r="J170" s="2383"/>
      <c r="K170" s="2383"/>
      <c r="M170" s="2383"/>
      <c r="N170" s="2383"/>
      <c r="O170" s="2383"/>
      <c r="P170" s="2383"/>
      <c r="Q170" s="2383"/>
      <c r="S170" s="2201"/>
      <c r="T170" s="2404"/>
      <c r="U170" s="2404"/>
      <c r="V170" s="2404"/>
      <c r="W170" s="2404"/>
      <c r="X170" s="2404"/>
      <c r="Y170" s="2404"/>
      <c r="Z170" s="2404"/>
      <c r="AA170" s="2404"/>
      <c r="AB170" s="2404"/>
      <c r="AC170" s="2404"/>
      <c r="AD170" s="2404"/>
      <c r="AE170" s="2404"/>
      <c r="AF170" s="2404"/>
    </row>
    <row r="171" spans="1:32" s="2353" customFormat="1" ht="15">
      <c r="A171" s="2383"/>
      <c r="B171" s="2383"/>
      <c r="C171" s="2383"/>
      <c r="D171" s="2383"/>
      <c r="E171" s="2383" t="s">
        <v>117</v>
      </c>
      <c r="F171" s="2383"/>
      <c r="G171" s="2383"/>
      <c r="H171" s="2383"/>
      <c r="I171" s="2383"/>
      <c r="J171" s="3268"/>
      <c r="K171" s="2383"/>
      <c r="M171" s="2383"/>
      <c r="N171" s="2383"/>
      <c r="O171" s="2383"/>
      <c r="P171" s="2383"/>
      <c r="Q171" s="2383"/>
      <c r="S171" s="2201"/>
      <c r="T171" s="2404"/>
      <c r="U171" s="2404"/>
      <c r="V171" s="2404"/>
      <c r="W171" s="2404"/>
      <c r="X171" s="2404"/>
      <c r="Y171" s="2404"/>
      <c r="Z171" s="2404"/>
      <c r="AA171" s="2404"/>
      <c r="AB171" s="2404"/>
      <c r="AC171" s="2404"/>
      <c r="AD171" s="2404"/>
      <c r="AE171" s="2404"/>
      <c r="AF171" s="2404"/>
    </row>
    <row r="172" spans="1:32" s="2353" customFormat="1" ht="15">
      <c r="A172" s="2383"/>
      <c r="B172" s="2383"/>
      <c r="C172" s="2383"/>
      <c r="D172" s="2383"/>
      <c r="E172" s="2383" t="s">
        <v>118</v>
      </c>
      <c r="F172" s="2383"/>
      <c r="G172" s="2383"/>
      <c r="H172" s="2383"/>
      <c r="I172" s="3268"/>
      <c r="J172" s="3268"/>
      <c r="K172" s="2383"/>
      <c r="M172" s="2383"/>
      <c r="N172" s="2383"/>
      <c r="O172" s="2383"/>
      <c r="P172" s="2383"/>
      <c r="Q172" s="2383"/>
      <c r="S172" s="2201"/>
      <c r="T172" s="2404"/>
      <c r="U172" s="2404"/>
      <c r="V172" s="2404"/>
      <c r="W172" s="2404"/>
      <c r="X172" s="2404"/>
      <c r="Y172" s="2404"/>
      <c r="Z172" s="2404"/>
      <c r="AA172" s="2404"/>
      <c r="AB172" s="2404"/>
      <c r="AC172" s="2404"/>
      <c r="AD172" s="2404"/>
      <c r="AE172" s="2404"/>
      <c r="AF172" s="2404"/>
    </row>
    <row r="173" spans="1:32" s="2353" customFormat="1" ht="15">
      <c r="A173" s="2383"/>
      <c r="B173" s="2383"/>
      <c r="C173" s="2383"/>
      <c r="D173" s="2383"/>
      <c r="E173" s="2383" t="s">
        <v>119</v>
      </c>
      <c r="F173" s="2383"/>
      <c r="G173" s="2383"/>
      <c r="H173" s="2383"/>
      <c r="I173" s="2383"/>
      <c r="J173" s="3268"/>
      <c r="K173" s="2383"/>
      <c r="M173" s="2383"/>
      <c r="N173" s="2383"/>
      <c r="O173" s="2383"/>
      <c r="P173" s="2383"/>
      <c r="Q173" s="2383"/>
      <c r="S173" s="2201"/>
      <c r="T173" s="2404"/>
      <c r="U173" s="2404"/>
      <c r="V173" s="2404"/>
      <c r="W173" s="2404"/>
      <c r="X173" s="2404"/>
      <c r="Y173" s="2404"/>
      <c r="Z173" s="2404"/>
      <c r="AA173" s="2404"/>
      <c r="AB173" s="2404"/>
      <c r="AC173" s="2404"/>
      <c r="AD173" s="2404"/>
      <c r="AE173" s="2404"/>
      <c r="AF173" s="2404"/>
    </row>
    <row r="174" spans="1:32" s="2353" customFormat="1" ht="15">
      <c r="A174" s="2383"/>
      <c r="B174" s="2383"/>
      <c r="C174" s="2383"/>
      <c r="D174" s="2383"/>
      <c r="E174" s="2383" t="s">
        <v>120</v>
      </c>
      <c r="F174" s="2383"/>
      <c r="G174" s="2383"/>
      <c r="H174" s="2383"/>
      <c r="I174" s="2383"/>
      <c r="J174" s="3268"/>
      <c r="K174" s="2383"/>
      <c r="M174" s="2383"/>
      <c r="N174" s="2383"/>
      <c r="O174" s="2383"/>
      <c r="P174" s="2383"/>
      <c r="Q174" s="2383"/>
      <c r="S174" s="2201"/>
      <c r="T174" s="2404"/>
      <c r="U174" s="2404"/>
      <c r="V174" s="2404"/>
      <c r="W174" s="2404"/>
      <c r="X174" s="2404"/>
      <c r="Y174" s="2404"/>
      <c r="Z174" s="2404"/>
      <c r="AA174" s="2404"/>
      <c r="AB174" s="2404"/>
      <c r="AC174" s="2404"/>
      <c r="AD174" s="2404"/>
      <c r="AE174" s="2404"/>
      <c r="AF174" s="2404"/>
    </row>
    <row r="175" spans="1:32" s="2353" customFormat="1" ht="15">
      <c r="A175" s="2383"/>
      <c r="B175" s="2383"/>
      <c r="C175" s="2383"/>
      <c r="D175" s="2383"/>
      <c r="E175" s="2383" t="s">
        <v>121</v>
      </c>
      <c r="F175" s="2383"/>
      <c r="G175" s="2383"/>
      <c r="H175" s="2383"/>
      <c r="I175" s="2383"/>
      <c r="J175" s="3268"/>
      <c r="K175" s="2383"/>
      <c r="M175" s="2383"/>
      <c r="N175" s="2383"/>
      <c r="O175" s="2383"/>
      <c r="P175" s="2383"/>
      <c r="Q175" s="2383"/>
      <c r="S175" s="2201"/>
      <c r="T175" s="2404"/>
      <c r="U175" s="2404"/>
      <c r="V175" s="2404"/>
      <c r="W175" s="2404"/>
      <c r="X175" s="2404"/>
      <c r="Y175" s="2404"/>
      <c r="Z175" s="2404"/>
      <c r="AA175" s="2404"/>
      <c r="AB175" s="2404"/>
      <c r="AC175" s="2404"/>
      <c r="AD175" s="2404"/>
      <c r="AE175" s="2404"/>
      <c r="AF175" s="2404"/>
    </row>
    <row r="176" spans="1:32" s="2353" customFormat="1" ht="15">
      <c r="A176" s="2383"/>
      <c r="B176" s="2383"/>
      <c r="C176" s="2383"/>
      <c r="D176" s="2383"/>
      <c r="E176" s="2383"/>
      <c r="F176" s="2383"/>
      <c r="G176" s="2383"/>
      <c r="H176" s="2383"/>
      <c r="I176" s="2383"/>
      <c r="J176" s="3268"/>
      <c r="K176" s="2383"/>
      <c r="M176" s="2383"/>
      <c r="N176" s="2383"/>
      <c r="O176" s="2383"/>
      <c r="P176" s="2383"/>
      <c r="Q176" s="2383"/>
      <c r="S176" s="2201"/>
      <c r="T176" s="2404"/>
      <c r="U176" s="2404"/>
      <c r="V176" s="2404"/>
      <c r="W176" s="2404"/>
      <c r="X176" s="2404"/>
      <c r="Y176" s="2404"/>
      <c r="Z176" s="2404"/>
      <c r="AA176" s="2404"/>
      <c r="AB176" s="2404"/>
      <c r="AC176" s="2404"/>
      <c r="AD176" s="2404"/>
      <c r="AE176" s="2404"/>
      <c r="AF176" s="2404"/>
    </row>
    <row r="177" spans="1:32" s="2353" customFormat="1" ht="15">
      <c r="A177" s="2383"/>
      <c r="B177" s="2383"/>
      <c r="C177" s="2383"/>
      <c r="D177" s="2383"/>
      <c r="E177" s="2383" t="s">
        <v>738</v>
      </c>
      <c r="F177" s="2383"/>
      <c r="G177" s="2383"/>
      <c r="H177" s="2383"/>
      <c r="I177" s="2383"/>
      <c r="J177" s="3268"/>
      <c r="K177" s="2383"/>
      <c r="M177" s="2383"/>
      <c r="N177" s="2383"/>
      <c r="O177" s="2383"/>
      <c r="P177" s="2383"/>
      <c r="Q177" s="2383"/>
      <c r="S177" s="2201"/>
      <c r="T177" s="2404"/>
      <c r="U177" s="2404"/>
      <c r="V177" s="2404"/>
      <c r="W177" s="2404"/>
      <c r="X177" s="2404"/>
      <c r="Y177" s="2404"/>
      <c r="Z177" s="2404"/>
      <c r="AA177" s="2404"/>
      <c r="AB177" s="2404"/>
      <c r="AC177" s="2404"/>
      <c r="AD177" s="2404"/>
      <c r="AE177" s="2404"/>
      <c r="AF177" s="2404"/>
    </row>
    <row r="178" spans="1:32" s="2353" customFormat="1" ht="15">
      <c r="A178" s="2383"/>
      <c r="B178" s="2383"/>
      <c r="C178" s="2383"/>
      <c r="D178" s="2383"/>
      <c r="E178" s="2383" t="s">
        <v>122</v>
      </c>
      <c r="F178" s="2383"/>
      <c r="G178" s="2383"/>
      <c r="H178" s="2383"/>
      <c r="I178" s="2383"/>
      <c r="J178" s="3268"/>
      <c r="K178" s="2383"/>
      <c r="M178" s="2383"/>
      <c r="N178" s="2383"/>
      <c r="O178" s="2383"/>
      <c r="P178" s="2383"/>
      <c r="Q178" s="2383"/>
      <c r="S178" s="2201"/>
      <c r="T178" s="2404"/>
      <c r="U178" s="2404"/>
      <c r="V178" s="2404"/>
      <c r="W178" s="2404"/>
      <c r="X178" s="2404"/>
      <c r="Y178" s="2404"/>
      <c r="Z178" s="2404"/>
      <c r="AA178" s="2404"/>
      <c r="AB178" s="2404"/>
      <c r="AC178" s="2404"/>
      <c r="AD178" s="2404"/>
      <c r="AE178" s="2404"/>
      <c r="AF178" s="2404"/>
    </row>
    <row r="179" spans="1:32" s="2353" customFormat="1" ht="15">
      <c r="A179" s="2383"/>
      <c r="B179" s="2383"/>
      <c r="C179" s="2383"/>
      <c r="D179" s="2383"/>
      <c r="E179" s="2383" t="s">
        <v>123</v>
      </c>
      <c r="F179" s="2383"/>
      <c r="G179" s="2383"/>
      <c r="H179" s="2383"/>
      <c r="I179" s="2383"/>
      <c r="J179" s="3268"/>
      <c r="K179" s="2383"/>
      <c r="M179" s="2383"/>
      <c r="N179" s="2383"/>
      <c r="O179" s="2383"/>
      <c r="P179" s="2383"/>
      <c r="Q179" s="2383"/>
      <c r="S179" s="2201"/>
      <c r="T179" s="2404"/>
      <c r="U179" s="2404"/>
      <c r="V179" s="2404"/>
      <c r="W179" s="2404"/>
      <c r="X179" s="2404"/>
      <c r="Y179" s="2404"/>
      <c r="Z179" s="2404"/>
      <c r="AA179" s="2404"/>
      <c r="AB179" s="2404"/>
      <c r="AC179" s="2404"/>
      <c r="AD179" s="2404"/>
      <c r="AE179" s="2404"/>
      <c r="AF179" s="2404"/>
    </row>
    <row r="180" spans="1:32" s="2353" customFormat="1" ht="15">
      <c r="A180" s="2383"/>
      <c r="B180" s="2383"/>
      <c r="C180" s="2383"/>
      <c r="D180" s="2383"/>
      <c r="E180" s="2383" t="s">
        <v>124</v>
      </c>
      <c r="F180" s="2383"/>
      <c r="G180" s="2383"/>
      <c r="H180" s="2383"/>
      <c r="I180" s="2383"/>
      <c r="J180" s="3268"/>
      <c r="K180" s="2383"/>
      <c r="M180" s="2383"/>
      <c r="N180" s="2383"/>
      <c r="O180" s="2383"/>
      <c r="P180" s="2383"/>
      <c r="Q180" s="2383"/>
      <c r="S180" s="2201"/>
      <c r="T180" s="2404"/>
      <c r="U180" s="2404"/>
      <c r="V180" s="2404"/>
      <c r="W180" s="2404"/>
      <c r="X180" s="2404"/>
      <c r="Y180" s="2404"/>
      <c r="Z180" s="2404"/>
      <c r="AA180" s="2404"/>
      <c r="AB180" s="2404"/>
      <c r="AC180" s="2404"/>
      <c r="AD180" s="2404"/>
      <c r="AE180" s="2404"/>
      <c r="AF180" s="2404"/>
    </row>
    <row r="181" spans="1:32" s="2353" customFormat="1" ht="15">
      <c r="A181" s="2383"/>
      <c r="B181" s="2383"/>
      <c r="C181" s="2383"/>
      <c r="D181" s="2307" t="s">
        <v>116</v>
      </c>
      <c r="E181" s="2309"/>
      <c r="F181" s="2309"/>
      <c r="G181" s="2309"/>
      <c r="H181" s="2309"/>
      <c r="I181" s="2309"/>
      <c r="J181" s="2309"/>
      <c r="K181" s="2383"/>
      <c r="M181" s="2383"/>
      <c r="N181" s="2383"/>
      <c r="O181" s="2383"/>
      <c r="P181" s="2383"/>
      <c r="Q181" s="2383"/>
      <c r="S181" s="2201"/>
      <c r="T181" s="2404"/>
      <c r="U181" s="2404"/>
      <c r="V181" s="2404"/>
      <c r="W181" s="2404"/>
      <c r="X181" s="2404"/>
      <c r="Y181" s="2404"/>
      <c r="Z181" s="2404"/>
      <c r="AA181" s="2404"/>
      <c r="AB181" s="2404"/>
      <c r="AC181" s="2404"/>
      <c r="AD181" s="2404"/>
      <c r="AE181" s="2404"/>
      <c r="AF181" s="2404"/>
    </row>
    <row r="182" spans="1:32" s="2353" customFormat="1" ht="15">
      <c r="A182" s="2383"/>
      <c r="B182" s="2383"/>
      <c r="C182" s="2383"/>
      <c r="D182" s="2383"/>
      <c r="E182" s="2383"/>
      <c r="F182" s="2383"/>
      <c r="K182" s="2383"/>
      <c r="M182" s="2383"/>
      <c r="N182" s="2383"/>
      <c r="O182" s="2383"/>
      <c r="P182" s="2383"/>
      <c r="Q182" s="2383"/>
      <c r="S182" s="2201"/>
      <c r="T182" s="2404"/>
      <c r="U182" s="2404"/>
      <c r="V182" s="2404"/>
      <c r="W182" s="2404"/>
      <c r="X182" s="2404"/>
      <c r="Y182" s="2404"/>
      <c r="Z182" s="2404"/>
      <c r="AA182" s="2404"/>
      <c r="AB182" s="2404"/>
      <c r="AC182" s="2404"/>
      <c r="AD182" s="2404"/>
      <c r="AE182" s="2404"/>
      <c r="AF182" s="2404"/>
    </row>
    <row r="183" spans="1:32" s="2353" customFormat="1" ht="15">
      <c r="A183" s="2383"/>
      <c r="B183" s="2383"/>
      <c r="C183" s="2383"/>
      <c r="D183" s="2307" t="s">
        <v>125</v>
      </c>
      <c r="E183" s="2309"/>
      <c r="F183" s="2309"/>
      <c r="G183" s="2309"/>
      <c r="H183" s="2309"/>
      <c r="I183" s="2309"/>
      <c r="J183" s="2309"/>
      <c r="K183" s="2383"/>
      <c r="M183" s="2383"/>
      <c r="N183" s="2383"/>
      <c r="O183" s="2383"/>
      <c r="P183" s="2383"/>
      <c r="Q183" s="2383"/>
      <c r="S183" s="2201"/>
      <c r="T183" s="2404"/>
      <c r="U183" s="2404"/>
      <c r="V183" s="2404"/>
      <c r="W183" s="2404"/>
      <c r="X183" s="2404"/>
      <c r="Y183" s="2404"/>
      <c r="Z183" s="2404"/>
      <c r="AA183" s="2404"/>
      <c r="AB183" s="2404"/>
      <c r="AC183" s="2404"/>
      <c r="AD183" s="2404"/>
      <c r="AE183" s="2404"/>
      <c r="AF183" s="2404"/>
    </row>
    <row r="184" spans="1:32" s="2353" customFormat="1" ht="15">
      <c r="A184" s="2383"/>
      <c r="B184" s="2383"/>
      <c r="C184" s="2383"/>
      <c r="D184" s="2383"/>
      <c r="E184" s="2383"/>
      <c r="F184" s="2383"/>
      <c r="J184" s="3268"/>
      <c r="K184" s="2383"/>
      <c r="M184" s="2383"/>
      <c r="N184" s="2383"/>
      <c r="O184" s="2383"/>
      <c r="P184" s="2383"/>
      <c r="Q184" s="2383"/>
      <c r="S184" s="2201"/>
      <c r="T184" s="2404"/>
      <c r="U184" s="2404"/>
      <c r="V184" s="2404"/>
      <c r="W184" s="2404"/>
      <c r="X184" s="2404"/>
      <c r="Y184" s="2404"/>
      <c r="Z184" s="2404"/>
      <c r="AA184" s="2404"/>
      <c r="AB184" s="2404"/>
      <c r="AC184" s="2404"/>
      <c r="AD184" s="2404"/>
      <c r="AE184" s="2404"/>
      <c r="AF184" s="2404"/>
    </row>
    <row r="185" spans="1:32" s="2353" customFormat="1" ht="15">
      <c r="A185" s="2383"/>
      <c r="B185" s="2383"/>
      <c r="C185" s="2383"/>
      <c r="D185" s="2383"/>
      <c r="E185" s="2383"/>
      <c r="F185" s="2383"/>
      <c r="J185" s="3268"/>
      <c r="K185" s="2383"/>
      <c r="M185" s="2383"/>
      <c r="N185" s="2383"/>
      <c r="O185" s="2383"/>
      <c r="P185" s="2383"/>
      <c r="Q185" s="2383"/>
      <c r="S185" s="2201"/>
      <c r="T185" s="2404"/>
      <c r="U185" s="2404"/>
      <c r="V185" s="2404"/>
      <c r="W185" s="2404"/>
      <c r="X185" s="2404"/>
      <c r="Y185" s="2404"/>
      <c r="Z185" s="2404"/>
      <c r="AA185" s="2404"/>
      <c r="AB185" s="2404"/>
      <c r="AC185" s="2404"/>
      <c r="AD185" s="2404"/>
      <c r="AE185" s="2404"/>
      <c r="AF185" s="2404"/>
    </row>
    <row r="186" spans="1:32" s="2353" customFormat="1" ht="15">
      <c r="A186" s="2383"/>
      <c r="B186" s="2383"/>
      <c r="C186" s="2383"/>
      <c r="D186" s="2383"/>
      <c r="E186" s="2383"/>
      <c r="F186" s="2383"/>
      <c r="J186" s="3268"/>
      <c r="K186" s="2383"/>
      <c r="M186" s="2383"/>
      <c r="N186" s="2383"/>
      <c r="O186" s="2383"/>
      <c r="P186" s="2383"/>
      <c r="Q186" s="2383"/>
      <c r="S186" s="2201"/>
      <c r="T186" s="2404"/>
      <c r="U186" s="2404"/>
      <c r="V186" s="2404"/>
      <c r="W186" s="2404"/>
      <c r="X186" s="2404"/>
      <c r="Y186" s="2404"/>
      <c r="Z186" s="2404"/>
      <c r="AA186" s="2404"/>
      <c r="AB186" s="2404"/>
      <c r="AC186" s="2404"/>
      <c r="AD186" s="2404"/>
      <c r="AE186" s="2404"/>
      <c r="AF186" s="2404"/>
    </row>
    <row r="187" spans="1:32" s="2353" customFormat="1" ht="18">
      <c r="A187" s="2311" t="s">
        <v>1004</v>
      </c>
      <c r="B187" s="2383"/>
      <c r="C187" s="2383"/>
      <c r="D187" s="2383"/>
      <c r="E187" s="2383"/>
      <c r="F187" s="2383"/>
      <c r="J187" s="3268"/>
      <c r="K187" s="2383"/>
      <c r="M187" s="2383"/>
      <c r="N187" s="2383"/>
      <c r="O187" s="2383"/>
      <c r="P187" s="2383"/>
      <c r="Q187" s="2383"/>
      <c r="S187" s="2201"/>
      <c r="T187" s="2404"/>
      <c r="U187" s="2404"/>
      <c r="V187" s="2404"/>
      <c r="W187" s="2404"/>
      <c r="X187" s="2404"/>
      <c r="Y187" s="2404"/>
      <c r="Z187" s="2404"/>
      <c r="AA187" s="2404"/>
      <c r="AB187" s="2404"/>
      <c r="AC187" s="2404"/>
      <c r="AD187" s="2404"/>
      <c r="AE187" s="2404"/>
      <c r="AF187" s="2404"/>
    </row>
    <row r="188" spans="1:32" s="2353" customFormat="1" ht="15">
      <c r="A188" s="2383" t="s">
        <v>1302</v>
      </c>
      <c r="B188" s="2383" t="s">
        <v>1822</v>
      </c>
      <c r="C188" s="2383"/>
      <c r="D188" s="2383"/>
      <c r="E188" s="2383"/>
      <c r="F188" s="2383"/>
      <c r="J188" s="3268"/>
      <c r="K188" s="2383"/>
      <c r="M188" s="2383"/>
      <c r="N188" s="2383"/>
      <c r="O188" s="2383"/>
      <c r="P188" s="2383"/>
      <c r="Q188" s="2383"/>
      <c r="S188" s="2201"/>
      <c r="T188" s="2404"/>
      <c r="U188" s="2404"/>
      <c r="V188" s="2404"/>
      <c r="W188" s="2404"/>
      <c r="X188" s="2404"/>
      <c r="Y188" s="2404"/>
      <c r="Z188" s="2404"/>
      <c r="AA188" s="2404"/>
      <c r="AB188" s="2404"/>
      <c r="AC188" s="2404"/>
      <c r="AD188" s="2404"/>
      <c r="AE188" s="2404"/>
      <c r="AF188" s="2404"/>
    </row>
    <row r="189" spans="1:32">
      <c r="J189" s="3278"/>
    </row>
    <row r="190" spans="1:32">
      <c r="J190" s="3278"/>
    </row>
    <row r="191" spans="1:32">
      <c r="J191" s="3278"/>
    </row>
    <row r="192" spans="1:32">
      <c r="J192" s="3278"/>
    </row>
    <row r="193" spans="10:10">
      <c r="J193" s="3278"/>
    </row>
    <row r="194" spans="10:10">
      <c r="J194" s="3278"/>
    </row>
    <row r="195" spans="10:10">
      <c r="J195" s="3278"/>
    </row>
    <row r="196" spans="10:10">
      <c r="J196" s="3278"/>
    </row>
    <row r="197" spans="10:10">
      <c r="J197" s="3278"/>
    </row>
    <row r="198" spans="10:10">
      <c r="J198" s="3278"/>
    </row>
    <row r="199" spans="10:10">
      <c r="J199" s="3278"/>
    </row>
    <row r="200" spans="10:10">
      <c r="J200" s="3278"/>
    </row>
    <row r="201" spans="10:10">
      <c r="J201" s="3278"/>
    </row>
    <row r="202" spans="10:10">
      <c r="J202" s="3278"/>
    </row>
    <row r="203" spans="10:10">
      <c r="J203" s="3278"/>
    </row>
    <row r="204" spans="10:10">
      <c r="J204" s="3278"/>
    </row>
    <row r="205" spans="10:10">
      <c r="J205" s="3278"/>
    </row>
    <row r="206" spans="10:10">
      <c r="J206" s="3278"/>
    </row>
    <row r="207" spans="10:10">
      <c r="J207" s="3278"/>
    </row>
    <row r="208" spans="10:10">
      <c r="J208" s="3278"/>
    </row>
    <row r="209" spans="10:10">
      <c r="J209" s="3278"/>
    </row>
    <row r="210" spans="10:10">
      <c r="J210" s="3278"/>
    </row>
    <row r="211" spans="10:10">
      <c r="J211" s="3278"/>
    </row>
    <row r="212" spans="10:10">
      <c r="J212" s="3278"/>
    </row>
    <row r="213" spans="10:10">
      <c r="J213" s="3278"/>
    </row>
    <row r="214" spans="10:10">
      <c r="J214" s="3278"/>
    </row>
    <row r="215" spans="10:10">
      <c r="J215" s="3278"/>
    </row>
    <row r="216" spans="10:10">
      <c r="J216" s="3278"/>
    </row>
    <row r="217" spans="10:10">
      <c r="J217" s="3278"/>
    </row>
    <row r="218" spans="10:10">
      <c r="J218" s="3278"/>
    </row>
    <row r="219" spans="10:10">
      <c r="J219" s="3278"/>
    </row>
    <row r="220" spans="10:10">
      <c r="J220" s="3278"/>
    </row>
    <row r="221" spans="10:10">
      <c r="J221" s="3278"/>
    </row>
    <row r="222" spans="10:10">
      <c r="J222" s="3278"/>
    </row>
    <row r="223" spans="10:10">
      <c r="J223" s="3278"/>
    </row>
    <row r="224" spans="10:10">
      <c r="J224" s="3278"/>
    </row>
    <row r="225" spans="10:10">
      <c r="J225" s="3278"/>
    </row>
    <row r="226" spans="10:10">
      <c r="J226" s="3278"/>
    </row>
    <row r="227" spans="10:10">
      <c r="J227" s="3278"/>
    </row>
    <row r="228" spans="10:10">
      <c r="J228" s="3278"/>
    </row>
    <row r="229" spans="10:10">
      <c r="J229" s="3278"/>
    </row>
    <row r="230" spans="10:10">
      <c r="J230" s="3278"/>
    </row>
    <row r="231" spans="10:10">
      <c r="J231" s="3278"/>
    </row>
    <row r="232" spans="10:10">
      <c r="J232" s="3278"/>
    </row>
    <row r="233" spans="10:10">
      <c r="J233" s="3278"/>
    </row>
    <row r="234" spans="10:10">
      <c r="J234" s="3278"/>
    </row>
    <row r="235" spans="10:10">
      <c r="J235" s="3278"/>
    </row>
    <row r="236" spans="10:10">
      <c r="J236" s="3278"/>
    </row>
    <row r="237" spans="10:10">
      <c r="J237" s="3278"/>
    </row>
    <row r="238" spans="10:10">
      <c r="J238" s="3278"/>
    </row>
    <row r="239" spans="10:10">
      <c r="J239" s="3278"/>
    </row>
    <row r="240" spans="10:10">
      <c r="J240" s="3278"/>
    </row>
    <row r="241" spans="10:10">
      <c r="J241" s="3278"/>
    </row>
    <row r="242" spans="10:10">
      <c r="J242" s="3278"/>
    </row>
    <row r="243" spans="10:10">
      <c r="J243" s="3278"/>
    </row>
    <row r="244" spans="10:10">
      <c r="J244" s="3278"/>
    </row>
    <row r="245" spans="10:10">
      <c r="J245" s="3278"/>
    </row>
    <row r="246" spans="10:10">
      <c r="J246" s="3278"/>
    </row>
    <row r="247" spans="10:10">
      <c r="J247" s="3278"/>
    </row>
    <row r="248" spans="10:10">
      <c r="J248" s="3278"/>
    </row>
    <row r="249" spans="10:10">
      <c r="J249" s="3278"/>
    </row>
    <row r="250" spans="10:10">
      <c r="J250" s="3278"/>
    </row>
    <row r="251" spans="10:10">
      <c r="J251" s="3278"/>
    </row>
    <row r="252" spans="10:10">
      <c r="J252" s="3278"/>
    </row>
    <row r="253" spans="10:10">
      <c r="J253" s="3278"/>
    </row>
    <row r="254" spans="10:10">
      <c r="J254" s="3278"/>
    </row>
    <row r="255" spans="10:10">
      <c r="J255" s="3278"/>
    </row>
    <row r="256" spans="10:10">
      <c r="J256" s="3278"/>
    </row>
    <row r="257" spans="10:10">
      <c r="J257" s="3278"/>
    </row>
    <row r="258" spans="10:10">
      <c r="J258" s="3278"/>
    </row>
    <row r="259" spans="10:10">
      <c r="J259" s="3278"/>
    </row>
    <row r="260" spans="10:10">
      <c r="J260" s="3278"/>
    </row>
    <row r="261" spans="10:10">
      <c r="J261" s="3278"/>
    </row>
    <row r="262" spans="10:10">
      <c r="J262" s="3278"/>
    </row>
    <row r="263" spans="10:10">
      <c r="J263" s="3278"/>
    </row>
    <row r="264" spans="10:10">
      <c r="J264" s="3278"/>
    </row>
    <row r="265" spans="10:10">
      <c r="J265" s="3278"/>
    </row>
    <row r="266" spans="10:10">
      <c r="J266" s="3278"/>
    </row>
    <row r="267" spans="10:10">
      <c r="J267" s="3278"/>
    </row>
    <row r="268" spans="10:10">
      <c r="J268" s="3278"/>
    </row>
    <row r="269" spans="10:10">
      <c r="J269" s="3278"/>
    </row>
    <row r="270" spans="10:10">
      <c r="J270" s="3278"/>
    </row>
    <row r="271" spans="10:10">
      <c r="J271" s="3278"/>
    </row>
    <row r="272" spans="10:10">
      <c r="J272" s="3278"/>
    </row>
    <row r="273" spans="10:10">
      <c r="J273" s="3278"/>
    </row>
    <row r="274" spans="10:10">
      <c r="J274" s="3278"/>
    </row>
    <row r="275" spans="10:10">
      <c r="J275" s="3278"/>
    </row>
    <row r="276" spans="10:10">
      <c r="J276" s="3278"/>
    </row>
    <row r="277" spans="10:10">
      <c r="J277" s="3278"/>
    </row>
    <row r="278" spans="10:10">
      <c r="J278" s="3278"/>
    </row>
    <row r="279" spans="10:10">
      <c r="J279" s="3278"/>
    </row>
    <row r="280" spans="10:10">
      <c r="J280" s="3278"/>
    </row>
    <row r="281" spans="10:10">
      <c r="J281" s="3278"/>
    </row>
    <row r="282" spans="10:10">
      <c r="J282" s="3278"/>
    </row>
    <row r="283" spans="10:10">
      <c r="J283" s="3278"/>
    </row>
    <row r="284" spans="10:10">
      <c r="J284" s="3278"/>
    </row>
    <row r="285" spans="10:10">
      <c r="J285" s="3278"/>
    </row>
    <row r="286" spans="10:10">
      <c r="J286" s="3278"/>
    </row>
    <row r="287" spans="10:10">
      <c r="J287" s="3278"/>
    </row>
    <row r="288" spans="10:10">
      <c r="J288" s="3278"/>
    </row>
    <row r="289" spans="10:10">
      <c r="J289" s="3278"/>
    </row>
    <row r="290" spans="10:10">
      <c r="J290" s="3278"/>
    </row>
    <row r="291" spans="10:10">
      <c r="J291" s="3278"/>
    </row>
    <row r="292" spans="10:10">
      <c r="J292" s="3278"/>
    </row>
    <row r="293" spans="10:10">
      <c r="J293" s="3278"/>
    </row>
    <row r="294" spans="10:10">
      <c r="J294" s="3278"/>
    </row>
    <row r="295" spans="10:10">
      <c r="J295" s="3278"/>
    </row>
    <row r="296" spans="10:10">
      <c r="J296" s="3278"/>
    </row>
    <row r="297" spans="10:10">
      <c r="J297" s="3278"/>
    </row>
    <row r="298" spans="10:10">
      <c r="J298" s="3278"/>
    </row>
    <row r="299" spans="10:10">
      <c r="J299" s="3278"/>
    </row>
    <row r="300" spans="10:10">
      <c r="J300" s="3278"/>
    </row>
    <row r="301" spans="10:10">
      <c r="J301" s="3278"/>
    </row>
    <row r="302" spans="10:10">
      <c r="J302" s="3278"/>
    </row>
    <row r="303" spans="10:10">
      <c r="J303" s="3278"/>
    </row>
    <row r="304" spans="10:10">
      <c r="J304" s="3278"/>
    </row>
    <row r="305" spans="10:10">
      <c r="J305" s="3278"/>
    </row>
    <row r="306" spans="10:10">
      <c r="J306" s="3278"/>
    </row>
    <row r="307" spans="10:10">
      <c r="J307" s="3278"/>
    </row>
    <row r="308" spans="10:10">
      <c r="J308" s="3278"/>
    </row>
    <row r="309" spans="10:10">
      <c r="J309" s="3278"/>
    </row>
    <row r="310" spans="10:10">
      <c r="J310" s="3278"/>
    </row>
    <row r="311" spans="10:10">
      <c r="J311" s="3278"/>
    </row>
    <row r="312" spans="10:10">
      <c r="J312" s="3278"/>
    </row>
  </sheetData>
  <mergeCells count="9">
    <mergeCell ref="D5:J5"/>
    <mergeCell ref="A7:C9"/>
    <mergeCell ref="Q7:Q8"/>
    <mergeCell ref="R7:R8"/>
    <mergeCell ref="K5:L5"/>
    <mergeCell ref="Q5:R5"/>
    <mergeCell ref="K7:K8"/>
    <mergeCell ref="L7:L8"/>
    <mergeCell ref="N8:O8"/>
  </mergeCells>
  <pageMargins left="0.70866141732283472" right="0.70866141732283472" top="0.74803149606299213" bottom="0.74803149606299213" header="0.31496062992125984" footer="0.31496062992125984"/>
  <pageSetup paperSize="8" scale="33" orientation="portrait" r:id="rId1"/>
</worksheet>
</file>

<file path=xl/worksheets/sheet18.xml><?xml version="1.0" encoding="utf-8"?>
<worksheet xmlns="http://schemas.openxmlformats.org/spreadsheetml/2006/main" xmlns:r="http://schemas.openxmlformats.org/officeDocument/2006/relationships">
  <sheetPr published="0">
    <pageSetUpPr fitToPage="1"/>
  </sheetPr>
  <dimension ref="A1:AP476"/>
  <sheetViews>
    <sheetView showGridLines="0" topLeftCell="A67" zoomScale="75" zoomScaleNormal="75" zoomScaleSheetLayoutView="85" workbookViewId="0">
      <selection activeCell="G75" sqref="G75"/>
    </sheetView>
  </sheetViews>
  <sheetFormatPr baseColWidth="10" defaultColWidth="8.85546875" defaultRowHeight="12.75"/>
  <cols>
    <col min="1" max="1" width="7.140625" style="2280" customWidth="1"/>
    <col min="2" max="2" width="8.7109375" style="2280" customWidth="1"/>
    <col min="3" max="3" width="8.42578125" style="2280" customWidth="1"/>
    <col min="4" max="4" width="3.28515625" style="2280" customWidth="1"/>
    <col min="5" max="5" width="4.7109375" style="2280" customWidth="1"/>
    <col min="6" max="6" width="4" style="2280" customWidth="1"/>
    <col min="7" max="8" width="3.7109375" style="2281" customWidth="1"/>
    <col min="9" max="9" width="65" style="2281" customWidth="1"/>
    <col min="10" max="10" width="90.42578125" style="2280" customWidth="1"/>
    <col min="11" max="12" width="30.7109375" style="2280" customWidth="1"/>
    <col min="13" max="13" width="30.7109375" style="2161" customWidth="1"/>
    <col min="14" max="21" width="20.7109375" style="2303" customWidth="1"/>
    <col min="22" max="28" width="20.7109375" style="2288" customWidth="1"/>
    <col min="29" max="36" width="8.85546875" style="2302"/>
    <col min="37" max="41" width="8.85546875" style="2265"/>
    <col min="42" max="16384" width="8.85546875" style="2161"/>
  </cols>
  <sheetData>
    <row r="1" spans="1:42" s="2173" customFormat="1" ht="18">
      <c r="A1" s="2170" t="s">
        <v>1561</v>
      </c>
      <c r="B1" s="2170"/>
      <c r="C1" s="2170"/>
      <c r="D1" s="2170"/>
      <c r="E1" s="2170"/>
      <c r="F1" s="2170"/>
      <c r="G1" s="2171"/>
      <c r="H1" s="2171"/>
      <c r="I1" s="2170"/>
      <c r="J1" s="2172"/>
      <c r="K1" s="2172"/>
      <c r="L1" s="2170"/>
      <c r="M1" s="2170"/>
      <c r="V1" s="2312"/>
      <c r="W1" s="2312"/>
      <c r="X1" s="2312"/>
      <c r="Y1" s="2312"/>
      <c r="Z1" s="2312"/>
      <c r="AA1" s="2312"/>
      <c r="AB1" s="2312"/>
      <c r="AC1" s="2313"/>
      <c r="AD1" s="2313"/>
      <c r="AE1" s="2313"/>
      <c r="AF1" s="2313"/>
      <c r="AG1" s="2313"/>
      <c r="AH1" s="2313"/>
      <c r="AI1" s="2313"/>
      <c r="AJ1" s="2313"/>
      <c r="AK1" s="2175"/>
      <c r="AL1" s="2175"/>
      <c r="AM1" s="2175"/>
      <c r="AN1" s="2175"/>
      <c r="AO1" s="2175"/>
    </row>
    <row r="2" spans="1:42" s="2179" customFormat="1" ht="11.25">
      <c r="A2" s="357" t="str">
        <f>'PAGE DE GARDE'!C8</f>
        <v>ELECTRICITE</v>
      </c>
      <c r="B2" s="403"/>
      <c r="C2" s="357"/>
      <c r="D2" s="369" t="str">
        <f>'PAGE DE GARDE'!C10</f>
        <v>PT 2015-2016 V0</v>
      </c>
      <c r="E2" s="2176"/>
      <c r="F2" s="2176"/>
      <c r="G2" s="2177"/>
      <c r="H2" s="2177"/>
      <c r="I2" s="2176"/>
      <c r="J2" s="2178"/>
      <c r="K2" s="2178"/>
      <c r="L2" s="2176"/>
      <c r="M2" s="2176"/>
      <c r="V2" s="2314"/>
      <c r="W2" s="2314"/>
      <c r="X2" s="2314"/>
      <c r="Y2" s="2314"/>
      <c r="Z2" s="2314"/>
      <c r="AA2" s="2314"/>
      <c r="AB2" s="2314"/>
      <c r="AC2" s="2315"/>
      <c r="AD2" s="2315"/>
      <c r="AE2" s="2315"/>
      <c r="AF2" s="2315"/>
      <c r="AG2" s="2315"/>
      <c r="AH2" s="2315"/>
      <c r="AI2" s="2315"/>
      <c r="AJ2" s="2315"/>
      <c r="AK2" s="2181"/>
      <c r="AL2" s="2181"/>
      <c r="AM2" s="2181"/>
      <c r="AN2" s="2181"/>
      <c r="AO2" s="2181"/>
    </row>
    <row r="3" spans="1:42" s="2179" customFormat="1" ht="11.25">
      <c r="A3" s="1320" t="str">
        <f>'PAGE DE GARDE'!C7</f>
        <v>GRD</v>
      </c>
      <c r="B3" s="369"/>
      <c r="C3" s="357"/>
      <c r="D3" s="358"/>
      <c r="E3" s="2176"/>
      <c r="F3" s="2176"/>
      <c r="G3" s="2177"/>
      <c r="H3" s="2177"/>
      <c r="I3" s="2176"/>
      <c r="J3" s="2178"/>
      <c r="K3" s="2178"/>
      <c r="L3" s="2176"/>
      <c r="M3" s="2176"/>
      <c r="V3" s="2314"/>
      <c r="W3" s="2314"/>
      <c r="X3" s="2314"/>
      <c r="Y3" s="2314"/>
      <c r="Z3" s="2314"/>
      <c r="AA3" s="2314"/>
      <c r="AB3" s="2314"/>
      <c r="AC3" s="2315"/>
      <c r="AD3" s="2315"/>
      <c r="AE3" s="2315"/>
      <c r="AF3" s="2315"/>
      <c r="AG3" s="2315"/>
      <c r="AH3" s="2315"/>
      <c r="AI3" s="2315"/>
      <c r="AJ3" s="2315"/>
      <c r="AK3" s="2181"/>
      <c r="AL3" s="2181"/>
      <c r="AM3" s="2181"/>
      <c r="AN3" s="2181"/>
      <c r="AO3" s="2181"/>
    </row>
    <row r="4" spans="1:42" s="2182" customFormat="1" ht="13.5" thickBot="1">
      <c r="G4" s="2183"/>
      <c r="H4" s="2183"/>
      <c r="K4" s="2475"/>
      <c r="V4" s="2316"/>
      <c r="W4" s="2316"/>
      <c r="X4" s="2316"/>
      <c r="Y4" s="2316"/>
      <c r="Z4" s="2316"/>
      <c r="AA4" s="2316"/>
      <c r="AB4" s="2316"/>
      <c r="AC4" s="2317"/>
      <c r="AD4" s="2317"/>
      <c r="AE4" s="2317"/>
      <c r="AF4" s="2317"/>
      <c r="AG4" s="2317"/>
      <c r="AH4" s="2317"/>
      <c r="AI4" s="2317"/>
      <c r="AJ4" s="2317"/>
      <c r="AK4" s="2185"/>
      <c r="AL4" s="2185"/>
      <c r="AM4" s="2185"/>
      <c r="AN4" s="2185"/>
      <c r="AO4" s="2185"/>
    </row>
    <row r="5" spans="1:42" s="2189" customFormat="1" ht="14.25" thickTop="1" thickBot="1">
      <c r="A5" s="2186" t="s">
        <v>600</v>
      </c>
      <c r="B5" s="2187"/>
      <c r="C5" s="2187"/>
      <c r="D5" s="3963" t="str">
        <f>'PAGE DE GARDE'!C7</f>
        <v>GRD</v>
      </c>
      <c r="E5" s="3964"/>
      <c r="F5" s="3964"/>
      <c r="G5" s="3964"/>
      <c r="H5" s="3964"/>
      <c r="I5" s="3964"/>
      <c r="J5" s="3965"/>
      <c r="K5" s="2291"/>
      <c r="L5" s="2182"/>
      <c r="M5" s="2182"/>
      <c r="O5" s="2182"/>
      <c r="P5" s="2182"/>
      <c r="Q5" s="2182"/>
      <c r="R5" s="2182"/>
      <c r="S5" s="2182"/>
      <c r="T5" s="2182"/>
      <c r="U5" s="2182"/>
      <c r="V5" s="2316"/>
      <c r="W5" s="2316"/>
      <c r="X5" s="2316"/>
      <c r="Y5" s="2316"/>
      <c r="Z5" s="2316"/>
      <c r="AA5" s="2316"/>
      <c r="AB5" s="2316"/>
      <c r="AC5" s="2318"/>
      <c r="AD5" s="2318"/>
      <c r="AE5" s="2318"/>
      <c r="AF5" s="2318"/>
      <c r="AG5" s="2318"/>
      <c r="AH5" s="2318"/>
      <c r="AI5" s="2318"/>
      <c r="AJ5" s="2318"/>
      <c r="AK5" s="2190"/>
      <c r="AL5" s="2190"/>
      <c r="AM5" s="2190"/>
      <c r="AN5" s="2190"/>
      <c r="AO5" s="2190"/>
      <c r="AP5" s="2190"/>
    </row>
    <row r="6" spans="1:42" s="2182" customFormat="1" ht="14.25" thickTop="1" thickBot="1">
      <c r="C6" s="2191"/>
      <c r="H6" s="2183"/>
      <c r="I6" s="2183"/>
      <c r="K6" s="2475"/>
      <c r="V6" s="2316"/>
      <c r="W6" s="2316"/>
      <c r="X6" s="2316"/>
      <c r="Y6" s="2316"/>
      <c r="Z6" s="2316"/>
      <c r="AA6" s="2316"/>
      <c r="AB6" s="2316"/>
      <c r="AC6" s="2317"/>
      <c r="AD6" s="2317"/>
      <c r="AE6" s="2317"/>
      <c r="AF6" s="2317"/>
      <c r="AG6" s="2317"/>
      <c r="AH6" s="2317"/>
      <c r="AI6" s="2317"/>
      <c r="AJ6" s="2317"/>
      <c r="AK6" s="2185"/>
      <c r="AL6" s="2185"/>
      <c r="AM6" s="2185"/>
      <c r="AN6" s="2185"/>
      <c r="AO6" s="2185"/>
      <c r="AP6" s="2185"/>
    </row>
    <row r="7" spans="1:42" s="2163" customFormat="1" ht="17.25" customHeight="1">
      <c r="A7" s="3966" t="s">
        <v>550</v>
      </c>
      <c r="B7" s="3967"/>
      <c r="C7" s="3968"/>
      <c r="D7" s="2192"/>
      <c r="E7" s="2193"/>
      <c r="F7" s="2193"/>
      <c r="G7" s="2193"/>
      <c r="H7" s="2194"/>
      <c r="I7" s="2194"/>
      <c r="J7" s="2195"/>
      <c r="K7" s="3975" t="s">
        <v>721</v>
      </c>
      <c r="L7" s="2197" t="s">
        <v>935</v>
      </c>
      <c r="M7" s="2197" t="s">
        <v>935</v>
      </c>
      <c r="O7" s="2198"/>
      <c r="P7" s="2198"/>
      <c r="Q7" s="2198"/>
      <c r="R7" s="2198"/>
      <c r="S7" s="2198"/>
      <c r="T7" s="2198"/>
      <c r="U7" s="2198"/>
      <c r="V7" s="2250"/>
      <c r="W7" s="2250"/>
      <c r="X7" s="2250"/>
      <c r="Y7" s="2250"/>
      <c r="Z7" s="2250"/>
      <c r="AA7" s="2250"/>
      <c r="AB7" s="2250"/>
      <c r="AC7" s="2234"/>
      <c r="AD7" s="2234"/>
      <c r="AE7" s="2234"/>
      <c r="AF7" s="2234"/>
      <c r="AG7" s="2234"/>
      <c r="AH7" s="2234"/>
      <c r="AI7" s="2234"/>
      <c r="AJ7" s="2234"/>
      <c r="AK7" s="2199"/>
      <c r="AL7" s="2199"/>
      <c r="AM7" s="2199"/>
      <c r="AN7" s="2199"/>
      <c r="AO7" s="2199"/>
      <c r="AP7" s="2199"/>
    </row>
    <row r="8" spans="1:42" s="2163" customFormat="1" ht="16.5" customHeight="1" thickBot="1">
      <c r="A8" s="3969"/>
      <c r="B8" s="3970"/>
      <c r="C8" s="3971"/>
      <c r="D8" s="2200"/>
      <c r="E8" s="2201"/>
      <c r="F8" s="2201"/>
      <c r="G8" s="2201"/>
      <c r="H8" s="2202"/>
      <c r="I8" s="2202"/>
      <c r="J8" s="2203"/>
      <c r="K8" s="3976"/>
      <c r="L8" s="2205"/>
      <c r="M8" s="2205"/>
      <c r="O8" s="2198"/>
      <c r="P8" s="2198"/>
      <c r="Q8" s="2198"/>
      <c r="R8" s="2198"/>
      <c r="S8" s="2198"/>
      <c r="T8" s="2198"/>
      <c r="U8" s="2198"/>
      <c r="V8" s="2250"/>
      <c r="W8" s="2250"/>
      <c r="X8" s="2250"/>
      <c r="Y8" s="2250"/>
      <c r="Z8" s="2250"/>
      <c r="AA8" s="2250"/>
      <c r="AB8" s="2250"/>
      <c r="AC8" s="2234"/>
      <c r="AD8" s="2234"/>
      <c r="AE8" s="2234"/>
      <c r="AF8" s="2234"/>
      <c r="AG8" s="2234"/>
      <c r="AH8" s="2234"/>
      <c r="AI8" s="2234"/>
      <c r="AJ8" s="2234"/>
      <c r="AK8" s="2199"/>
      <c r="AL8" s="2199"/>
      <c r="AM8" s="2199"/>
      <c r="AN8" s="2199"/>
      <c r="AO8" s="2199"/>
      <c r="AP8" s="2199"/>
    </row>
    <row r="9" spans="1:42" s="2163" customFormat="1" ht="15.75" thickBot="1">
      <c r="A9" s="3972"/>
      <c r="B9" s="3973"/>
      <c r="C9" s="3974"/>
      <c r="D9" s="2206"/>
      <c r="E9" s="2207"/>
      <c r="F9" s="2207"/>
      <c r="G9" s="2207"/>
      <c r="H9" s="2208"/>
      <c r="I9" s="2208"/>
      <c r="J9" s="2209"/>
      <c r="K9" s="3977"/>
      <c r="L9" s="2210" t="s">
        <v>722</v>
      </c>
      <c r="M9" s="2210" t="s">
        <v>755</v>
      </c>
      <c r="N9" s="2211" t="s">
        <v>15</v>
      </c>
      <c r="O9" s="2212">
        <v>60</v>
      </c>
      <c r="P9" s="2213">
        <v>61</v>
      </c>
      <c r="Q9" s="2212">
        <v>62</v>
      </c>
      <c r="R9" s="2212">
        <v>630</v>
      </c>
      <c r="S9" s="2212" t="s">
        <v>727</v>
      </c>
      <c r="T9" s="2212" t="s">
        <v>728</v>
      </c>
      <c r="U9" s="2319" t="s">
        <v>40</v>
      </c>
      <c r="V9" s="2212">
        <v>65</v>
      </c>
      <c r="W9" s="2485">
        <v>66</v>
      </c>
      <c r="X9" s="2319" t="s">
        <v>730</v>
      </c>
      <c r="Y9" s="2234"/>
      <c r="Z9" s="2234"/>
      <c r="AA9" s="2234"/>
      <c r="AB9" s="2234"/>
      <c r="AC9" s="2234"/>
      <c r="AD9" s="2234"/>
      <c r="AE9" s="2234"/>
      <c r="AF9" s="2234"/>
      <c r="AG9" s="2234"/>
      <c r="AH9" s="2234"/>
      <c r="AI9" s="2234"/>
      <c r="AJ9" s="2234"/>
      <c r="AK9" s="2199"/>
      <c r="AL9" s="2199"/>
    </row>
    <row r="10" spans="1:42" s="2163" customFormat="1" ht="15.75" thickBot="1">
      <c r="A10" s="2214"/>
      <c r="B10" s="2215"/>
      <c r="C10" s="2216"/>
      <c r="D10" s="2162" t="s">
        <v>983</v>
      </c>
      <c r="F10" s="2164"/>
      <c r="G10" s="2165"/>
      <c r="H10" s="2165"/>
      <c r="I10" s="2165"/>
      <c r="J10" s="2165"/>
      <c r="K10" s="2215"/>
      <c r="L10" s="2217"/>
      <c r="M10" s="2217"/>
      <c r="N10" s="2218"/>
      <c r="O10" s="2216"/>
      <c r="P10" s="2219"/>
      <c r="Q10" s="2219"/>
      <c r="R10" s="2219"/>
      <c r="S10" s="2219"/>
      <c r="T10" s="2219"/>
      <c r="U10" s="2293"/>
      <c r="V10" s="2212"/>
      <c r="W10" s="2485"/>
      <c r="X10" s="2212"/>
      <c r="Y10" s="2234"/>
      <c r="Z10" s="2234"/>
      <c r="AA10" s="2234"/>
      <c r="AB10" s="2234"/>
      <c r="AC10" s="2234"/>
      <c r="AD10" s="2234"/>
      <c r="AE10" s="2234"/>
      <c r="AF10" s="2234"/>
      <c r="AG10" s="2234"/>
      <c r="AH10" s="2234"/>
      <c r="AI10" s="2234"/>
      <c r="AJ10" s="2234"/>
      <c r="AK10" s="2199"/>
      <c r="AL10" s="2199"/>
    </row>
    <row r="11" spans="1:42" s="2163" customFormat="1" ht="15">
      <c r="A11" s="2214"/>
      <c r="B11" s="2215"/>
      <c r="C11" s="2216"/>
      <c r="D11" s="2162"/>
      <c r="E11" s="2165"/>
      <c r="F11" s="2165" t="s">
        <v>984</v>
      </c>
      <c r="G11" s="2165"/>
      <c r="H11" s="2165"/>
      <c r="I11" s="2165"/>
      <c r="J11" s="2215"/>
      <c r="K11" s="2215"/>
      <c r="L11" s="2215"/>
      <c r="M11" s="2215"/>
      <c r="N11" s="2218"/>
      <c r="O11" s="2216"/>
      <c r="P11" s="2215"/>
      <c r="Q11" s="2215"/>
      <c r="R11" s="2215"/>
      <c r="S11" s="2215"/>
      <c r="T11" s="2215"/>
      <c r="U11" s="2166"/>
      <c r="V11" s="2222"/>
      <c r="W11" s="2293"/>
      <c r="X11" s="2222"/>
      <c r="Y11" s="2234"/>
      <c r="Z11" s="2234"/>
      <c r="AA11" s="2234"/>
      <c r="AB11" s="2234"/>
      <c r="AC11" s="2234"/>
      <c r="AD11" s="2234"/>
      <c r="AE11" s="2234"/>
      <c r="AF11" s="2234"/>
      <c r="AG11" s="2234"/>
      <c r="AH11" s="2234"/>
      <c r="AI11" s="2234"/>
      <c r="AJ11" s="2234"/>
      <c r="AK11" s="2199"/>
      <c r="AL11" s="2199"/>
    </row>
    <row r="12" spans="1:42" s="2163" customFormat="1" ht="15">
      <c r="A12" s="2214"/>
      <c r="B12" s="2215"/>
      <c r="C12" s="2216"/>
      <c r="D12" s="2162"/>
      <c r="E12" s="2165"/>
      <c r="F12" s="2165" t="s">
        <v>985</v>
      </c>
      <c r="G12" s="2165"/>
      <c r="H12" s="2165"/>
      <c r="I12" s="2165"/>
      <c r="J12" s="2215"/>
      <c r="K12" s="2215"/>
      <c r="L12" s="2215"/>
      <c r="M12" s="2215"/>
      <c r="N12" s="2218"/>
      <c r="O12" s="2216"/>
      <c r="P12" s="2215"/>
      <c r="Q12" s="2215"/>
      <c r="R12" s="2215"/>
      <c r="S12" s="2215"/>
      <c r="T12" s="2215"/>
      <c r="U12" s="2166"/>
      <c r="V12" s="2216"/>
      <c r="W12" s="2486"/>
      <c r="X12" s="2216"/>
      <c r="Y12" s="2234"/>
      <c r="Z12" s="2234"/>
      <c r="AA12" s="2234"/>
      <c r="AB12" s="2234"/>
      <c r="AC12" s="2234"/>
      <c r="AD12" s="2234"/>
      <c r="AE12" s="2234"/>
      <c r="AF12" s="2234"/>
      <c r="AG12" s="2234"/>
      <c r="AH12" s="2234"/>
      <c r="AI12" s="2234"/>
      <c r="AJ12" s="2234"/>
      <c r="AK12" s="2199"/>
      <c r="AL12" s="2199"/>
    </row>
    <row r="13" spans="1:42" s="2163" customFormat="1" ht="15">
      <c r="A13" s="2214"/>
      <c r="B13" s="2215"/>
      <c r="C13" s="2216"/>
      <c r="D13" s="2162"/>
      <c r="E13" s="2165"/>
      <c r="F13" s="2165" t="s">
        <v>986</v>
      </c>
      <c r="G13" s="2165"/>
      <c r="H13" s="2165"/>
      <c r="I13" s="2165"/>
      <c r="J13" s="2215"/>
      <c r="K13" s="2451"/>
      <c r="L13" s="2215"/>
      <c r="M13" s="2215"/>
      <c r="N13" s="2218"/>
      <c r="O13" s="2216"/>
      <c r="P13" s="2215"/>
      <c r="Q13" s="2215"/>
      <c r="R13" s="2215"/>
      <c r="S13" s="2215"/>
      <c r="T13" s="2215"/>
      <c r="U13" s="2166"/>
      <c r="V13" s="2216"/>
      <c r="W13" s="2486"/>
      <c r="X13" s="2216"/>
      <c r="Y13" s="2234"/>
      <c r="Z13" s="2234"/>
      <c r="AA13" s="2234"/>
      <c r="AB13" s="2234"/>
      <c r="AC13" s="2234"/>
      <c r="AD13" s="2234"/>
      <c r="AE13" s="2234"/>
      <c r="AF13" s="2234"/>
      <c r="AG13" s="2234"/>
      <c r="AH13" s="2234"/>
      <c r="AI13" s="2234"/>
      <c r="AJ13" s="2234"/>
      <c r="AK13" s="2199"/>
      <c r="AL13" s="2199"/>
    </row>
    <row r="14" spans="1:42" s="2163" customFormat="1" ht="15">
      <c r="A14" s="2214"/>
      <c r="B14" s="2215"/>
      <c r="C14" s="2216"/>
      <c r="D14" s="2162"/>
      <c r="E14" s="2166"/>
      <c r="F14" s="2166"/>
      <c r="G14" s="2166"/>
      <c r="H14" s="2166"/>
      <c r="I14" s="2166"/>
      <c r="J14" s="2221"/>
      <c r="K14" s="2215"/>
      <c r="L14" s="2217"/>
      <c r="M14" s="2217"/>
      <c r="N14" s="2211"/>
      <c r="O14" s="2222"/>
      <c r="P14" s="2219"/>
      <c r="Q14" s="2219"/>
      <c r="R14" s="2219"/>
      <c r="S14" s="2219"/>
      <c r="T14" s="2219"/>
      <c r="U14" s="2293"/>
      <c r="V14" s="2216"/>
      <c r="W14" s="2486"/>
      <c r="X14" s="2216"/>
      <c r="Y14" s="2234"/>
      <c r="Z14" s="2234"/>
      <c r="AA14" s="2234"/>
      <c r="AB14" s="2234"/>
      <c r="AC14" s="2234"/>
      <c r="AD14" s="2234"/>
      <c r="AE14" s="2234"/>
      <c r="AF14" s="2234"/>
      <c r="AG14" s="2234"/>
      <c r="AH14" s="2234"/>
      <c r="AI14" s="2234"/>
      <c r="AJ14" s="2234"/>
      <c r="AK14" s="2199"/>
      <c r="AL14" s="2199"/>
    </row>
    <row r="15" spans="1:42" s="2225" customFormat="1" ht="15" customHeight="1">
      <c r="A15" s="2214"/>
      <c r="B15" s="2215"/>
      <c r="C15" s="2216"/>
      <c r="D15" s="2167"/>
      <c r="E15" s="2164" t="s">
        <v>627</v>
      </c>
      <c r="F15" s="2165"/>
      <c r="G15" s="2165"/>
      <c r="H15" s="2165"/>
      <c r="I15" s="2165"/>
      <c r="J15" s="2215"/>
      <c r="K15" s="2215"/>
      <c r="L15" s="2215">
        <f>L17+L107+L119+L124+L136</f>
        <v>0</v>
      </c>
      <c r="M15" s="2215">
        <f>M17+M107+M119+M124+M136</f>
        <v>0</v>
      </c>
      <c r="N15" s="2223">
        <f>L15-SUM(O15:X15)</f>
        <v>0</v>
      </c>
      <c r="O15" s="2216">
        <f t="shared" ref="O15:X15" si="0">O17+O107+O119+O124+O136</f>
        <v>0</v>
      </c>
      <c r="P15" s="2215">
        <f t="shared" si="0"/>
        <v>0</v>
      </c>
      <c r="Q15" s="2215">
        <f t="shared" si="0"/>
        <v>0</v>
      </c>
      <c r="R15" s="2215">
        <f t="shared" si="0"/>
        <v>0</v>
      </c>
      <c r="S15" s="2215">
        <f t="shared" si="0"/>
        <v>0</v>
      </c>
      <c r="T15" s="2215">
        <f t="shared" si="0"/>
        <v>0</v>
      </c>
      <c r="U15" s="2166">
        <f t="shared" si="0"/>
        <v>0</v>
      </c>
      <c r="V15" s="2489">
        <f>V17+V107+V119+V124+V136</f>
        <v>0</v>
      </c>
      <c r="W15" s="2490">
        <f t="shared" si="0"/>
        <v>0</v>
      </c>
      <c r="X15" s="2489">
        <f t="shared" si="0"/>
        <v>0</v>
      </c>
      <c r="Y15" s="2234"/>
      <c r="Z15" s="2234"/>
      <c r="AA15" s="2234"/>
      <c r="AB15" s="2234"/>
      <c r="AC15" s="2234"/>
      <c r="AD15" s="2234"/>
      <c r="AE15" s="2234"/>
      <c r="AF15" s="2234"/>
      <c r="AG15" s="2234"/>
      <c r="AH15" s="2234"/>
      <c r="AI15" s="2234"/>
      <c r="AJ15" s="2234"/>
      <c r="AK15" s="2224"/>
      <c r="AL15" s="2224"/>
    </row>
    <row r="16" spans="1:42" s="2228" customFormat="1" ht="15" customHeight="1">
      <c r="A16" s="2214"/>
      <c r="B16" s="2215"/>
      <c r="C16" s="2216"/>
      <c r="D16" s="2162"/>
      <c r="E16" s="2165"/>
      <c r="F16" s="2165"/>
      <c r="G16" s="2165"/>
      <c r="H16" s="2165"/>
      <c r="I16" s="2165"/>
      <c r="J16" s="2215"/>
      <c r="K16" s="2215"/>
      <c r="L16" s="2215"/>
      <c r="M16" s="2215"/>
      <c r="N16" s="2226"/>
      <c r="O16" s="2216"/>
      <c r="P16" s="2215"/>
      <c r="Q16" s="2215"/>
      <c r="R16" s="2215"/>
      <c r="S16" s="2215"/>
      <c r="T16" s="2215"/>
      <c r="U16" s="2166"/>
      <c r="V16" s="2216"/>
      <c r="W16" s="2486"/>
      <c r="X16" s="2216"/>
      <c r="Y16" s="2294"/>
      <c r="Z16" s="2294"/>
      <c r="AA16" s="2294"/>
      <c r="AB16" s="2294"/>
      <c r="AC16" s="2294"/>
      <c r="AD16" s="2294"/>
      <c r="AE16" s="2294"/>
      <c r="AF16" s="2294"/>
      <c r="AG16" s="2294"/>
      <c r="AH16" s="2294"/>
      <c r="AI16" s="2294"/>
      <c r="AJ16" s="2294"/>
      <c r="AK16" s="2227"/>
      <c r="AL16" s="2227"/>
    </row>
    <row r="17" spans="1:38" s="2228" customFormat="1" ht="15" customHeight="1">
      <c r="A17" s="2214"/>
      <c r="B17" s="2215"/>
      <c r="C17" s="2216"/>
      <c r="D17" s="2214"/>
      <c r="E17" s="2165" t="s">
        <v>877</v>
      </c>
      <c r="F17" s="2165" t="s">
        <v>628</v>
      </c>
      <c r="G17" s="2165"/>
      <c r="H17" s="2165"/>
      <c r="I17" s="2165"/>
      <c r="J17" s="2215"/>
      <c r="K17" s="2215"/>
      <c r="L17" s="2215">
        <f>L19+L82+L99</f>
        <v>0</v>
      </c>
      <c r="M17" s="2215">
        <f>M19+M82+M99</f>
        <v>0</v>
      </c>
      <c r="N17" s="2223">
        <f>L17-SUM(O17:X17)</f>
        <v>0</v>
      </c>
      <c r="O17" s="2216">
        <f t="shared" ref="O17:X17" si="1">O19+O82+O99</f>
        <v>0</v>
      </c>
      <c r="P17" s="2215">
        <f t="shared" si="1"/>
        <v>0</v>
      </c>
      <c r="Q17" s="2215">
        <f t="shared" si="1"/>
        <v>0</v>
      </c>
      <c r="R17" s="2215">
        <f t="shared" si="1"/>
        <v>0</v>
      </c>
      <c r="S17" s="2215">
        <f t="shared" si="1"/>
        <v>0</v>
      </c>
      <c r="T17" s="2215">
        <f t="shared" si="1"/>
        <v>0</v>
      </c>
      <c r="U17" s="2166">
        <f t="shared" si="1"/>
        <v>0</v>
      </c>
      <c r="V17" s="2216">
        <f t="shared" si="1"/>
        <v>0</v>
      </c>
      <c r="W17" s="2486">
        <f t="shared" si="1"/>
        <v>0</v>
      </c>
      <c r="X17" s="2216">
        <f t="shared" si="1"/>
        <v>0</v>
      </c>
      <c r="Y17" s="2294"/>
      <c r="Z17" s="2294"/>
      <c r="AA17" s="2294"/>
      <c r="AB17" s="2294"/>
      <c r="AC17" s="2294"/>
      <c r="AD17" s="2294"/>
      <c r="AE17" s="2294"/>
      <c r="AF17" s="2294"/>
      <c r="AG17" s="2294"/>
      <c r="AH17" s="2294"/>
      <c r="AI17" s="2294"/>
      <c r="AJ17" s="2294"/>
      <c r="AK17" s="2227"/>
      <c r="AL17" s="2227"/>
    </row>
    <row r="18" spans="1:38" s="2228" customFormat="1" ht="15" customHeight="1">
      <c r="A18" s="2214"/>
      <c r="B18" s="2215"/>
      <c r="C18" s="2216"/>
      <c r="D18" s="2214"/>
      <c r="E18" s="2229"/>
      <c r="F18" s="2165"/>
      <c r="G18" s="2165"/>
      <c r="H18" s="2165"/>
      <c r="I18" s="2165"/>
      <c r="J18" s="2215"/>
      <c r="K18" s="2215"/>
      <c r="L18" s="2215"/>
      <c r="M18" s="2215"/>
      <c r="N18" s="2226"/>
      <c r="O18" s="2216"/>
      <c r="P18" s="2215"/>
      <c r="Q18" s="2215"/>
      <c r="R18" s="2215"/>
      <c r="S18" s="2215"/>
      <c r="T18" s="2215"/>
      <c r="U18" s="2166"/>
      <c r="V18" s="2216"/>
      <c r="W18" s="2486"/>
      <c r="X18" s="2216"/>
      <c r="Y18" s="2294"/>
      <c r="Z18" s="2294"/>
      <c r="AA18" s="2294"/>
      <c r="AB18" s="2294"/>
      <c r="AC18" s="2294"/>
      <c r="AD18" s="2294"/>
      <c r="AE18" s="2294"/>
      <c r="AF18" s="2294"/>
      <c r="AG18" s="2294"/>
      <c r="AH18" s="2294"/>
      <c r="AI18" s="2294"/>
      <c r="AJ18" s="2294"/>
      <c r="AK18" s="2227"/>
      <c r="AL18" s="2227"/>
    </row>
    <row r="19" spans="1:38" s="2228" customFormat="1" ht="15" customHeight="1">
      <c r="A19" s="2214"/>
      <c r="B19" s="2215"/>
      <c r="C19" s="2216"/>
      <c r="D19" s="2214"/>
      <c r="E19" s="2165"/>
      <c r="F19" s="2165" t="s">
        <v>736</v>
      </c>
      <c r="G19" s="2165" t="s">
        <v>629</v>
      </c>
      <c r="H19" s="2165"/>
      <c r="I19" s="2165"/>
      <c r="J19" s="2215"/>
      <c r="K19" s="2215"/>
      <c r="L19" s="2215">
        <f>L21+L42+L46+L73+L75+L77+L79+L80</f>
        <v>0</v>
      </c>
      <c r="M19" s="2215">
        <f>M21+M42+M46+M73+M75+M77+M79+M80</f>
        <v>0</v>
      </c>
      <c r="N19" s="2223">
        <f>L19-SUM(O19:X19)</f>
        <v>0</v>
      </c>
      <c r="O19" s="2216">
        <f t="shared" ref="O19:X19" si="2">O21+O42+O46+O73+O75+O77+O79+O80</f>
        <v>0</v>
      </c>
      <c r="P19" s="2215">
        <f t="shared" si="2"/>
        <v>0</v>
      </c>
      <c r="Q19" s="2215">
        <f t="shared" si="2"/>
        <v>0</v>
      </c>
      <c r="R19" s="2215">
        <f t="shared" si="2"/>
        <v>0</v>
      </c>
      <c r="S19" s="2215">
        <f t="shared" si="2"/>
        <v>0</v>
      </c>
      <c r="T19" s="2215">
        <f t="shared" si="2"/>
        <v>0</v>
      </c>
      <c r="U19" s="2166">
        <f t="shared" si="2"/>
        <v>0</v>
      </c>
      <c r="V19" s="2216">
        <f t="shared" si="2"/>
        <v>0</v>
      </c>
      <c r="W19" s="2486">
        <f t="shared" si="2"/>
        <v>0</v>
      </c>
      <c r="X19" s="2216">
        <f t="shared" si="2"/>
        <v>0</v>
      </c>
      <c r="Y19" s="2294"/>
      <c r="Z19" s="2294"/>
      <c r="AA19" s="2294"/>
      <c r="AB19" s="2294"/>
      <c r="AC19" s="2294"/>
      <c r="AD19" s="2294"/>
      <c r="AE19" s="2294"/>
      <c r="AF19" s="2294"/>
      <c r="AG19" s="2294"/>
      <c r="AH19" s="2294"/>
      <c r="AI19" s="2294"/>
      <c r="AJ19" s="2294"/>
      <c r="AK19" s="2227"/>
      <c r="AL19" s="2227"/>
    </row>
    <row r="20" spans="1:38" s="2225" customFormat="1" ht="15" customHeight="1">
      <c r="A20" s="2214"/>
      <c r="B20" s="2215"/>
      <c r="C20" s="2216"/>
      <c r="D20" s="2214"/>
      <c r="E20" s="2165"/>
      <c r="F20" s="2165"/>
      <c r="G20" s="2165"/>
      <c r="H20" s="2165"/>
      <c r="I20" s="2230"/>
      <c r="J20" s="2231"/>
      <c r="K20" s="2231"/>
      <c r="L20" s="2231"/>
      <c r="M20" s="2231"/>
      <c r="N20" s="2223"/>
      <c r="O20" s="2232"/>
      <c r="P20" s="2231"/>
      <c r="Q20" s="2231"/>
      <c r="R20" s="2231"/>
      <c r="S20" s="2231"/>
      <c r="T20" s="2231"/>
      <c r="U20" s="2321"/>
      <c r="V20" s="2216"/>
      <c r="W20" s="2486"/>
      <c r="X20" s="2216"/>
      <c r="Y20" s="2234"/>
      <c r="Z20" s="2234"/>
      <c r="AA20" s="2234"/>
      <c r="AB20" s="2234"/>
      <c r="AC20" s="2234"/>
      <c r="AD20" s="2234"/>
      <c r="AE20" s="2234"/>
      <c r="AF20" s="2234"/>
      <c r="AG20" s="2234"/>
      <c r="AH20" s="2234"/>
      <c r="AI20" s="2234"/>
      <c r="AJ20" s="2234"/>
      <c r="AK20" s="2224"/>
      <c r="AL20" s="2224"/>
    </row>
    <row r="21" spans="1:38" s="2225" customFormat="1" ht="15" customHeight="1">
      <c r="A21" s="2214"/>
      <c r="B21" s="2215"/>
      <c r="C21" s="2216"/>
      <c r="D21" s="2214"/>
      <c r="E21" s="2165"/>
      <c r="F21" s="2165"/>
      <c r="G21" s="2165" t="s">
        <v>630</v>
      </c>
      <c r="H21" s="2230"/>
      <c r="I21" s="2230"/>
      <c r="J21" s="2231"/>
      <c r="K21" s="2215" t="s">
        <v>987</v>
      </c>
      <c r="L21" s="2215">
        <f>L22+L23+L24+L25+L26+L31+L32+L33+L36+L37+L38+L39+L40</f>
        <v>0</v>
      </c>
      <c r="M21" s="2215">
        <f>M22+M23+M24+M25+M26+M31+M32+M33+M36+M37+M38+M39+M40</f>
        <v>0</v>
      </c>
      <c r="N21" s="2223">
        <f>L21-SUM(O21:X21)</f>
        <v>0</v>
      </c>
      <c r="O21" s="2215">
        <f>O22+O23+O24+O25+O26+O31+O32+O33+O36+O37+O38+O39+O40</f>
        <v>0</v>
      </c>
      <c r="P21" s="2215">
        <f t="shared" ref="P21:X21" si="3">P22+P23+P24+P25+P26+P31+P32+P33+P36+P37+P38+P39+P40</f>
        <v>0</v>
      </c>
      <c r="Q21" s="2215">
        <f t="shared" si="3"/>
        <v>0</v>
      </c>
      <c r="R21" s="2215">
        <f t="shared" si="3"/>
        <v>0</v>
      </c>
      <c r="S21" s="2215">
        <f t="shared" si="3"/>
        <v>0</v>
      </c>
      <c r="T21" s="2215">
        <f t="shared" si="3"/>
        <v>0</v>
      </c>
      <c r="U21" s="2215">
        <f t="shared" si="3"/>
        <v>0</v>
      </c>
      <c r="V21" s="2215">
        <f t="shared" si="3"/>
        <v>0</v>
      </c>
      <c r="W21" s="2215">
        <f t="shared" si="3"/>
        <v>0</v>
      </c>
      <c r="X21" s="2215">
        <f t="shared" si="3"/>
        <v>0</v>
      </c>
      <c r="Y21" s="2234"/>
      <c r="Z21" s="2234"/>
      <c r="AA21" s="2234"/>
      <c r="AB21" s="2234"/>
      <c r="AC21" s="2234"/>
      <c r="AD21" s="2234"/>
      <c r="AE21" s="2234"/>
      <c r="AF21" s="2234"/>
      <c r="AG21" s="2234"/>
      <c r="AH21" s="2234"/>
      <c r="AI21" s="2234"/>
      <c r="AJ21" s="2234"/>
      <c r="AK21" s="2224"/>
      <c r="AL21" s="2224"/>
    </row>
    <row r="22" spans="1:38" s="2225" customFormat="1" ht="15" customHeight="1">
      <c r="A22" s="2214"/>
      <c r="B22" s="2215"/>
      <c r="C22" s="2216" t="s">
        <v>551</v>
      </c>
      <c r="D22" s="2214"/>
      <c r="E22" s="2165"/>
      <c r="F22" s="2165"/>
      <c r="G22" s="2165"/>
      <c r="H22" s="2230" t="s">
        <v>631</v>
      </c>
      <c r="I22" s="2230"/>
      <c r="J22" s="2231"/>
      <c r="K22" s="2231"/>
      <c r="L22" s="2231"/>
      <c r="M22" s="2231"/>
      <c r="N22" s="2218"/>
      <c r="O22" s="2232"/>
      <c r="P22" s="2231"/>
      <c r="Q22" s="2231"/>
      <c r="R22" s="2231"/>
      <c r="S22" s="2231"/>
      <c r="T22" s="2231"/>
      <c r="U22" s="2321"/>
      <c r="V22" s="2216"/>
      <c r="W22" s="2486"/>
      <c r="X22" s="2216"/>
      <c r="Y22" s="2234"/>
      <c r="Z22" s="2234"/>
      <c r="AA22" s="2234"/>
      <c r="AB22" s="2234"/>
      <c r="AC22" s="2234"/>
      <c r="AD22" s="2234"/>
      <c r="AE22" s="2234"/>
      <c r="AF22" s="2234"/>
      <c r="AG22" s="2234"/>
      <c r="AH22" s="2234"/>
      <c r="AI22" s="2234"/>
      <c r="AJ22" s="2234"/>
      <c r="AK22" s="2224"/>
      <c r="AL22" s="2224"/>
    </row>
    <row r="23" spans="1:38" s="2225" customFormat="1" ht="15" customHeight="1">
      <c r="A23" s="2214"/>
      <c r="B23" s="2215"/>
      <c r="C23" s="2216" t="s">
        <v>551</v>
      </c>
      <c r="D23" s="2214"/>
      <c r="E23" s="2165"/>
      <c r="F23" s="2165"/>
      <c r="G23" s="2165"/>
      <c r="H23" s="2233" t="s">
        <v>632</v>
      </c>
      <c r="I23" s="2233"/>
      <c r="J23" s="2231"/>
      <c r="K23" s="2231"/>
      <c r="L23" s="2231"/>
      <c r="M23" s="2231"/>
      <c r="N23" s="2218"/>
      <c r="O23" s="2232"/>
      <c r="P23" s="2231"/>
      <c r="Q23" s="2231"/>
      <c r="R23" s="2231"/>
      <c r="S23" s="2231"/>
      <c r="T23" s="2231"/>
      <c r="U23" s="2321"/>
      <c r="V23" s="2232"/>
      <c r="W23" s="2487"/>
      <c r="X23" s="2232"/>
      <c r="Y23" s="2234"/>
      <c r="Z23" s="2234"/>
      <c r="AA23" s="2234"/>
      <c r="AB23" s="2234"/>
      <c r="AC23" s="2234"/>
      <c r="AD23" s="2234"/>
      <c r="AE23" s="2234"/>
      <c r="AF23" s="2234"/>
      <c r="AG23" s="2234"/>
      <c r="AH23" s="2234"/>
      <c r="AI23" s="2234"/>
      <c r="AJ23" s="2234"/>
      <c r="AK23" s="2224"/>
      <c r="AL23" s="2224"/>
    </row>
    <row r="24" spans="1:38" s="2225" customFormat="1" ht="15" customHeight="1">
      <c r="A24" s="2214"/>
      <c r="B24" s="2215"/>
      <c r="C24" s="2216" t="s">
        <v>552</v>
      </c>
      <c r="D24" s="2214"/>
      <c r="E24" s="2165"/>
      <c r="F24" s="2165"/>
      <c r="G24" s="2165"/>
      <c r="H24" s="2230" t="s">
        <v>633</v>
      </c>
      <c r="I24" s="2230"/>
      <c r="J24" s="2231"/>
      <c r="K24" s="2231"/>
      <c r="L24" s="2231"/>
      <c r="M24" s="2231"/>
      <c r="N24" s="2218"/>
      <c r="O24" s="2232"/>
      <c r="P24" s="2231"/>
      <c r="Q24" s="2231"/>
      <c r="R24" s="2231"/>
      <c r="S24" s="2231"/>
      <c r="T24" s="2231"/>
      <c r="U24" s="2321"/>
      <c r="V24" s="2232"/>
      <c r="W24" s="2487"/>
      <c r="X24" s="2232"/>
      <c r="Y24" s="2234"/>
      <c r="Z24" s="2234"/>
      <c r="AA24" s="2234"/>
      <c r="AB24" s="2234"/>
      <c r="AC24" s="2234"/>
      <c r="AD24" s="2234"/>
      <c r="AE24" s="2234"/>
      <c r="AF24" s="2234"/>
      <c r="AG24" s="2234"/>
      <c r="AH24" s="2234"/>
      <c r="AI24" s="2234"/>
      <c r="AJ24" s="2234"/>
      <c r="AK24" s="2224"/>
      <c r="AL24" s="2224"/>
    </row>
    <row r="25" spans="1:38" s="2225" customFormat="1" ht="15" customHeight="1">
      <c r="A25" s="2214"/>
      <c r="B25" s="2215"/>
      <c r="C25" s="2216" t="s">
        <v>551</v>
      </c>
      <c r="D25" s="2214"/>
      <c r="E25" s="2165"/>
      <c r="F25" s="2165"/>
      <c r="G25" s="2165"/>
      <c r="H25" s="2230" t="s">
        <v>634</v>
      </c>
      <c r="I25" s="2230"/>
      <c r="J25" s="2231"/>
      <c r="K25" s="2231"/>
      <c r="L25" s="2231"/>
      <c r="M25" s="2231"/>
      <c r="N25" s="2218"/>
      <c r="O25" s="2232"/>
      <c r="P25" s="2231"/>
      <c r="Q25" s="2231"/>
      <c r="R25" s="2231"/>
      <c r="S25" s="2231"/>
      <c r="T25" s="2231"/>
      <c r="U25" s="2321"/>
      <c r="V25" s="2232"/>
      <c r="W25" s="2487"/>
      <c r="X25" s="2232"/>
      <c r="Y25" s="2234"/>
      <c r="Z25" s="2234"/>
      <c r="AA25" s="2234"/>
      <c r="AB25" s="2234"/>
      <c r="AC25" s="2234"/>
      <c r="AD25" s="2234"/>
      <c r="AE25" s="2234"/>
      <c r="AF25" s="2234"/>
      <c r="AG25" s="2234"/>
      <c r="AH25" s="2234"/>
      <c r="AI25" s="2234"/>
      <c r="AJ25" s="2234"/>
      <c r="AK25" s="2224"/>
      <c r="AL25" s="2224"/>
    </row>
    <row r="26" spans="1:38" s="2228" customFormat="1" ht="15" customHeight="1">
      <c r="A26" s="2214"/>
      <c r="B26" s="2215"/>
      <c r="C26" s="2216"/>
      <c r="D26" s="2214"/>
      <c r="E26" s="2165"/>
      <c r="F26" s="2165"/>
      <c r="G26" s="2165"/>
      <c r="H26" s="2165" t="s">
        <v>635</v>
      </c>
      <c r="I26" s="2165"/>
      <c r="J26" s="2215"/>
      <c r="K26" s="2215"/>
      <c r="L26" s="2215">
        <f>L27+L28+L29+L30</f>
        <v>0</v>
      </c>
      <c r="M26" s="2215">
        <f>M27+M28+M29+M30</f>
        <v>0</v>
      </c>
      <c r="N26" s="2226">
        <f>L26-SUM(O26:X26)</f>
        <v>0</v>
      </c>
      <c r="O26" s="2216">
        <f t="shared" ref="O26:X26" si="4">O27+O28+O29+O30</f>
        <v>0</v>
      </c>
      <c r="P26" s="2215">
        <f t="shared" si="4"/>
        <v>0</v>
      </c>
      <c r="Q26" s="2215">
        <f t="shared" si="4"/>
        <v>0</v>
      </c>
      <c r="R26" s="2215">
        <f t="shared" si="4"/>
        <v>0</v>
      </c>
      <c r="S26" s="2215">
        <f t="shared" si="4"/>
        <v>0</v>
      </c>
      <c r="T26" s="2215">
        <f t="shared" si="4"/>
        <v>0</v>
      </c>
      <c r="U26" s="2166">
        <f t="shared" si="4"/>
        <v>0</v>
      </c>
      <c r="V26" s="2216">
        <f t="shared" si="4"/>
        <v>0</v>
      </c>
      <c r="W26" s="2486">
        <f t="shared" si="4"/>
        <v>0</v>
      </c>
      <c r="X26" s="2216">
        <f t="shared" si="4"/>
        <v>0</v>
      </c>
      <c r="Y26" s="2294"/>
      <c r="Z26" s="2294"/>
      <c r="AA26" s="2294"/>
      <c r="AB26" s="2294"/>
      <c r="AC26" s="2294"/>
      <c r="AD26" s="2294"/>
      <c r="AE26" s="2294"/>
      <c r="AF26" s="2294"/>
      <c r="AG26" s="2294"/>
      <c r="AH26" s="2294"/>
      <c r="AI26" s="2294"/>
      <c r="AJ26" s="2294"/>
      <c r="AK26" s="2227"/>
      <c r="AL26" s="2227"/>
    </row>
    <row r="27" spans="1:38" s="2225" customFormat="1" ht="15" customHeight="1">
      <c r="A27" s="2214"/>
      <c r="B27" s="2215"/>
      <c r="C27" s="2216" t="s">
        <v>551</v>
      </c>
      <c r="D27" s="2214"/>
      <c r="E27" s="2165"/>
      <c r="F27" s="2165"/>
      <c r="G27" s="2165"/>
      <c r="H27" s="2230"/>
      <c r="I27" s="2230" t="s">
        <v>636</v>
      </c>
      <c r="J27" s="2231"/>
      <c r="K27" s="2231"/>
      <c r="L27" s="2231"/>
      <c r="M27" s="2231"/>
      <c r="N27" s="2218"/>
      <c r="O27" s="2232"/>
      <c r="P27" s="2231"/>
      <c r="Q27" s="2231"/>
      <c r="R27" s="2231"/>
      <c r="S27" s="2231"/>
      <c r="T27" s="2231"/>
      <c r="U27" s="2321"/>
      <c r="V27" s="2216"/>
      <c r="W27" s="2486"/>
      <c r="X27" s="2216"/>
      <c r="Y27" s="2234"/>
      <c r="Z27" s="2234"/>
      <c r="AA27" s="2234"/>
      <c r="AB27" s="2234"/>
      <c r="AC27" s="2234"/>
      <c r="AD27" s="2234"/>
      <c r="AE27" s="2234"/>
      <c r="AF27" s="2234"/>
      <c r="AG27" s="2234"/>
      <c r="AH27" s="2234"/>
      <c r="AI27" s="2234"/>
      <c r="AJ27" s="2234"/>
      <c r="AK27" s="2224"/>
      <c r="AL27" s="2224"/>
    </row>
    <row r="28" spans="1:38" s="2225" customFormat="1" ht="15" customHeight="1">
      <c r="A28" s="2214"/>
      <c r="B28" s="2215"/>
      <c r="C28" s="2216" t="s">
        <v>551</v>
      </c>
      <c r="D28" s="2214"/>
      <c r="E28" s="2165"/>
      <c r="F28" s="2165"/>
      <c r="G28" s="2165"/>
      <c r="H28" s="2230"/>
      <c r="I28" s="2230" t="s">
        <v>637</v>
      </c>
      <c r="J28" s="2231"/>
      <c r="K28" s="2231"/>
      <c r="L28" s="2231"/>
      <c r="M28" s="2231"/>
      <c r="N28" s="2218"/>
      <c r="O28" s="2232"/>
      <c r="P28" s="2231"/>
      <c r="Q28" s="2231"/>
      <c r="R28" s="2231"/>
      <c r="S28" s="2231"/>
      <c r="T28" s="2231"/>
      <c r="U28" s="2321"/>
      <c r="V28" s="2232"/>
      <c r="W28" s="2487"/>
      <c r="X28" s="2232"/>
      <c r="Y28" s="2234"/>
      <c r="Z28" s="2234"/>
      <c r="AA28" s="2234"/>
      <c r="AB28" s="2234"/>
      <c r="AC28" s="2234"/>
      <c r="AD28" s="2234"/>
      <c r="AE28" s="2234"/>
      <c r="AF28" s="2234"/>
      <c r="AG28" s="2234"/>
      <c r="AH28" s="2234"/>
      <c r="AI28" s="2234"/>
      <c r="AJ28" s="2234"/>
      <c r="AK28" s="2224"/>
      <c r="AL28" s="2224"/>
    </row>
    <row r="29" spans="1:38" s="2225" customFormat="1" ht="15" customHeight="1">
      <c r="A29" s="2214"/>
      <c r="B29" s="2215"/>
      <c r="C29" s="2216" t="s">
        <v>552</v>
      </c>
      <c r="D29" s="2214"/>
      <c r="E29" s="2165"/>
      <c r="F29" s="2165"/>
      <c r="G29" s="2165"/>
      <c r="H29" s="2230"/>
      <c r="I29" s="2230" t="s">
        <v>76</v>
      </c>
      <c r="J29" s="2231"/>
      <c r="K29" s="2231"/>
      <c r="L29" s="2231"/>
      <c r="M29" s="2231"/>
      <c r="N29" s="2218"/>
      <c r="O29" s="2232"/>
      <c r="P29" s="2231"/>
      <c r="Q29" s="2231"/>
      <c r="R29" s="2231"/>
      <c r="S29" s="2231"/>
      <c r="T29" s="2231"/>
      <c r="U29" s="2321"/>
      <c r="V29" s="2232"/>
      <c r="W29" s="2487"/>
      <c r="X29" s="2232"/>
      <c r="Y29" s="2234"/>
      <c r="Z29" s="2234"/>
      <c r="AA29" s="2234"/>
      <c r="AB29" s="2234"/>
      <c r="AC29" s="2234"/>
      <c r="AD29" s="2234"/>
      <c r="AE29" s="2234"/>
      <c r="AF29" s="2234"/>
      <c r="AG29" s="2234"/>
      <c r="AH29" s="2234"/>
      <c r="AI29" s="2234"/>
      <c r="AJ29" s="2234"/>
      <c r="AK29" s="2224"/>
      <c r="AL29" s="2224"/>
    </row>
    <row r="30" spans="1:38" s="2225" customFormat="1" ht="15" customHeight="1">
      <c r="A30" s="2214"/>
      <c r="B30" s="2215"/>
      <c r="C30" s="2216" t="s">
        <v>551</v>
      </c>
      <c r="D30" s="2214"/>
      <c r="E30" s="2165"/>
      <c r="F30" s="2165"/>
      <c r="G30" s="2165"/>
      <c r="H30" s="2230"/>
      <c r="I30" s="2230" t="s">
        <v>638</v>
      </c>
      <c r="J30" s="2231"/>
      <c r="K30" s="2231"/>
      <c r="L30" s="2231"/>
      <c r="M30" s="2231"/>
      <c r="N30" s="2218"/>
      <c r="O30" s="2232"/>
      <c r="P30" s="2231"/>
      <c r="Q30" s="2231"/>
      <c r="R30" s="2231"/>
      <c r="S30" s="2231"/>
      <c r="T30" s="2231"/>
      <c r="U30" s="2321"/>
      <c r="V30" s="2232"/>
      <c r="W30" s="2487"/>
      <c r="X30" s="2232"/>
      <c r="Y30" s="2234"/>
      <c r="Z30" s="2234"/>
      <c r="AA30" s="2234"/>
      <c r="AB30" s="2234"/>
      <c r="AC30" s="2234"/>
      <c r="AD30" s="2234"/>
      <c r="AE30" s="2234"/>
      <c r="AF30" s="2234"/>
      <c r="AG30" s="2234"/>
      <c r="AH30" s="2234"/>
      <c r="AI30" s="2234"/>
      <c r="AJ30" s="2234"/>
      <c r="AK30" s="2224"/>
      <c r="AL30" s="2224"/>
    </row>
    <row r="31" spans="1:38" s="2225" customFormat="1" ht="15" customHeight="1">
      <c r="A31" s="2214"/>
      <c r="B31" s="2215"/>
      <c r="C31" s="2216" t="s">
        <v>551</v>
      </c>
      <c r="D31" s="2214"/>
      <c r="E31" s="2165"/>
      <c r="F31" s="2165"/>
      <c r="G31" s="2165"/>
      <c r="H31" s="2230" t="s">
        <v>639</v>
      </c>
      <c r="I31" s="2230"/>
      <c r="J31" s="2231"/>
      <c r="K31" s="2231"/>
      <c r="L31" s="2231"/>
      <c r="M31" s="2231"/>
      <c r="N31" s="2218"/>
      <c r="O31" s="2232"/>
      <c r="P31" s="2231"/>
      <c r="Q31" s="2231"/>
      <c r="R31" s="2231"/>
      <c r="S31" s="2231"/>
      <c r="T31" s="2231"/>
      <c r="U31" s="2321"/>
      <c r="V31" s="2232"/>
      <c r="W31" s="2487"/>
      <c r="X31" s="2232"/>
      <c r="Y31" s="2234"/>
      <c r="Z31" s="2234"/>
      <c r="AA31" s="2234"/>
      <c r="AB31" s="2234"/>
      <c r="AC31" s="2234"/>
      <c r="AD31" s="2234"/>
      <c r="AE31" s="2234"/>
      <c r="AF31" s="2234"/>
      <c r="AG31" s="2234"/>
      <c r="AH31" s="2234"/>
      <c r="AI31" s="2234"/>
      <c r="AJ31" s="2234"/>
      <c r="AK31" s="2224"/>
      <c r="AL31" s="2224"/>
    </row>
    <row r="32" spans="1:38" s="2225" customFormat="1" ht="15" customHeight="1">
      <c r="A32" s="2214"/>
      <c r="B32" s="2215"/>
      <c r="C32" s="2216" t="s">
        <v>551</v>
      </c>
      <c r="D32" s="2214"/>
      <c r="E32" s="2165"/>
      <c r="F32" s="2165"/>
      <c r="G32" s="2165"/>
      <c r="H32" s="2230" t="s">
        <v>640</v>
      </c>
      <c r="I32" s="2230"/>
      <c r="J32" s="2231"/>
      <c r="K32" s="2231"/>
      <c r="L32" s="2231"/>
      <c r="M32" s="2231"/>
      <c r="N32" s="2218"/>
      <c r="O32" s="2232"/>
      <c r="P32" s="2231"/>
      <c r="Q32" s="2231"/>
      <c r="R32" s="2231"/>
      <c r="S32" s="2231"/>
      <c r="T32" s="2231"/>
      <c r="U32" s="2321"/>
      <c r="V32" s="2232"/>
      <c r="W32" s="2487"/>
      <c r="X32" s="2232"/>
      <c r="Y32" s="2234"/>
      <c r="Z32" s="2234"/>
      <c r="AA32" s="2234"/>
      <c r="AB32" s="2234"/>
      <c r="AC32" s="2234"/>
      <c r="AD32" s="2234"/>
      <c r="AE32" s="2234"/>
      <c r="AF32" s="2234"/>
      <c r="AG32" s="2234"/>
      <c r="AH32" s="2234"/>
      <c r="AI32" s="2234"/>
      <c r="AJ32" s="2234"/>
      <c r="AK32" s="2224"/>
      <c r="AL32" s="2224"/>
    </row>
    <row r="33" spans="1:41" s="2225" customFormat="1" ht="15" customHeight="1">
      <c r="A33" s="2214"/>
      <c r="B33" s="2215"/>
      <c r="C33" s="2216"/>
      <c r="D33" s="2214"/>
      <c r="E33" s="2165"/>
      <c r="F33" s="2165"/>
      <c r="G33" s="2165"/>
      <c r="H33" s="2230" t="s">
        <v>641</v>
      </c>
      <c r="I33" s="2230"/>
      <c r="J33" s="2231"/>
      <c r="K33" s="2231"/>
      <c r="L33" s="2215">
        <f>L34+L35</f>
        <v>0</v>
      </c>
      <c r="M33" s="2215">
        <f>M34+M35</f>
        <v>0</v>
      </c>
      <c r="N33" s="2223">
        <f>L33-SUM(O33:X33)</f>
        <v>0</v>
      </c>
      <c r="O33" s="2216">
        <f t="shared" ref="O33:X33" si="5">O34+O35</f>
        <v>0</v>
      </c>
      <c r="P33" s="2215">
        <f t="shared" si="5"/>
        <v>0</v>
      </c>
      <c r="Q33" s="2215">
        <f t="shared" si="5"/>
        <v>0</v>
      </c>
      <c r="R33" s="2215">
        <f t="shared" si="5"/>
        <v>0</v>
      </c>
      <c r="S33" s="2215">
        <f t="shared" si="5"/>
        <v>0</v>
      </c>
      <c r="T33" s="2215">
        <f t="shared" si="5"/>
        <v>0</v>
      </c>
      <c r="U33" s="2166">
        <f t="shared" si="5"/>
        <v>0</v>
      </c>
      <c r="V33" s="2216">
        <f t="shared" si="5"/>
        <v>0</v>
      </c>
      <c r="W33" s="2486">
        <f t="shared" si="5"/>
        <v>0</v>
      </c>
      <c r="X33" s="2216">
        <f t="shared" si="5"/>
        <v>0</v>
      </c>
      <c r="Y33" s="2234"/>
      <c r="Z33" s="2234"/>
      <c r="AA33" s="2234"/>
      <c r="AB33" s="2234"/>
      <c r="AC33" s="2234"/>
      <c r="AD33" s="2234"/>
      <c r="AE33" s="2234"/>
      <c r="AF33" s="2234"/>
      <c r="AG33" s="2234"/>
      <c r="AH33" s="2234"/>
      <c r="AI33" s="2234"/>
      <c r="AJ33" s="2234"/>
      <c r="AK33" s="2224"/>
      <c r="AL33" s="2224"/>
    </row>
    <row r="34" spans="1:41" s="2225" customFormat="1" ht="15" customHeight="1">
      <c r="A34" s="2214"/>
      <c r="B34" s="2215"/>
      <c r="C34" s="2216" t="s">
        <v>551</v>
      </c>
      <c r="D34" s="2214"/>
      <c r="E34" s="2165"/>
      <c r="F34" s="2165"/>
      <c r="G34" s="2165"/>
      <c r="H34" s="2230"/>
      <c r="I34" s="2230" t="s">
        <v>642</v>
      </c>
      <c r="J34" s="2231"/>
      <c r="K34" s="2231"/>
      <c r="L34" s="2231"/>
      <c r="M34" s="2231"/>
      <c r="N34" s="2218"/>
      <c r="O34" s="2232"/>
      <c r="P34" s="2231"/>
      <c r="Q34" s="2231"/>
      <c r="R34" s="2231"/>
      <c r="S34" s="2231"/>
      <c r="T34" s="2231"/>
      <c r="U34" s="2321"/>
      <c r="V34" s="2216"/>
      <c r="W34" s="2486"/>
      <c r="X34" s="2216"/>
      <c r="Y34" s="2234"/>
      <c r="Z34" s="2234"/>
      <c r="AA34" s="2234"/>
      <c r="AB34" s="2234"/>
      <c r="AC34" s="2234"/>
      <c r="AD34" s="2234"/>
      <c r="AE34" s="2234"/>
      <c r="AF34" s="2234"/>
      <c r="AG34" s="2234"/>
      <c r="AH34" s="2234"/>
      <c r="AI34" s="2234"/>
      <c r="AJ34" s="2234"/>
      <c r="AK34" s="2224"/>
      <c r="AL34" s="2224"/>
    </row>
    <row r="35" spans="1:41" s="2225" customFormat="1" ht="15" customHeight="1">
      <c r="A35" s="2214"/>
      <c r="B35" s="2215"/>
      <c r="C35" s="2216" t="s">
        <v>551</v>
      </c>
      <c r="D35" s="2214"/>
      <c r="E35" s="2165"/>
      <c r="F35" s="2165"/>
      <c r="G35" s="2165"/>
      <c r="H35" s="2230"/>
      <c r="I35" s="2230" t="s">
        <v>643</v>
      </c>
      <c r="J35" s="2231"/>
      <c r="K35" s="2231"/>
      <c r="L35" s="2231"/>
      <c r="M35" s="2231"/>
      <c r="N35" s="2218"/>
      <c r="O35" s="2232"/>
      <c r="P35" s="2231"/>
      <c r="Q35" s="2231"/>
      <c r="R35" s="2231"/>
      <c r="S35" s="2231"/>
      <c r="T35" s="2231"/>
      <c r="U35" s="2321"/>
      <c r="V35" s="2232"/>
      <c r="W35" s="2487"/>
      <c r="X35" s="2232"/>
      <c r="Y35" s="2234"/>
      <c r="Z35" s="2234"/>
      <c r="AA35" s="2234"/>
      <c r="AB35" s="2234"/>
      <c r="AC35" s="2234"/>
      <c r="AD35" s="2234"/>
      <c r="AE35" s="2234"/>
      <c r="AF35" s="2234"/>
      <c r="AG35" s="2234"/>
      <c r="AH35" s="2234"/>
      <c r="AI35" s="2234"/>
      <c r="AJ35" s="2234"/>
      <c r="AK35" s="2224"/>
      <c r="AL35" s="2224"/>
    </row>
    <row r="36" spans="1:41" s="2225" customFormat="1" ht="15" customHeight="1">
      <c r="A36" s="2214"/>
      <c r="B36" s="2215"/>
      <c r="C36" s="2216" t="s">
        <v>552</v>
      </c>
      <c r="D36" s="2214"/>
      <c r="E36" s="2165"/>
      <c r="F36" s="2165"/>
      <c r="G36" s="2165"/>
      <c r="H36" s="2230" t="s">
        <v>644</v>
      </c>
      <c r="I36" s="2230"/>
      <c r="J36" s="2231"/>
      <c r="K36" s="2231"/>
      <c r="L36" s="2231"/>
      <c r="M36" s="2231"/>
      <c r="N36" s="2218"/>
      <c r="O36" s="2232"/>
      <c r="P36" s="2231"/>
      <c r="Q36" s="2231"/>
      <c r="R36" s="2231"/>
      <c r="S36" s="2231"/>
      <c r="T36" s="2231"/>
      <c r="U36" s="2321"/>
      <c r="V36" s="2232"/>
      <c r="W36" s="2487"/>
      <c r="X36" s="2232"/>
      <c r="Y36" s="2234"/>
      <c r="Z36" s="2234"/>
      <c r="AA36" s="2234"/>
      <c r="AB36" s="2234"/>
      <c r="AC36" s="2234"/>
      <c r="AD36" s="2234"/>
      <c r="AE36" s="2234"/>
      <c r="AF36" s="2234"/>
      <c r="AG36" s="2234"/>
      <c r="AH36" s="2234"/>
      <c r="AI36" s="2234"/>
      <c r="AJ36" s="2234"/>
      <c r="AK36" s="2224"/>
      <c r="AL36" s="2224"/>
    </row>
    <row r="37" spans="1:41" s="2225" customFormat="1" ht="15" customHeight="1">
      <c r="A37" s="2214"/>
      <c r="B37" s="2215"/>
      <c r="C37" s="2216" t="s">
        <v>552</v>
      </c>
      <c r="D37" s="2214"/>
      <c r="E37" s="2165"/>
      <c r="F37" s="2165"/>
      <c r="G37" s="2165"/>
      <c r="H37" s="2230" t="s">
        <v>645</v>
      </c>
      <c r="I37" s="2230"/>
      <c r="J37" s="2231"/>
      <c r="K37" s="2231"/>
      <c r="L37" s="2231"/>
      <c r="M37" s="2231"/>
      <c r="N37" s="2218"/>
      <c r="O37" s="2232"/>
      <c r="P37" s="2231"/>
      <c r="Q37" s="2231"/>
      <c r="R37" s="2231"/>
      <c r="S37" s="2231"/>
      <c r="T37" s="2231"/>
      <c r="U37" s="2321"/>
      <c r="V37" s="2232"/>
      <c r="W37" s="2487"/>
      <c r="X37" s="2232"/>
      <c r="Y37" s="2234"/>
      <c r="Z37" s="2234"/>
      <c r="AA37" s="2234"/>
      <c r="AB37" s="2234"/>
      <c r="AC37" s="2234"/>
      <c r="AD37" s="2234"/>
      <c r="AE37" s="2234"/>
      <c r="AF37" s="2234"/>
      <c r="AG37" s="2234"/>
      <c r="AH37" s="2234"/>
      <c r="AI37" s="2234"/>
      <c r="AJ37" s="2234"/>
      <c r="AK37" s="2224"/>
      <c r="AL37" s="2224"/>
    </row>
    <row r="38" spans="1:41" s="2225" customFormat="1" ht="15" customHeight="1">
      <c r="A38" s="2214"/>
      <c r="B38" s="2215"/>
      <c r="C38" s="2216" t="s">
        <v>552</v>
      </c>
      <c r="D38" s="2214"/>
      <c r="E38" s="2165"/>
      <c r="F38" s="2165"/>
      <c r="G38" s="2165"/>
      <c r="H38" s="2230" t="s">
        <v>646</v>
      </c>
      <c r="I38" s="2230"/>
      <c r="J38" s="2231"/>
      <c r="K38" s="2231"/>
      <c r="L38" s="2231"/>
      <c r="M38" s="2231"/>
      <c r="N38" s="2218"/>
      <c r="O38" s="2232"/>
      <c r="P38" s="2231"/>
      <c r="Q38" s="2231"/>
      <c r="R38" s="2231"/>
      <c r="S38" s="2231"/>
      <c r="T38" s="2231"/>
      <c r="U38" s="2321"/>
      <c r="V38" s="2232"/>
      <c r="W38" s="2487"/>
      <c r="X38" s="2232"/>
      <c r="Y38" s="2234"/>
      <c r="Z38" s="2234"/>
      <c r="AA38" s="2234"/>
      <c r="AB38" s="2234"/>
      <c r="AC38" s="2234"/>
      <c r="AD38" s="2234"/>
      <c r="AE38" s="2234"/>
      <c r="AF38" s="2234"/>
      <c r="AG38" s="2234"/>
      <c r="AH38" s="2234"/>
      <c r="AI38" s="2234"/>
      <c r="AJ38" s="2234"/>
      <c r="AK38" s="2224"/>
      <c r="AL38" s="2224"/>
    </row>
    <row r="39" spans="1:41" s="2225" customFormat="1" ht="15" customHeight="1">
      <c r="A39" s="2214"/>
      <c r="B39" s="2215"/>
      <c r="C39" s="2216" t="s">
        <v>552</v>
      </c>
      <c r="D39" s="2214"/>
      <c r="E39" s="2165"/>
      <c r="F39" s="2165"/>
      <c r="G39" s="2165"/>
      <c r="H39" s="2230" t="s">
        <v>647</v>
      </c>
      <c r="I39" s="2230"/>
      <c r="J39" s="2231"/>
      <c r="K39" s="2231"/>
      <c r="L39" s="2231"/>
      <c r="M39" s="2231"/>
      <c r="N39" s="2218"/>
      <c r="O39" s="2232"/>
      <c r="P39" s="2231"/>
      <c r="Q39" s="2231"/>
      <c r="R39" s="2231"/>
      <c r="S39" s="2231"/>
      <c r="T39" s="2231"/>
      <c r="U39" s="2321"/>
      <c r="V39" s="2232"/>
      <c r="W39" s="2487"/>
      <c r="X39" s="2232"/>
      <c r="Y39" s="2234"/>
      <c r="Z39" s="2234"/>
      <c r="AA39" s="2234"/>
      <c r="AB39" s="2234"/>
      <c r="AC39" s="2234"/>
      <c r="AD39" s="2234"/>
      <c r="AE39" s="2234"/>
      <c r="AF39" s="2234"/>
      <c r="AG39" s="2234"/>
      <c r="AH39" s="2234"/>
      <c r="AI39" s="2234"/>
      <c r="AJ39" s="2234"/>
      <c r="AK39" s="2224"/>
      <c r="AL39" s="2224"/>
    </row>
    <row r="40" spans="1:41" s="2225" customFormat="1" ht="15" customHeight="1">
      <c r="A40" s="2214"/>
      <c r="B40" s="2491"/>
      <c r="C40" s="2216" t="s">
        <v>552</v>
      </c>
      <c r="D40" s="2214"/>
      <c r="E40" s="2486"/>
      <c r="F40" s="2486"/>
      <c r="G40" s="2486"/>
      <c r="H40" s="2487" t="s">
        <v>2015</v>
      </c>
      <c r="I40" s="2487"/>
      <c r="J40" s="2492"/>
      <c r="K40" s="2492"/>
      <c r="L40" s="2492"/>
      <c r="M40" s="2492"/>
      <c r="N40" s="2218"/>
      <c r="O40" s="2492"/>
      <c r="P40" s="2492"/>
      <c r="Q40" s="2218"/>
      <c r="R40" s="2232"/>
      <c r="S40" s="2492"/>
      <c r="T40" s="2492"/>
      <c r="U40" s="2492"/>
      <c r="V40" s="2492"/>
      <c r="W40" s="2492"/>
      <c r="X40" s="2492"/>
      <c r="Y40" s="2234"/>
      <c r="Z40" s="2234"/>
      <c r="AA40" s="2234"/>
      <c r="AB40" s="2224"/>
      <c r="AC40" s="2224"/>
      <c r="AD40" s="2224"/>
      <c r="AE40" s="2224"/>
      <c r="AF40" s="2224"/>
      <c r="AG40" s="2224"/>
      <c r="AH40" s="2224"/>
      <c r="AI40" s="2224"/>
      <c r="AJ40" s="2224"/>
      <c r="AK40" s="2224"/>
      <c r="AL40" s="2224"/>
      <c r="AM40" s="2224"/>
      <c r="AN40" s="2224"/>
      <c r="AO40" s="2224"/>
    </row>
    <row r="41" spans="1:41" s="2225" customFormat="1" ht="15" customHeight="1">
      <c r="A41" s="2214"/>
      <c r="B41" s="2215"/>
      <c r="C41" s="2216"/>
      <c r="D41" s="2214"/>
      <c r="E41" s="2165"/>
      <c r="F41" s="2165"/>
      <c r="G41" s="2165"/>
      <c r="H41" s="2230"/>
      <c r="I41" s="2230"/>
      <c r="J41" s="2231"/>
      <c r="K41" s="2231"/>
      <c r="L41" s="2231"/>
      <c r="M41" s="2231"/>
      <c r="N41" s="2218"/>
      <c r="O41" s="2232"/>
      <c r="P41" s="2231"/>
      <c r="Q41" s="2231"/>
      <c r="R41" s="2231"/>
      <c r="S41" s="2231"/>
      <c r="T41" s="2231"/>
      <c r="U41" s="2321"/>
      <c r="V41" s="2232"/>
      <c r="W41" s="2487"/>
      <c r="X41" s="2232"/>
      <c r="Y41" s="2234"/>
      <c r="Z41" s="2234"/>
      <c r="AA41" s="2234"/>
      <c r="AB41" s="2234"/>
      <c r="AC41" s="2234"/>
      <c r="AD41" s="2234"/>
      <c r="AE41" s="2234"/>
      <c r="AF41" s="2234"/>
      <c r="AG41" s="2234"/>
      <c r="AH41" s="2234"/>
      <c r="AI41" s="2234"/>
      <c r="AJ41" s="2234"/>
      <c r="AK41" s="2224"/>
      <c r="AL41" s="2224"/>
    </row>
    <row r="42" spans="1:41" s="2225" customFormat="1" ht="15" customHeight="1">
      <c r="A42" s="2214"/>
      <c r="B42" s="2215"/>
      <c r="C42" s="2216"/>
      <c r="D42" s="2214"/>
      <c r="E42" s="2165"/>
      <c r="F42" s="2165"/>
      <c r="G42" s="2165" t="s">
        <v>648</v>
      </c>
      <c r="H42" s="2165"/>
      <c r="I42" s="2165"/>
      <c r="J42" s="2215"/>
      <c r="K42" s="2215" t="s">
        <v>84</v>
      </c>
      <c r="L42" s="2215">
        <f>L43+L44</f>
        <v>0</v>
      </c>
      <c r="M42" s="2215">
        <f>M43+M44</f>
        <v>0</v>
      </c>
      <c r="N42" s="2223">
        <f>L42-SUM(O42:X42)</f>
        <v>0</v>
      </c>
      <c r="O42" s="2216">
        <f t="shared" ref="O42:X42" si="6">O43+O44</f>
        <v>0</v>
      </c>
      <c r="P42" s="2215">
        <f t="shared" si="6"/>
        <v>0</v>
      </c>
      <c r="Q42" s="2215">
        <f t="shared" si="6"/>
        <v>0</v>
      </c>
      <c r="R42" s="2215">
        <f t="shared" si="6"/>
        <v>0</v>
      </c>
      <c r="S42" s="2215">
        <f t="shared" si="6"/>
        <v>0</v>
      </c>
      <c r="T42" s="2215">
        <f t="shared" si="6"/>
        <v>0</v>
      </c>
      <c r="U42" s="2166">
        <f t="shared" si="6"/>
        <v>0</v>
      </c>
      <c r="V42" s="2216">
        <f t="shared" si="6"/>
        <v>0</v>
      </c>
      <c r="W42" s="2486">
        <f t="shared" si="6"/>
        <v>0</v>
      </c>
      <c r="X42" s="2216">
        <f t="shared" si="6"/>
        <v>0</v>
      </c>
      <c r="Y42" s="2234"/>
      <c r="Z42" s="2234"/>
      <c r="AA42" s="2234"/>
      <c r="AB42" s="2234"/>
      <c r="AC42" s="2234"/>
      <c r="AD42" s="2234"/>
      <c r="AE42" s="2234"/>
      <c r="AF42" s="2234"/>
      <c r="AG42" s="2234"/>
      <c r="AH42" s="2234"/>
      <c r="AI42" s="2234"/>
      <c r="AJ42" s="2234"/>
      <c r="AK42" s="2224"/>
      <c r="AL42" s="2224"/>
    </row>
    <row r="43" spans="1:41" s="2225" customFormat="1" ht="15" customHeight="1">
      <c r="A43" s="2214"/>
      <c r="B43" s="2215"/>
      <c r="C43" s="2216" t="s">
        <v>552</v>
      </c>
      <c r="D43" s="2214"/>
      <c r="E43" s="2165"/>
      <c r="F43" s="2165"/>
      <c r="G43" s="2165"/>
      <c r="H43" s="2230" t="s">
        <v>649</v>
      </c>
      <c r="I43" s="2230"/>
      <c r="J43" s="2231"/>
      <c r="K43" s="2231"/>
      <c r="L43" s="2231"/>
      <c r="M43" s="2231"/>
      <c r="N43" s="2218"/>
      <c r="O43" s="2232"/>
      <c r="P43" s="2231"/>
      <c r="Q43" s="2231"/>
      <c r="R43" s="2231"/>
      <c r="S43" s="2231"/>
      <c r="T43" s="2231"/>
      <c r="U43" s="2321"/>
      <c r="V43" s="2216"/>
      <c r="W43" s="2486"/>
      <c r="X43" s="2216"/>
      <c r="Y43" s="2234"/>
      <c r="Z43" s="2234"/>
      <c r="AA43" s="2234"/>
      <c r="AB43" s="2234"/>
      <c r="AC43" s="2234"/>
      <c r="AD43" s="2234"/>
      <c r="AE43" s="2234"/>
      <c r="AF43" s="2234"/>
      <c r="AG43" s="2234"/>
      <c r="AH43" s="2234"/>
      <c r="AI43" s="2234"/>
      <c r="AJ43" s="2234"/>
      <c r="AK43" s="2224"/>
      <c r="AL43" s="2224"/>
    </row>
    <row r="44" spans="1:41" s="2225" customFormat="1" ht="15" customHeight="1">
      <c r="A44" s="2214"/>
      <c r="B44" s="2215"/>
      <c r="C44" s="2216" t="s">
        <v>551</v>
      </c>
      <c r="D44" s="2214"/>
      <c r="E44" s="2165"/>
      <c r="F44" s="2165"/>
      <c r="G44" s="2165"/>
      <c r="H44" s="2230" t="s">
        <v>650</v>
      </c>
      <c r="I44" s="2230"/>
      <c r="J44" s="2231"/>
      <c r="K44" s="2231"/>
      <c r="L44" s="2231"/>
      <c r="M44" s="2231"/>
      <c r="N44" s="2218"/>
      <c r="O44" s="2232"/>
      <c r="P44" s="2231"/>
      <c r="Q44" s="2231"/>
      <c r="R44" s="2231"/>
      <c r="S44" s="2231"/>
      <c r="T44" s="2231"/>
      <c r="U44" s="2321"/>
      <c r="V44" s="2232"/>
      <c r="W44" s="2487"/>
      <c r="X44" s="2232"/>
      <c r="Y44" s="2234"/>
      <c r="Z44" s="2234"/>
      <c r="AA44" s="2234"/>
      <c r="AB44" s="2234"/>
      <c r="AC44" s="2234"/>
      <c r="AD44" s="2234"/>
      <c r="AE44" s="2234"/>
      <c r="AF44" s="2234"/>
      <c r="AG44" s="2234"/>
      <c r="AH44" s="2234"/>
      <c r="AI44" s="2234"/>
      <c r="AJ44" s="2234"/>
      <c r="AK44" s="2224"/>
      <c r="AL44" s="2224"/>
    </row>
    <row r="45" spans="1:41" s="2225" customFormat="1" ht="15" customHeight="1">
      <c r="A45" s="2214"/>
      <c r="B45" s="2215"/>
      <c r="C45" s="2216"/>
      <c r="D45" s="2214"/>
      <c r="E45" s="2165"/>
      <c r="F45" s="2165"/>
      <c r="G45" s="2165"/>
      <c r="H45" s="2230"/>
      <c r="I45" s="2230"/>
      <c r="J45" s="2231"/>
      <c r="K45" s="2231"/>
      <c r="L45" s="2231"/>
      <c r="M45" s="2231"/>
      <c r="N45" s="2218"/>
      <c r="O45" s="2232"/>
      <c r="P45" s="2231"/>
      <c r="Q45" s="2231"/>
      <c r="R45" s="2231"/>
      <c r="S45" s="2231"/>
      <c r="T45" s="2231"/>
      <c r="U45" s="2321"/>
      <c r="V45" s="2232"/>
      <c r="W45" s="2487"/>
      <c r="X45" s="2232"/>
      <c r="Y45" s="2234"/>
      <c r="Z45" s="2234"/>
      <c r="AA45" s="2234"/>
      <c r="AB45" s="2234"/>
      <c r="AC45" s="2234"/>
      <c r="AD45" s="2234"/>
      <c r="AE45" s="2234"/>
      <c r="AF45" s="2234"/>
      <c r="AG45" s="2234"/>
      <c r="AH45" s="2234"/>
      <c r="AI45" s="2234"/>
      <c r="AJ45" s="2234"/>
      <c r="AK45" s="2224"/>
      <c r="AL45" s="2224"/>
    </row>
    <row r="46" spans="1:41" s="2225" customFormat="1" ht="15" customHeight="1">
      <c r="A46" s="2214"/>
      <c r="B46" s="2215"/>
      <c r="C46" s="2216"/>
      <c r="D46" s="2214"/>
      <c r="E46" s="2165"/>
      <c r="F46" s="2165"/>
      <c r="G46" s="2165" t="s">
        <v>651</v>
      </c>
      <c r="H46" s="2165"/>
      <c r="I46" s="2165"/>
      <c r="J46" s="2215"/>
      <c r="K46" s="2215"/>
      <c r="L46" s="2215">
        <f>L47+L48+L51+L54+L57+L60+L63+L66+L67</f>
        <v>0</v>
      </c>
      <c r="M46" s="2215">
        <f>M47+M48+M51+M54+M57+M60+M63+M66+M67</f>
        <v>0</v>
      </c>
      <c r="N46" s="2223">
        <f>L46-SUM(O46:X46)</f>
        <v>0</v>
      </c>
      <c r="O46" s="2216">
        <f t="shared" ref="O46:X46" si="7">O47+O48+O51+O54+O57+O60+O63+O66+O67</f>
        <v>0</v>
      </c>
      <c r="P46" s="2215">
        <f t="shared" si="7"/>
        <v>0</v>
      </c>
      <c r="Q46" s="2215">
        <f t="shared" si="7"/>
        <v>0</v>
      </c>
      <c r="R46" s="2215">
        <f t="shared" si="7"/>
        <v>0</v>
      </c>
      <c r="S46" s="2215">
        <f t="shared" si="7"/>
        <v>0</v>
      </c>
      <c r="T46" s="2215">
        <f t="shared" si="7"/>
        <v>0</v>
      </c>
      <c r="U46" s="2166">
        <f t="shared" si="7"/>
        <v>0</v>
      </c>
      <c r="V46" s="2216">
        <f t="shared" si="7"/>
        <v>0</v>
      </c>
      <c r="W46" s="2486">
        <f t="shared" si="7"/>
        <v>0</v>
      </c>
      <c r="X46" s="2216">
        <f t="shared" si="7"/>
        <v>0</v>
      </c>
      <c r="Y46" s="2234"/>
      <c r="Z46" s="2234"/>
      <c r="AA46" s="2234"/>
      <c r="AB46" s="2234"/>
      <c r="AC46" s="2234"/>
      <c r="AD46" s="2234"/>
      <c r="AE46" s="2234"/>
      <c r="AF46" s="2234"/>
      <c r="AG46" s="2234"/>
      <c r="AH46" s="2234"/>
      <c r="AI46" s="2234"/>
      <c r="AJ46" s="2234"/>
      <c r="AK46" s="2224"/>
      <c r="AL46" s="2224"/>
    </row>
    <row r="47" spans="1:41" s="2225" customFormat="1" ht="15" customHeight="1">
      <c r="A47" s="2214"/>
      <c r="B47" s="2215"/>
      <c r="C47" s="2216" t="s">
        <v>551</v>
      </c>
      <c r="D47" s="2214"/>
      <c r="E47" s="2165"/>
      <c r="F47" s="2165"/>
      <c r="G47" s="2165"/>
      <c r="H47" s="2230" t="s">
        <v>652</v>
      </c>
      <c r="I47" s="2230"/>
      <c r="J47" s="2231"/>
      <c r="K47" s="2215" t="s">
        <v>85</v>
      </c>
      <c r="L47" s="2231"/>
      <c r="M47" s="2231"/>
      <c r="N47" s="2218"/>
      <c r="O47" s="2232"/>
      <c r="P47" s="2231"/>
      <c r="Q47" s="2231"/>
      <c r="R47" s="2231"/>
      <c r="S47" s="2231"/>
      <c r="T47" s="2231"/>
      <c r="U47" s="2321"/>
      <c r="V47" s="2216"/>
      <c r="W47" s="2486"/>
      <c r="X47" s="2216"/>
      <c r="Y47" s="2234"/>
      <c r="Z47" s="2234"/>
      <c r="AA47" s="2234"/>
      <c r="AB47" s="2234"/>
      <c r="AC47" s="2234"/>
      <c r="AD47" s="2234"/>
      <c r="AE47" s="2234"/>
      <c r="AF47" s="2234"/>
      <c r="AG47" s="2234"/>
      <c r="AH47" s="2234"/>
      <c r="AI47" s="2234"/>
      <c r="AJ47" s="2234"/>
      <c r="AK47" s="2224"/>
      <c r="AL47" s="2224"/>
    </row>
    <row r="48" spans="1:41" s="2225" customFormat="1" ht="15" customHeight="1">
      <c r="A48" s="2214"/>
      <c r="B48" s="2215"/>
      <c r="C48" s="2216"/>
      <c r="D48" s="2214"/>
      <c r="E48" s="2165"/>
      <c r="F48" s="2165"/>
      <c r="G48" s="2165"/>
      <c r="H48" s="2230" t="s">
        <v>653</v>
      </c>
      <c r="I48" s="2230"/>
      <c r="J48" s="2231"/>
      <c r="K48" s="2215" t="s">
        <v>86</v>
      </c>
      <c r="L48" s="2231">
        <f>L49+L50</f>
        <v>0</v>
      </c>
      <c r="M48" s="2231">
        <f>M49+M50</f>
        <v>0</v>
      </c>
      <c r="N48" s="2223">
        <f>L48-SUM(O48:X48)</f>
        <v>0</v>
      </c>
      <c r="O48" s="2232">
        <f t="shared" ref="O48:X48" si="8">O49+O50</f>
        <v>0</v>
      </c>
      <c r="P48" s="2231">
        <f t="shared" si="8"/>
        <v>0</v>
      </c>
      <c r="Q48" s="2231">
        <f t="shared" si="8"/>
        <v>0</v>
      </c>
      <c r="R48" s="2231">
        <f t="shared" si="8"/>
        <v>0</v>
      </c>
      <c r="S48" s="2231">
        <f t="shared" si="8"/>
        <v>0</v>
      </c>
      <c r="T48" s="2231">
        <f t="shared" si="8"/>
        <v>0</v>
      </c>
      <c r="U48" s="2321">
        <f t="shared" si="8"/>
        <v>0</v>
      </c>
      <c r="V48" s="2232">
        <f t="shared" si="8"/>
        <v>0</v>
      </c>
      <c r="W48" s="2487">
        <f t="shared" si="8"/>
        <v>0</v>
      </c>
      <c r="X48" s="2232">
        <f t="shared" si="8"/>
        <v>0</v>
      </c>
      <c r="Y48" s="2234"/>
      <c r="Z48" s="2234"/>
      <c r="AA48" s="2234"/>
      <c r="AB48" s="2234"/>
      <c r="AC48" s="2234"/>
      <c r="AD48" s="2234"/>
      <c r="AE48" s="2234"/>
      <c r="AF48" s="2234"/>
      <c r="AG48" s="2234"/>
      <c r="AH48" s="2234"/>
      <c r="AI48" s="2234"/>
      <c r="AJ48" s="2234"/>
      <c r="AK48" s="2224"/>
      <c r="AL48" s="2224"/>
    </row>
    <row r="49" spans="1:38" s="2225" customFormat="1" ht="15" customHeight="1">
      <c r="A49" s="2214"/>
      <c r="B49" s="2215"/>
      <c r="C49" s="2216" t="s">
        <v>552</v>
      </c>
      <c r="D49" s="2214"/>
      <c r="E49" s="2165"/>
      <c r="F49" s="2165"/>
      <c r="G49" s="2165"/>
      <c r="H49" s="2230"/>
      <c r="I49" s="2230" t="s">
        <v>649</v>
      </c>
      <c r="J49" s="2231"/>
      <c r="K49" s="2215"/>
      <c r="L49" s="2231"/>
      <c r="M49" s="2231"/>
      <c r="N49" s="2218"/>
      <c r="O49" s="2232"/>
      <c r="P49" s="2231"/>
      <c r="Q49" s="2231"/>
      <c r="R49" s="2231"/>
      <c r="S49" s="2231"/>
      <c r="T49" s="2231"/>
      <c r="U49" s="2321"/>
      <c r="V49" s="2232"/>
      <c r="W49" s="2487"/>
      <c r="X49" s="2232"/>
      <c r="Y49" s="2234"/>
      <c r="Z49" s="2234"/>
      <c r="AA49" s="2234"/>
      <c r="AB49" s="2234"/>
      <c r="AC49" s="2234"/>
      <c r="AD49" s="2234"/>
      <c r="AE49" s="2234"/>
      <c r="AF49" s="2234"/>
      <c r="AG49" s="2234"/>
      <c r="AH49" s="2234"/>
      <c r="AI49" s="2234"/>
      <c r="AJ49" s="2234"/>
      <c r="AK49" s="2224"/>
      <c r="AL49" s="2224"/>
    </row>
    <row r="50" spans="1:38" s="2225" customFormat="1" ht="15" customHeight="1">
      <c r="A50" s="2214"/>
      <c r="B50" s="2215"/>
      <c r="C50" s="2216" t="s">
        <v>551</v>
      </c>
      <c r="D50" s="2214"/>
      <c r="E50" s="2165"/>
      <c r="F50" s="2165"/>
      <c r="G50" s="2165"/>
      <c r="H50" s="2230"/>
      <c r="I50" s="2230" t="s">
        <v>654</v>
      </c>
      <c r="J50" s="2231"/>
      <c r="K50" s="2215"/>
      <c r="L50" s="2231"/>
      <c r="M50" s="2231"/>
      <c r="N50" s="2218"/>
      <c r="O50" s="2232"/>
      <c r="P50" s="2231"/>
      <c r="Q50" s="2231"/>
      <c r="R50" s="2231"/>
      <c r="S50" s="2231"/>
      <c r="T50" s="2231"/>
      <c r="U50" s="2321"/>
      <c r="V50" s="2232"/>
      <c r="W50" s="2487"/>
      <c r="X50" s="2232"/>
      <c r="Y50" s="2234"/>
      <c r="Z50" s="2234"/>
      <c r="AA50" s="2234"/>
      <c r="AB50" s="2234"/>
      <c r="AC50" s="2234"/>
      <c r="AD50" s="2234"/>
      <c r="AE50" s="2234"/>
      <c r="AF50" s="2234"/>
      <c r="AG50" s="2234"/>
      <c r="AH50" s="2234"/>
      <c r="AI50" s="2234"/>
      <c r="AJ50" s="2234"/>
      <c r="AK50" s="2224"/>
      <c r="AL50" s="2224"/>
    </row>
    <row r="51" spans="1:38" s="2225" customFormat="1" ht="15" customHeight="1">
      <c r="A51" s="2214"/>
      <c r="B51" s="2215"/>
      <c r="C51" s="2216"/>
      <c r="D51" s="2214"/>
      <c r="E51" s="2165"/>
      <c r="F51" s="2165"/>
      <c r="G51" s="2165"/>
      <c r="H51" s="2230" t="s">
        <v>655</v>
      </c>
      <c r="I51" s="2230"/>
      <c r="J51" s="2231"/>
      <c r="K51" s="2215" t="s">
        <v>87</v>
      </c>
      <c r="L51" s="2231">
        <f>L52+L53</f>
        <v>0</v>
      </c>
      <c r="M51" s="2231">
        <f>M52+M53</f>
        <v>0</v>
      </c>
      <c r="N51" s="2223">
        <f>L51-SUM(O51:X51)</f>
        <v>0</v>
      </c>
      <c r="O51" s="2232">
        <f t="shared" ref="O51:X51" si="9">O52+O53</f>
        <v>0</v>
      </c>
      <c r="P51" s="2231">
        <f t="shared" si="9"/>
        <v>0</v>
      </c>
      <c r="Q51" s="2231">
        <f t="shared" si="9"/>
        <v>0</v>
      </c>
      <c r="R51" s="2231">
        <f t="shared" si="9"/>
        <v>0</v>
      </c>
      <c r="S51" s="2231">
        <f t="shared" si="9"/>
        <v>0</v>
      </c>
      <c r="T51" s="2231">
        <f t="shared" si="9"/>
        <v>0</v>
      </c>
      <c r="U51" s="2321">
        <f t="shared" si="9"/>
        <v>0</v>
      </c>
      <c r="V51" s="2232">
        <f t="shared" si="9"/>
        <v>0</v>
      </c>
      <c r="W51" s="2487">
        <f t="shared" si="9"/>
        <v>0</v>
      </c>
      <c r="X51" s="2232">
        <f t="shared" si="9"/>
        <v>0</v>
      </c>
      <c r="Y51" s="2234"/>
      <c r="Z51" s="2234"/>
      <c r="AA51" s="2234"/>
      <c r="AB51" s="2234"/>
      <c r="AC51" s="2234"/>
      <c r="AD51" s="2234"/>
      <c r="AE51" s="2234"/>
      <c r="AF51" s="2234"/>
      <c r="AG51" s="2234"/>
      <c r="AH51" s="2234"/>
      <c r="AI51" s="2234"/>
      <c r="AJ51" s="2234"/>
      <c r="AK51" s="2224"/>
      <c r="AL51" s="2224"/>
    </row>
    <row r="52" spans="1:38" s="2225" customFormat="1" ht="15" customHeight="1">
      <c r="A52" s="2214"/>
      <c r="B52" s="2215"/>
      <c r="C52" s="2216" t="s">
        <v>552</v>
      </c>
      <c r="D52" s="2214"/>
      <c r="E52" s="2165"/>
      <c r="F52" s="2165"/>
      <c r="G52" s="2165"/>
      <c r="H52" s="2230"/>
      <c r="I52" s="2230" t="s">
        <v>649</v>
      </c>
      <c r="J52" s="2231"/>
      <c r="K52" s="2231"/>
      <c r="L52" s="2231"/>
      <c r="M52" s="2231"/>
      <c r="N52" s="2218"/>
      <c r="O52" s="2232"/>
      <c r="P52" s="2231"/>
      <c r="Q52" s="2231"/>
      <c r="R52" s="2231"/>
      <c r="S52" s="2231"/>
      <c r="T52" s="2231"/>
      <c r="U52" s="2321"/>
      <c r="V52" s="2232"/>
      <c r="W52" s="2487"/>
      <c r="X52" s="2232"/>
      <c r="Y52" s="2234"/>
      <c r="Z52" s="2234"/>
      <c r="AA52" s="2234"/>
      <c r="AB52" s="2234"/>
      <c r="AC52" s="2234"/>
      <c r="AD52" s="2234"/>
      <c r="AE52" s="2234"/>
      <c r="AF52" s="2234"/>
      <c r="AG52" s="2234"/>
      <c r="AH52" s="2234"/>
      <c r="AI52" s="2234"/>
      <c r="AJ52" s="2234"/>
      <c r="AK52" s="2224"/>
      <c r="AL52" s="2224"/>
    </row>
    <row r="53" spans="1:38" s="2225" customFormat="1" ht="15" customHeight="1">
      <c r="A53" s="2214"/>
      <c r="B53" s="2215"/>
      <c r="C53" s="2216" t="s">
        <v>551</v>
      </c>
      <c r="D53" s="2214"/>
      <c r="E53" s="2165"/>
      <c r="F53" s="2165"/>
      <c r="G53" s="2165"/>
      <c r="H53" s="2230"/>
      <c r="I53" s="2230" t="s">
        <v>654</v>
      </c>
      <c r="J53" s="2231"/>
      <c r="K53" s="2231"/>
      <c r="L53" s="2231"/>
      <c r="M53" s="2231"/>
      <c r="N53" s="2218"/>
      <c r="O53" s="2232"/>
      <c r="P53" s="2231"/>
      <c r="Q53" s="2231"/>
      <c r="R53" s="2231"/>
      <c r="S53" s="2231"/>
      <c r="T53" s="2231"/>
      <c r="U53" s="2321"/>
      <c r="V53" s="2232"/>
      <c r="W53" s="2487"/>
      <c r="X53" s="2232"/>
      <c r="Y53" s="2234"/>
      <c r="Z53" s="2234"/>
      <c r="AA53" s="2234"/>
      <c r="AB53" s="2234"/>
      <c r="AC53" s="2234"/>
      <c r="AD53" s="2234"/>
      <c r="AE53" s="2234"/>
      <c r="AF53" s="2234"/>
      <c r="AG53" s="2234"/>
      <c r="AH53" s="2234"/>
      <c r="AI53" s="2234"/>
      <c r="AJ53" s="2234"/>
      <c r="AK53" s="2224"/>
      <c r="AL53" s="2224"/>
    </row>
    <row r="54" spans="1:38" s="2225" customFormat="1" ht="15" customHeight="1">
      <c r="A54" s="2214"/>
      <c r="B54" s="2215"/>
      <c r="C54" s="2216"/>
      <c r="D54" s="2214"/>
      <c r="E54" s="2165"/>
      <c r="F54" s="2165"/>
      <c r="G54" s="2165"/>
      <c r="H54" s="2230" t="s">
        <v>656</v>
      </c>
      <c r="I54" s="2230"/>
      <c r="J54" s="2231"/>
      <c r="K54" s="2215" t="s">
        <v>88</v>
      </c>
      <c r="L54" s="2231">
        <f>L55+L56</f>
        <v>0</v>
      </c>
      <c r="M54" s="2231">
        <f>M55+M56</f>
        <v>0</v>
      </c>
      <c r="N54" s="2223">
        <f>L54-SUM(O54:X54)</f>
        <v>0</v>
      </c>
      <c r="O54" s="2232">
        <f t="shared" ref="O54:X54" si="10">O55+O56</f>
        <v>0</v>
      </c>
      <c r="P54" s="2231">
        <f t="shared" si="10"/>
        <v>0</v>
      </c>
      <c r="Q54" s="2231">
        <f t="shared" si="10"/>
        <v>0</v>
      </c>
      <c r="R54" s="2231">
        <f t="shared" si="10"/>
        <v>0</v>
      </c>
      <c r="S54" s="2231">
        <f t="shared" si="10"/>
        <v>0</v>
      </c>
      <c r="T54" s="2231">
        <f t="shared" si="10"/>
        <v>0</v>
      </c>
      <c r="U54" s="2321">
        <f t="shared" si="10"/>
        <v>0</v>
      </c>
      <c r="V54" s="2232">
        <f t="shared" si="10"/>
        <v>0</v>
      </c>
      <c r="W54" s="2487">
        <f t="shared" si="10"/>
        <v>0</v>
      </c>
      <c r="X54" s="2232">
        <f t="shared" si="10"/>
        <v>0</v>
      </c>
      <c r="Y54" s="2234"/>
      <c r="Z54" s="2234"/>
      <c r="AA54" s="2234"/>
      <c r="AB54" s="2234"/>
      <c r="AC54" s="2234"/>
      <c r="AD54" s="2234"/>
      <c r="AE54" s="2234"/>
      <c r="AF54" s="2234"/>
      <c r="AG54" s="2234"/>
      <c r="AH54" s="2234"/>
      <c r="AI54" s="2234"/>
      <c r="AJ54" s="2234"/>
      <c r="AK54" s="2224"/>
      <c r="AL54" s="2224"/>
    </row>
    <row r="55" spans="1:38" s="2225" customFormat="1" ht="15" customHeight="1">
      <c r="A55" s="2214"/>
      <c r="B55" s="2215"/>
      <c r="C55" s="2216" t="s">
        <v>552</v>
      </c>
      <c r="D55" s="2214"/>
      <c r="E55" s="2165"/>
      <c r="F55" s="2165"/>
      <c r="G55" s="2165"/>
      <c r="H55" s="2230"/>
      <c r="I55" s="2230" t="s">
        <v>649</v>
      </c>
      <c r="J55" s="2231"/>
      <c r="K55" s="2231"/>
      <c r="L55" s="2231"/>
      <c r="M55" s="2231"/>
      <c r="N55" s="2218"/>
      <c r="O55" s="2232"/>
      <c r="P55" s="2231"/>
      <c r="Q55" s="2231"/>
      <c r="R55" s="2231"/>
      <c r="S55" s="2231"/>
      <c r="T55" s="2231"/>
      <c r="U55" s="2321"/>
      <c r="V55" s="2232"/>
      <c r="W55" s="2487"/>
      <c r="X55" s="2232"/>
      <c r="Y55" s="2234"/>
      <c r="Z55" s="2234"/>
      <c r="AA55" s="2234"/>
      <c r="AB55" s="2234"/>
      <c r="AC55" s="2234"/>
      <c r="AD55" s="2234"/>
      <c r="AE55" s="2234"/>
      <c r="AF55" s="2234"/>
      <c r="AG55" s="2234"/>
      <c r="AH55" s="2234"/>
      <c r="AI55" s="2234"/>
      <c r="AJ55" s="2234"/>
      <c r="AK55" s="2224"/>
      <c r="AL55" s="2224"/>
    </row>
    <row r="56" spans="1:38" s="2225" customFormat="1" ht="15" customHeight="1">
      <c r="A56" s="2214"/>
      <c r="B56" s="2215"/>
      <c r="C56" s="2216" t="s">
        <v>551</v>
      </c>
      <c r="D56" s="2214"/>
      <c r="E56" s="2165"/>
      <c r="F56" s="2165"/>
      <c r="G56" s="2165"/>
      <c r="H56" s="2230"/>
      <c r="I56" s="2230" t="s">
        <v>654</v>
      </c>
      <c r="J56" s="2231"/>
      <c r="K56" s="2231"/>
      <c r="L56" s="2231"/>
      <c r="M56" s="2231"/>
      <c r="N56" s="2218"/>
      <c r="O56" s="2232"/>
      <c r="P56" s="2231"/>
      <c r="Q56" s="2231"/>
      <c r="R56" s="2231"/>
      <c r="S56" s="2231"/>
      <c r="T56" s="2231"/>
      <c r="U56" s="2321"/>
      <c r="V56" s="2232"/>
      <c r="W56" s="2487"/>
      <c r="X56" s="2232"/>
      <c r="Y56" s="2234"/>
      <c r="Z56" s="2234"/>
      <c r="AA56" s="2234"/>
      <c r="AB56" s="2234"/>
      <c r="AC56" s="2234"/>
      <c r="AD56" s="2234"/>
      <c r="AE56" s="2234"/>
      <c r="AF56" s="2234"/>
      <c r="AG56" s="2234"/>
      <c r="AH56" s="2234"/>
      <c r="AI56" s="2234"/>
      <c r="AJ56" s="2234"/>
      <c r="AK56" s="2224"/>
      <c r="AL56" s="2224"/>
    </row>
    <row r="57" spans="1:38" s="2225" customFormat="1" ht="15" customHeight="1">
      <c r="A57" s="2214"/>
      <c r="B57" s="2215"/>
      <c r="C57" s="2216"/>
      <c r="D57" s="2214"/>
      <c r="E57" s="2165"/>
      <c r="F57" s="2165"/>
      <c r="G57" s="2165"/>
      <c r="H57" s="2230" t="s">
        <v>657</v>
      </c>
      <c r="I57" s="2230"/>
      <c r="J57" s="2231"/>
      <c r="K57" s="2215" t="s">
        <v>89</v>
      </c>
      <c r="L57" s="2231">
        <f>L58+L59</f>
        <v>0</v>
      </c>
      <c r="M57" s="2231">
        <f>M58+M59</f>
        <v>0</v>
      </c>
      <c r="N57" s="2223">
        <f>L57-SUM(O57:X57)</f>
        <v>0</v>
      </c>
      <c r="O57" s="2232">
        <f t="shared" ref="O57:X57" si="11">O58+O59</f>
        <v>0</v>
      </c>
      <c r="P57" s="2231">
        <f t="shared" si="11"/>
        <v>0</v>
      </c>
      <c r="Q57" s="2231">
        <f t="shared" si="11"/>
        <v>0</v>
      </c>
      <c r="R57" s="2231">
        <f t="shared" si="11"/>
        <v>0</v>
      </c>
      <c r="S57" s="2231">
        <f t="shared" si="11"/>
        <v>0</v>
      </c>
      <c r="T57" s="2231">
        <f t="shared" si="11"/>
        <v>0</v>
      </c>
      <c r="U57" s="2321">
        <f t="shared" si="11"/>
        <v>0</v>
      </c>
      <c r="V57" s="2232">
        <f t="shared" si="11"/>
        <v>0</v>
      </c>
      <c r="W57" s="2487">
        <f t="shared" si="11"/>
        <v>0</v>
      </c>
      <c r="X57" s="2232">
        <f t="shared" si="11"/>
        <v>0</v>
      </c>
      <c r="Y57" s="2234"/>
      <c r="Z57" s="2234"/>
      <c r="AA57" s="2234"/>
      <c r="AB57" s="2234"/>
      <c r="AC57" s="2234"/>
      <c r="AD57" s="2234"/>
      <c r="AE57" s="2234"/>
      <c r="AF57" s="2234"/>
      <c r="AG57" s="2234"/>
      <c r="AH57" s="2234"/>
      <c r="AI57" s="2234"/>
      <c r="AJ57" s="2234"/>
      <c r="AK57" s="2224"/>
      <c r="AL57" s="2224"/>
    </row>
    <row r="58" spans="1:38" s="2225" customFormat="1" ht="15" customHeight="1">
      <c r="A58" s="2214"/>
      <c r="B58" s="2215"/>
      <c r="C58" s="2216" t="s">
        <v>552</v>
      </c>
      <c r="D58" s="2214"/>
      <c r="E58" s="2165"/>
      <c r="F58" s="2165"/>
      <c r="G58" s="2165"/>
      <c r="H58" s="2230"/>
      <c r="I58" s="2230" t="s">
        <v>649</v>
      </c>
      <c r="J58" s="2231"/>
      <c r="K58" s="2215"/>
      <c r="L58" s="2231"/>
      <c r="M58" s="2231"/>
      <c r="N58" s="2218"/>
      <c r="O58" s="2232"/>
      <c r="P58" s="2231"/>
      <c r="Q58" s="2231"/>
      <c r="R58" s="2231"/>
      <c r="S58" s="2231"/>
      <c r="T58" s="2231"/>
      <c r="U58" s="2321"/>
      <c r="V58" s="2232"/>
      <c r="W58" s="2487"/>
      <c r="X58" s="2232"/>
      <c r="Y58" s="2234"/>
      <c r="Z58" s="2234"/>
      <c r="AA58" s="2234"/>
      <c r="AB58" s="2234"/>
      <c r="AC58" s="2234"/>
      <c r="AD58" s="2234"/>
      <c r="AE58" s="2234"/>
      <c r="AF58" s="2234"/>
      <c r="AG58" s="2234"/>
      <c r="AH58" s="2234"/>
      <c r="AI58" s="2234"/>
      <c r="AJ58" s="2234"/>
      <c r="AK58" s="2224"/>
      <c r="AL58" s="2224"/>
    </row>
    <row r="59" spans="1:38" s="2225" customFormat="1" ht="15" customHeight="1">
      <c r="A59" s="2214"/>
      <c r="B59" s="2215"/>
      <c r="C59" s="2216" t="s">
        <v>551</v>
      </c>
      <c r="D59" s="2214"/>
      <c r="E59" s="2165"/>
      <c r="F59" s="2165"/>
      <c r="G59" s="2165"/>
      <c r="H59" s="2230"/>
      <c r="I59" s="2230" t="s">
        <v>654</v>
      </c>
      <c r="J59" s="2231"/>
      <c r="K59" s="2215"/>
      <c r="L59" s="2231"/>
      <c r="M59" s="2231"/>
      <c r="N59" s="2218"/>
      <c r="O59" s="2232"/>
      <c r="P59" s="2231"/>
      <c r="Q59" s="2231"/>
      <c r="R59" s="2231"/>
      <c r="S59" s="2231"/>
      <c r="T59" s="2231"/>
      <c r="U59" s="2321"/>
      <c r="V59" s="2232"/>
      <c r="W59" s="2487"/>
      <c r="X59" s="2232"/>
      <c r="Y59" s="2234"/>
      <c r="Z59" s="2234"/>
      <c r="AA59" s="2234"/>
      <c r="AB59" s="2234"/>
      <c r="AC59" s="2234"/>
      <c r="AD59" s="2234"/>
      <c r="AE59" s="2234"/>
      <c r="AF59" s="2234"/>
      <c r="AG59" s="2234"/>
      <c r="AH59" s="2234"/>
      <c r="AI59" s="2234"/>
      <c r="AJ59" s="2234"/>
      <c r="AK59" s="2224"/>
      <c r="AL59" s="2224"/>
    </row>
    <row r="60" spans="1:38" s="2225" customFormat="1" ht="15" customHeight="1">
      <c r="A60" s="2214"/>
      <c r="B60" s="2215"/>
      <c r="C60" s="2216"/>
      <c r="D60" s="2214"/>
      <c r="E60" s="2165"/>
      <c r="F60" s="2165"/>
      <c r="G60" s="2165"/>
      <c r="H60" s="2230" t="s">
        <v>658</v>
      </c>
      <c r="I60" s="2230"/>
      <c r="J60" s="2231"/>
      <c r="K60" s="2215" t="s">
        <v>90</v>
      </c>
      <c r="L60" s="2231">
        <f>L61+L62</f>
        <v>0</v>
      </c>
      <c r="M60" s="2231">
        <f>M61+M62</f>
        <v>0</v>
      </c>
      <c r="N60" s="2223">
        <f>L60-SUM(O60:X60)</f>
        <v>0</v>
      </c>
      <c r="O60" s="2232">
        <f t="shared" ref="O60:X60" si="12">O61+O62</f>
        <v>0</v>
      </c>
      <c r="P60" s="2231">
        <f t="shared" si="12"/>
        <v>0</v>
      </c>
      <c r="Q60" s="2231">
        <f t="shared" si="12"/>
        <v>0</v>
      </c>
      <c r="R60" s="2231">
        <f t="shared" si="12"/>
        <v>0</v>
      </c>
      <c r="S60" s="2231">
        <f t="shared" si="12"/>
        <v>0</v>
      </c>
      <c r="T60" s="2231">
        <f t="shared" si="12"/>
        <v>0</v>
      </c>
      <c r="U60" s="2321">
        <f t="shared" si="12"/>
        <v>0</v>
      </c>
      <c r="V60" s="2232">
        <f t="shared" si="12"/>
        <v>0</v>
      </c>
      <c r="W60" s="2487">
        <f t="shared" si="12"/>
        <v>0</v>
      </c>
      <c r="X60" s="2232">
        <f t="shared" si="12"/>
        <v>0</v>
      </c>
      <c r="Y60" s="2234"/>
      <c r="Z60" s="2234"/>
      <c r="AA60" s="2234"/>
      <c r="AB60" s="2234"/>
      <c r="AC60" s="2234"/>
      <c r="AD60" s="2234"/>
      <c r="AE60" s="2234"/>
      <c r="AF60" s="2234"/>
      <c r="AG60" s="2234"/>
      <c r="AH60" s="2234"/>
      <c r="AI60" s="2234"/>
      <c r="AJ60" s="2234"/>
      <c r="AK60" s="2224"/>
      <c r="AL60" s="2224"/>
    </row>
    <row r="61" spans="1:38" s="2225" customFormat="1" ht="15" customHeight="1">
      <c r="A61" s="2214"/>
      <c r="B61" s="2215"/>
      <c r="C61" s="2216" t="s">
        <v>552</v>
      </c>
      <c r="D61" s="2214"/>
      <c r="E61" s="2165"/>
      <c r="F61" s="2165"/>
      <c r="G61" s="2165"/>
      <c r="H61" s="2230"/>
      <c r="I61" s="2230" t="s">
        <v>649</v>
      </c>
      <c r="J61" s="2231"/>
      <c r="K61" s="2215"/>
      <c r="L61" s="2231"/>
      <c r="M61" s="2231"/>
      <c r="N61" s="2218"/>
      <c r="O61" s="2232"/>
      <c r="P61" s="2231"/>
      <c r="Q61" s="2231"/>
      <c r="R61" s="2231"/>
      <c r="S61" s="2231"/>
      <c r="T61" s="2231"/>
      <c r="U61" s="2321"/>
      <c r="V61" s="2232"/>
      <c r="W61" s="2487"/>
      <c r="X61" s="2232"/>
      <c r="Y61" s="2234"/>
      <c r="Z61" s="2234"/>
      <c r="AA61" s="2234"/>
      <c r="AB61" s="2234"/>
      <c r="AC61" s="2234"/>
      <c r="AD61" s="2234"/>
      <c r="AE61" s="2234"/>
      <c r="AF61" s="2234"/>
      <c r="AG61" s="2234"/>
      <c r="AH61" s="2234"/>
      <c r="AI61" s="2234"/>
      <c r="AJ61" s="2234"/>
      <c r="AK61" s="2224"/>
      <c r="AL61" s="2224"/>
    </row>
    <row r="62" spans="1:38" s="2225" customFormat="1" ht="15" customHeight="1">
      <c r="A62" s="2214"/>
      <c r="B62" s="2215"/>
      <c r="C62" s="2216" t="s">
        <v>551</v>
      </c>
      <c r="D62" s="2214"/>
      <c r="E62" s="2165"/>
      <c r="F62" s="2165"/>
      <c r="G62" s="2165"/>
      <c r="H62" s="2230"/>
      <c r="I62" s="2230" t="s">
        <v>654</v>
      </c>
      <c r="J62" s="2231"/>
      <c r="K62" s="2215"/>
      <c r="L62" s="2231"/>
      <c r="M62" s="2231"/>
      <c r="N62" s="2218"/>
      <c r="O62" s="2232"/>
      <c r="P62" s="2231"/>
      <c r="Q62" s="2231"/>
      <c r="R62" s="2231"/>
      <c r="S62" s="2231"/>
      <c r="T62" s="2231"/>
      <c r="U62" s="2321"/>
      <c r="V62" s="2232"/>
      <c r="W62" s="2487"/>
      <c r="X62" s="2232"/>
      <c r="Y62" s="2234"/>
      <c r="Z62" s="2234"/>
      <c r="AA62" s="2234"/>
      <c r="AB62" s="2234"/>
      <c r="AC62" s="2234"/>
      <c r="AD62" s="2234"/>
      <c r="AE62" s="2234"/>
      <c r="AF62" s="2234"/>
      <c r="AG62" s="2234"/>
      <c r="AH62" s="2234"/>
      <c r="AI62" s="2234"/>
      <c r="AJ62" s="2234"/>
      <c r="AK62" s="2224"/>
      <c r="AL62" s="2224"/>
    </row>
    <row r="63" spans="1:38" s="2225" customFormat="1" ht="15" customHeight="1">
      <c r="A63" s="2214"/>
      <c r="B63" s="2215"/>
      <c r="C63" s="2216"/>
      <c r="D63" s="2214"/>
      <c r="E63" s="2165"/>
      <c r="F63" s="2165"/>
      <c r="G63" s="2165"/>
      <c r="H63" s="2230" t="s">
        <v>659</v>
      </c>
      <c r="I63" s="2230"/>
      <c r="J63" s="2231"/>
      <c r="K63" s="2215" t="s">
        <v>91</v>
      </c>
      <c r="L63" s="2231">
        <f>L64+L65</f>
        <v>0</v>
      </c>
      <c r="M63" s="2231">
        <f>M64+M65</f>
        <v>0</v>
      </c>
      <c r="N63" s="2223">
        <f>L63-SUM(O63:X63)</f>
        <v>0</v>
      </c>
      <c r="O63" s="2232">
        <f t="shared" ref="O63:X63" si="13">O64+O65</f>
        <v>0</v>
      </c>
      <c r="P63" s="2231">
        <f t="shared" si="13"/>
        <v>0</v>
      </c>
      <c r="Q63" s="2231">
        <f t="shared" si="13"/>
        <v>0</v>
      </c>
      <c r="R63" s="2231">
        <f t="shared" si="13"/>
        <v>0</v>
      </c>
      <c r="S63" s="2231">
        <f t="shared" si="13"/>
        <v>0</v>
      </c>
      <c r="T63" s="2231">
        <f t="shared" si="13"/>
        <v>0</v>
      </c>
      <c r="U63" s="2321">
        <f t="shared" si="13"/>
        <v>0</v>
      </c>
      <c r="V63" s="2232">
        <f t="shared" si="13"/>
        <v>0</v>
      </c>
      <c r="W63" s="2487">
        <f t="shared" si="13"/>
        <v>0</v>
      </c>
      <c r="X63" s="2232">
        <f t="shared" si="13"/>
        <v>0</v>
      </c>
      <c r="Y63" s="2234"/>
      <c r="Z63" s="2234"/>
      <c r="AA63" s="2234"/>
      <c r="AB63" s="2234"/>
      <c r="AC63" s="2234"/>
      <c r="AD63" s="2234"/>
      <c r="AE63" s="2234"/>
      <c r="AF63" s="2234"/>
      <c r="AG63" s="2234"/>
      <c r="AH63" s="2234"/>
      <c r="AI63" s="2234"/>
      <c r="AJ63" s="2234"/>
      <c r="AK63" s="2224"/>
      <c r="AL63" s="2224"/>
    </row>
    <row r="64" spans="1:38" s="2225" customFormat="1" ht="15" customHeight="1">
      <c r="A64" s="2214"/>
      <c r="B64" s="2215"/>
      <c r="C64" s="2216" t="s">
        <v>552</v>
      </c>
      <c r="D64" s="2214"/>
      <c r="E64" s="2165"/>
      <c r="F64" s="2165"/>
      <c r="G64" s="2165"/>
      <c r="H64" s="2230"/>
      <c r="I64" s="2230" t="s">
        <v>649</v>
      </c>
      <c r="J64" s="2231"/>
      <c r="K64" s="2215"/>
      <c r="L64" s="2231"/>
      <c r="M64" s="2231"/>
      <c r="N64" s="2218"/>
      <c r="O64" s="2232"/>
      <c r="P64" s="2231"/>
      <c r="Q64" s="2231"/>
      <c r="R64" s="2231"/>
      <c r="S64" s="2231"/>
      <c r="T64" s="2231"/>
      <c r="U64" s="2321"/>
      <c r="V64" s="2232"/>
      <c r="W64" s="2487"/>
      <c r="X64" s="2232"/>
      <c r="Y64" s="2234"/>
      <c r="Z64" s="2234"/>
      <c r="AA64" s="2234"/>
      <c r="AB64" s="2234"/>
      <c r="AC64" s="2234"/>
      <c r="AD64" s="2234"/>
      <c r="AE64" s="2234"/>
      <c r="AF64" s="2234"/>
      <c r="AG64" s="2234"/>
      <c r="AH64" s="2234"/>
      <c r="AI64" s="2234"/>
      <c r="AJ64" s="2234"/>
      <c r="AK64" s="2224"/>
      <c r="AL64" s="2224"/>
    </row>
    <row r="65" spans="1:38" s="2225" customFormat="1" ht="15" customHeight="1">
      <c r="A65" s="2214"/>
      <c r="B65" s="2215"/>
      <c r="C65" s="2216" t="s">
        <v>551</v>
      </c>
      <c r="D65" s="2214"/>
      <c r="E65" s="2165"/>
      <c r="F65" s="2165"/>
      <c r="G65" s="2165"/>
      <c r="H65" s="2230"/>
      <c r="I65" s="2230" t="s">
        <v>654</v>
      </c>
      <c r="J65" s="2231"/>
      <c r="K65" s="2215"/>
      <c r="L65" s="2231"/>
      <c r="M65" s="2231"/>
      <c r="N65" s="2218"/>
      <c r="O65" s="2232"/>
      <c r="P65" s="2231"/>
      <c r="Q65" s="2231"/>
      <c r="R65" s="2231"/>
      <c r="S65" s="2231"/>
      <c r="T65" s="2231"/>
      <c r="U65" s="2321"/>
      <c r="V65" s="2232"/>
      <c r="W65" s="2487"/>
      <c r="X65" s="2232"/>
      <c r="Y65" s="2234"/>
      <c r="Z65" s="2234"/>
      <c r="AA65" s="2234"/>
      <c r="AB65" s="2234"/>
      <c r="AC65" s="2234"/>
      <c r="AD65" s="2234"/>
      <c r="AE65" s="2234"/>
      <c r="AF65" s="2234"/>
      <c r="AG65" s="2234"/>
      <c r="AH65" s="2234"/>
      <c r="AI65" s="2234"/>
      <c r="AJ65" s="2234"/>
      <c r="AK65" s="2224"/>
      <c r="AL65" s="2224"/>
    </row>
    <row r="66" spans="1:38" s="2225" customFormat="1" ht="15" customHeight="1">
      <c r="A66" s="2214"/>
      <c r="B66" s="2215"/>
      <c r="C66" s="2216" t="s">
        <v>551</v>
      </c>
      <c r="D66" s="2214"/>
      <c r="E66" s="2165"/>
      <c r="F66" s="2165"/>
      <c r="G66" s="2165"/>
      <c r="H66" s="2230" t="s">
        <v>660</v>
      </c>
      <c r="I66" s="2230"/>
      <c r="J66" s="2231"/>
      <c r="K66" s="2215" t="s">
        <v>92</v>
      </c>
      <c r="L66" s="2231"/>
      <c r="M66" s="2231"/>
      <c r="N66" s="2218"/>
      <c r="O66" s="2232"/>
      <c r="P66" s="2231"/>
      <c r="Q66" s="2231"/>
      <c r="R66" s="2231"/>
      <c r="S66" s="2231"/>
      <c r="T66" s="2231"/>
      <c r="U66" s="2321"/>
      <c r="V66" s="2232"/>
      <c r="W66" s="2487"/>
      <c r="X66" s="2232"/>
      <c r="Y66" s="2234"/>
      <c r="Z66" s="2234"/>
      <c r="AA66" s="2234"/>
      <c r="AB66" s="2234"/>
      <c r="AC66" s="2234"/>
      <c r="AD66" s="2234"/>
      <c r="AE66" s="2234"/>
      <c r="AF66" s="2234"/>
      <c r="AG66" s="2234"/>
      <c r="AH66" s="2234"/>
      <c r="AI66" s="2234"/>
      <c r="AJ66" s="2234"/>
      <c r="AK66" s="2224"/>
      <c r="AL66" s="2224"/>
    </row>
    <row r="67" spans="1:38" s="2225" customFormat="1" ht="15" customHeight="1">
      <c r="A67" s="2214"/>
      <c r="B67" s="2215"/>
      <c r="C67" s="2216"/>
      <c r="D67" s="2214"/>
      <c r="E67" s="2165"/>
      <c r="F67" s="2165"/>
      <c r="G67" s="2165"/>
      <c r="H67" s="2230" t="s">
        <v>661</v>
      </c>
      <c r="I67" s="2230"/>
      <c r="J67" s="2231"/>
      <c r="K67" s="2215" t="s">
        <v>93</v>
      </c>
      <c r="L67" s="2231">
        <f>L68+L69+L70+L71</f>
        <v>0</v>
      </c>
      <c r="M67" s="2231">
        <f>M68+M69+M70+M71</f>
        <v>0</v>
      </c>
      <c r="N67" s="2223">
        <f>L67-SUM(O67:X67)</f>
        <v>0</v>
      </c>
      <c r="O67" s="2232">
        <f t="shared" ref="O67:X67" si="14">O68+O69+O70+O71</f>
        <v>0</v>
      </c>
      <c r="P67" s="2231">
        <f t="shared" si="14"/>
        <v>0</v>
      </c>
      <c r="Q67" s="2231">
        <f t="shared" si="14"/>
        <v>0</v>
      </c>
      <c r="R67" s="2231">
        <f t="shared" si="14"/>
        <v>0</v>
      </c>
      <c r="S67" s="2231">
        <f t="shared" si="14"/>
        <v>0</v>
      </c>
      <c r="T67" s="2231">
        <f t="shared" si="14"/>
        <v>0</v>
      </c>
      <c r="U67" s="2321">
        <f t="shared" si="14"/>
        <v>0</v>
      </c>
      <c r="V67" s="2232">
        <f t="shared" si="14"/>
        <v>0</v>
      </c>
      <c r="W67" s="2487">
        <f t="shared" si="14"/>
        <v>0</v>
      </c>
      <c r="X67" s="2232">
        <f t="shared" si="14"/>
        <v>0</v>
      </c>
      <c r="Y67" s="2234"/>
      <c r="Z67" s="2234"/>
      <c r="AA67" s="2234"/>
      <c r="AB67" s="2234"/>
      <c r="AC67" s="2234"/>
      <c r="AD67" s="2234"/>
      <c r="AE67" s="2234"/>
      <c r="AF67" s="2234"/>
      <c r="AG67" s="2234"/>
      <c r="AH67" s="2234"/>
      <c r="AI67" s="2234"/>
      <c r="AJ67" s="2234"/>
      <c r="AK67" s="2224"/>
      <c r="AL67" s="2224"/>
    </row>
    <row r="68" spans="1:38" s="2225" customFormat="1" ht="15" customHeight="1">
      <c r="A68" s="2214"/>
      <c r="B68" s="2215"/>
      <c r="C68" s="2216" t="s">
        <v>551</v>
      </c>
      <c r="D68" s="2214"/>
      <c r="E68" s="2165"/>
      <c r="F68" s="2165"/>
      <c r="G68" s="2165"/>
      <c r="H68" s="2230"/>
      <c r="I68" s="2230" t="s">
        <v>662</v>
      </c>
      <c r="J68" s="2231"/>
      <c r="K68" s="2215"/>
      <c r="L68" s="2231"/>
      <c r="M68" s="2231"/>
      <c r="N68" s="2218"/>
      <c r="O68" s="2232"/>
      <c r="P68" s="2231"/>
      <c r="Q68" s="2231"/>
      <c r="R68" s="2231"/>
      <c r="S68" s="2231"/>
      <c r="T68" s="2231"/>
      <c r="U68" s="2321"/>
      <c r="V68" s="2232"/>
      <c r="W68" s="2487"/>
      <c r="X68" s="2232"/>
      <c r="Y68" s="2234"/>
      <c r="Z68" s="2234"/>
      <c r="AA68" s="2234"/>
      <c r="AB68" s="2234"/>
      <c r="AC68" s="2234"/>
      <c r="AD68" s="2234"/>
      <c r="AE68" s="2234"/>
      <c r="AF68" s="2234"/>
      <c r="AG68" s="2234"/>
      <c r="AH68" s="2234"/>
      <c r="AI68" s="2234"/>
      <c r="AJ68" s="2234"/>
      <c r="AK68" s="2224"/>
      <c r="AL68" s="2224"/>
    </row>
    <row r="69" spans="1:38" s="2225" customFormat="1" ht="15" customHeight="1">
      <c r="A69" s="2214"/>
      <c r="B69" s="2215"/>
      <c r="C69" s="2216" t="s">
        <v>551</v>
      </c>
      <c r="D69" s="2214"/>
      <c r="E69" s="2165"/>
      <c r="F69" s="2165"/>
      <c r="G69" s="2165"/>
      <c r="H69" s="2230"/>
      <c r="I69" s="2230" t="s">
        <v>663</v>
      </c>
      <c r="J69" s="2231"/>
      <c r="K69" s="2231"/>
      <c r="L69" s="2231"/>
      <c r="M69" s="2231"/>
      <c r="N69" s="2218"/>
      <c r="O69" s="2232"/>
      <c r="P69" s="2231"/>
      <c r="Q69" s="2231"/>
      <c r="R69" s="2231"/>
      <c r="S69" s="2231"/>
      <c r="T69" s="2231"/>
      <c r="U69" s="2321"/>
      <c r="V69" s="2232"/>
      <c r="W69" s="2487"/>
      <c r="X69" s="2232"/>
      <c r="Y69" s="2234"/>
      <c r="Z69" s="2234"/>
      <c r="AA69" s="2234"/>
      <c r="AB69" s="2234"/>
      <c r="AC69" s="2234"/>
      <c r="AD69" s="2234"/>
      <c r="AE69" s="2234"/>
      <c r="AF69" s="2234"/>
      <c r="AG69" s="2234"/>
      <c r="AH69" s="2234"/>
      <c r="AI69" s="2234"/>
      <c r="AJ69" s="2234"/>
      <c r="AK69" s="2224"/>
      <c r="AL69" s="2224"/>
    </row>
    <row r="70" spans="1:38" s="2225" customFormat="1" ht="15" customHeight="1">
      <c r="A70" s="2214"/>
      <c r="B70" s="2215"/>
      <c r="C70" s="2216" t="s">
        <v>551</v>
      </c>
      <c r="D70" s="2214"/>
      <c r="E70" s="2165"/>
      <c r="F70" s="2165"/>
      <c r="G70" s="2165"/>
      <c r="H70" s="2230"/>
      <c r="I70" s="2230" t="s">
        <v>664</v>
      </c>
      <c r="J70" s="2231"/>
      <c r="K70" s="2231"/>
      <c r="L70" s="2231"/>
      <c r="M70" s="2231"/>
      <c r="N70" s="2218"/>
      <c r="O70" s="2232"/>
      <c r="P70" s="2231"/>
      <c r="Q70" s="2231"/>
      <c r="R70" s="2231"/>
      <c r="S70" s="2231"/>
      <c r="T70" s="2231"/>
      <c r="U70" s="2321"/>
      <c r="V70" s="2232"/>
      <c r="W70" s="2487"/>
      <c r="X70" s="2232"/>
      <c r="Y70" s="2234"/>
      <c r="Z70" s="2234"/>
      <c r="AA70" s="2234"/>
      <c r="AB70" s="2234"/>
      <c r="AC70" s="2234"/>
      <c r="AD70" s="2234"/>
      <c r="AE70" s="2234"/>
      <c r="AF70" s="2234"/>
      <c r="AG70" s="2234"/>
      <c r="AH70" s="2234"/>
      <c r="AI70" s="2234"/>
      <c r="AJ70" s="2234"/>
      <c r="AK70" s="2224"/>
      <c r="AL70" s="2224"/>
    </row>
    <row r="71" spans="1:38" s="2225" customFormat="1" ht="15" customHeight="1">
      <c r="A71" s="2214"/>
      <c r="B71" s="2215"/>
      <c r="C71" s="2216" t="s">
        <v>551</v>
      </c>
      <c r="D71" s="2214"/>
      <c r="E71" s="2165"/>
      <c r="F71" s="2165"/>
      <c r="G71" s="2165"/>
      <c r="H71" s="2230"/>
      <c r="I71" s="2230" t="s">
        <v>665</v>
      </c>
      <c r="J71" s="2231"/>
      <c r="K71" s="2231"/>
      <c r="L71" s="2231"/>
      <c r="M71" s="2231"/>
      <c r="N71" s="2218"/>
      <c r="O71" s="2232"/>
      <c r="P71" s="2231"/>
      <c r="Q71" s="2231"/>
      <c r="R71" s="2231"/>
      <c r="S71" s="2231"/>
      <c r="T71" s="2231"/>
      <c r="U71" s="2321"/>
      <c r="V71" s="2232"/>
      <c r="W71" s="2487"/>
      <c r="X71" s="2232"/>
      <c r="Y71" s="2234"/>
      <c r="Z71" s="2234"/>
      <c r="AA71" s="2234"/>
      <c r="AB71" s="2234"/>
      <c r="AC71" s="2234"/>
      <c r="AD71" s="2234"/>
      <c r="AE71" s="2234"/>
      <c r="AF71" s="2234"/>
      <c r="AG71" s="2234"/>
      <c r="AH71" s="2234"/>
      <c r="AI71" s="2234"/>
      <c r="AJ71" s="2234"/>
      <c r="AK71" s="2224"/>
      <c r="AL71" s="2224"/>
    </row>
    <row r="72" spans="1:38" s="2225" customFormat="1" ht="15" customHeight="1">
      <c r="A72" s="2214"/>
      <c r="B72" s="2215"/>
      <c r="C72" s="2216"/>
      <c r="D72" s="2214"/>
      <c r="E72" s="2165"/>
      <c r="F72" s="2165"/>
      <c r="G72" s="2165"/>
      <c r="H72" s="2230"/>
      <c r="I72" s="2230"/>
      <c r="J72" s="2231"/>
      <c r="K72" s="2231"/>
      <c r="L72" s="2231"/>
      <c r="M72" s="2231"/>
      <c r="N72" s="2218"/>
      <c r="O72" s="2232"/>
      <c r="P72" s="2231"/>
      <c r="Q72" s="2231"/>
      <c r="R72" s="2231"/>
      <c r="S72" s="2231"/>
      <c r="T72" s="2231"/>
      <c r="U72" s="2321"/>
      <c r="V72" s="2232"/>
      <c r="W72" s="2487"/>
      <c r="X72" s="2232"/>
      <c r="Y72" s="2234"/>
      <c r="Z72" s="2234"/>
      <c r="AA72" s="2234"/>
      <c r="AB72" s="2234"/>
      <c r="AC72" s="2234"/>
      <c r="AD72" s="2234"/>
      <c r="AE72" s="2234"/>
      <c r="AF72" s="2234"/>
      <c r="AG72" s="2234"/>
      <c r="AH72" s="2234"/>
      <c r="AI72" s="2234"/>
      <c r="AJ72" s="2234"/>
      <c r="AK72" s="2224"/>
      <c r="AL72" s="2224"/>
    </row>
    <row r="73" spans="1:38" s="2225" customFormat="1" ht="15" customHeight="1">
      <c r="A73" s="2214"/>
      <c r="B73" s="2215"/>
      <c r="C73" s="2216" t="s">
        <v>552</v>
      </c>
      <c r="D73" s="2214"/>
      <c r="E73" s="2165"/>
      <c r="F73" s="2165"/>
      <c r="G73" s="2165" t="s">
        <v>83</v>
      </c>
      <c r="H73" s="2230"/>
      <c r="I73" s="2165"/>
      <c r="J73" s="2215"/>
      <c r="K73" s="2215"/>
      <c r="L73" s="2215"/>
      <c r="M73" s="2215"/>
      <c r="N73" s="2218"/>
      <c r="O73" s="2216"/>
      <c r="P73" s="2215"/>
      <c r="Q73" s="2215"/>
      <c r="R73" s="2215"/>
      <c r="S73" s="2215"/>
      <c r="T73" s="2215"/>
      <c r="U73" s="2166"/>
      <c r="V73" s="2232"/>
      <c r="W73" s="2487"/>
      <c r="X73" s="2232"/>
      <c r="Y73" s="2234"/>
      <c r="Z73" s="2234"/>
      <c r="AA73" s="2234"/>
      <c r="AB73" s="2234"/>
      <c r="AC73" s="2234"/>
      <c r="AD73" s="2234"/>
      <c r="AE73" s="2234"/>
      <c r="AF73" s="2234"/>
      <c r="AG73" s="2234"/>
      <c r="AH73" s="2234"/>
      <c r="AI73" s="2234"/>
      <c r="AJ73" s="2234"/>
      <c r="AK73" s="2224"/>
      <c r="AL73" s="2224"/>
    </row>
    <row r="74" spans="1:38" s="2225" customFormat="1" ht="15" customHeight="1">
      <c r="A74" s="2214"/>
      <c r="B74" s="2215"/>
      <c r="C74" s="2216"/>
      <c r="D74" s="2214"/>
      <c r="E74" s="2165"/>
      <c r="F74" s="2165"/>
      <c r="G74" s="2165"/>
      <c r="H74" s="2230"/>
      <c r="I74" s="2230"/>
      <c r="J74" s="2231"/>
      <c r="K74" s="2231"/>
      <c r="L74" s="2231"/>
      <c r="M74" s="2231"/>
      <c r="N74" s="2218"/>
      <c r="O74" s="2232"/>
      <c r="P74" s="2231"/>
      <c r="Q74" s="2231"/>
      <c r="R74" s="2231"/>
      <c r="S74" s="2231"/>
      <c r="T74" s="2231"/>
      <c r="U74" s="2321"/>
      <c r="V74" s="2216"/>
      <c r="W74" s="2486"/>
      <c r="X74" s="2216"/>
      <c r="Y74" s="2234"/>
      <c r="Z74" s="2234"/>
      <c r="AA74" s="2234"/>
      <c r="AB74" s="2234"/>
      <c r="AC74" s="2234"/>
      <c r="AD74" s="2234"/>
      <c r="AE74" s="2234"/>
      <c r="AF74" s="2234"/>
      <c r="AG74" s="2234"/>
      <c r="AH74" s="2234"/>
      <c r="AI74" s="2234"/>
      <c r="AJ74" s="2234"/>
      <c r="AK74" s="2224"/>
      <c r="AL74" s="2224"/>
    </row>
    <row r="75" spans="1:38" s="2218" customFormat="1" ht="15" customHeight="1">
      <c r="A75" s="2214"/>
      <c r="B75" s="2215"/>
      <c r="C75" s="2216" t="s">
        <v>552</v>
      </c>
      <c r="D75" s="2214"/>
      <c r="E75" s="2165"/>
      <c r="F75" s="2165"/>
      <c r="G75" s="2486" t="s">
        <v>2016</v>
      </c>
      <c r="H75" s="2230"/>
      <c r="I75" s="2165"/>
      <c r="J75" s="2215"/>
      <c r="K75" s="2215"/>
      <c r="L75" s="2215"/>
      <c r="M75" s="2215"/>
      <c r="O75" s="2216"/>
      <c r="P75" s="2215"/>
      <c r="Q75" s="2215"/>
      <c r="R75" s="2215"/>
      <c r="S75" s="2215"/>
      <c r="T75" s="2215"/>
      <c r="U75" s="2166"/>
      <c r="V75" s="2232"/>
      <c r="W75" s="2487"/>
      <c r="X75" s="2232"/>
      <c r="Y75" s="2234"/>
      <c r="Z75" s="2234"/>
      <c r="AA75" s="2234"/>
      <c r="AB75" s="2234"/>
      <c r="AC75" s="2234"/>
      <c r="AD75" s="2234"/>
      <c r="AE75" s="2234"/>
      <c r="AF75" s="2234"/>
      <c r="AG75" s="2234"/>
      <c r="AH75" s="2234"/>
      <c r="AI75" s="2234"/>
      <c r="AJ75" s="2234"/>
      <c r="AK75" s="2234"/>
      <c r="AL75" s="2234"/>
    </row>
    <row r="76" spans="1:38" s="2218" customFormat="1" ht="15" customHeight="1">
      <c r="A76" s="2214"/>
      <c r="B76" s="2215"/>
      <c r="C76" s="2216"/>
      <c r="D76" s="2214"/>
      <c r="E76" s="2165"/>
      <c r="F76" s="2165"/>
      <c r="G76" s="2165"/>
      <c r="H76" s="2230"/>
      <c r="I76" s="3817" t="s">
        <v>2017</v>
      </c>
      <c r="J76" s="2231"/>
      <c r="K76" s="2231"/>
      <c r="L76" s="2231"/>
      <c r="M76" s="2231"/>
      <c r="O76" s="2232"/>
      <c r="P76" s="2231"/>
      <c r="Q76" s="2231"/>
      <c r="R76" s="2231"/>
      <c r="S76" s="2231"/>
      <c r="T76" s="2231"/>
      <c r="U76" s="2321"/>
      <c r="V76" s="2216"/>
      <c r="W76" s="2486"/>
      <c r="X76" s="2216"/>
      <c r="Y76" s="2234"/>
      <c r="Z76" s="2234"/>
      <c r="AA76" s="2234"/>
      <c r="AB76" s="2234"/>
      <c r="AC76" s="2234"/>
      <c r="AD76" s="2234"/>
      <c r="AE76" s="2234"/>
      <c r="AF76" s="2234"/>
      <c r="AG76" s="2234"/>
      <c r="AH76" s="2234"/>
      <c r="AI76" s="2234"/>
      <c r="AJ76" s="2234"/>
      <c r="AK76" s="2234"/>
      <c r="AL76" s="2234"/>
    </row>
    <row r="77" spans="1:38" s="2225" customFormat="1" ht="15" customHeight="1">
      <c r="A77" s="2214"/>
      <c r="B77" s="2215"/>
      <c r="C77" s="2216" t="s">
        <v>551</v>
      </c>
      <c r="D77" s="2214"/>
      <c r="E77" s="2235"/>
      <c r="F77" s="2235"/>
      <c r="G77" s="2235" t="s">
        <v>602</v>
      </c>
      <c r="H77" s="2233"/>
      <c r="I77" s="2233"/>
      <c r="J77" s="2231"/>
      <c r="K77" s="2231"/>
      <c r="L77" s="2231"/>
      <c r="M77" s="2231"/>
      <c r="N77" s="2218"/>
      <c r="O77" s="2232"/>
      <c r="P77" s="2231"/>
      <c r="Q77" s="2231"/>
      <c r="R77" s="2231"/>
      <c r="S77" s="2231"/>
      <c r="T77" s="2231"/>
      <c r="U77" s="2321"/>
      <c r="V77" s="2232"/>
      <c r="W77" s="2487"/>
      <c r="X77" s="2232"/>
      <c r="Y77" s="2234"/>
      <c r="Z77" s="2234"/>
      <c r="AA77" s="2234"/>
      <c r="AB77" s="2234"/>
      <c r="AC77" s="2234"/>
      <c r="AD77" s="2234"/>
      <c r="AE77" s="2234"/>
      <c r="AF77" s="2234"/>
      <c r="AG77" s="2234"/>
      <c r="AH77" s="2234"/>
      <c r="AI77" s="2234"/>
      <c r="AJ77" s="2234"/>
      <c r="AK77" s="2224"/>
      <c r="AL77" s="2224"/>
    </row>
    <row r="78" spans="1:38" s="2225" customFormat="1" ht="15" customHeight="1">
      <c r="A78" s="2214"/>
      <c r="B78" s="2215"/>
      <c r="C78" s="2216"/>
      <c r="D78" s="2214"/>
      <c r="E78" s="2165"/>
      <c r="F78" s="2165"/>
      <c r="G78" s="2165"/>
      <c r="H78" s="2230"/>
      <c r="I78" s="2230"/>
      <c r="J78" s="2231"/>
      <c r="K78" s="2231"/>
      <c r="L78" s="2231"/>
      <c r="M78" s="2231"/>
      <c r="N78" s="2218"/>
      <c r="O78" s="2232"/>
      <c r="P78" s="2231"/>
      <c r="Q78" s="2231"/>
      <c r="R78" s="2231"/>
      <c r="S78" s="2231"/>
      <c r="T78" s="2231"/>
      <c r="U78" s="2321"/>
      <c r="V78" s="2232"/>
      <c r="W78" s="2487"/>
      <c r="X78" s="2232"/>
      <c r="Y78" s="2234"/>
      <c r="Z78" s="2234"/>
      <c r="AA78" s="2234"/>
      <c r="AB78" s="2234"/>
      <c r="AC78" s="2234"/>
      <c r="AD78" s="2234"/>
      <c r="AE78" s="2234"/>
      <c r="AF78" s="2234"/>
      <c r="AG78" s="2234"/>
      <c r="AH78" s="2234"/>
      <c r="AI78" s="2234"/>
      <c r="AJ78" s="2234"/>
      <c r="AK78" s="2224"/>
      <c r="AL78" s="2224"/>
    </row>
    <row r="79" spans="1:38" s="2225" customFormat="1" ht="15" customHeight="1">
      <c r="A79" s="2214"/>
      <c r="B79" s="2215"/>
      <c r="C79" s="2216" t="s">
        <v>552</v>
      </c>
      <c r="D79" s="2214"/>
      <c r="E79" s="2165"/>
      <c r="F79" s="2165"/>
      <c r="G79" s="2165" t="s">
        <v>74</v>
      </c>
      <c r="H79" s="2230"/>
      <c r="I79" s="2230"/>
      <c r="J79" s="2231"/>
      <c r="K79" s="2231"/>
      <c r="L79" s="2231"/>
      <c r="M79" s="2231"/>
      <c r="N79" s="2218"/>
      <c r="O79" s="2232"/>
      <c r="P79" s="2231"/>
      <c r="Q79" s="2231"/>
      <c r="R79" s="2231"/>
      <c r="S79" s="2231"/>
      <c r="T79" s="2231"/>
      <c r="U79" s="2321"/>
      <c r="V79" s="2232"/>
      <c r="W79" s="2487"/>
      <c r="X79" s="2232"/>
      <c r="Y79" s="2234"/>
      <c r="Z79" s="2234"/>
      <c r="AA79" s="2234"/>
      <c r="AB79" s="2234"/>
      <c r="AC79" s="2234"/>
      <c r="AD79" s="2234"/>
      <c r="AE79" s="2234"/>
      <c r="AF79" s="2234"/>
      <c r="AG79" s="2234"/>
      <c r="AH79" s="2234"/>
      <c r="AI79" s="2234"/>
      <c r="AJ79" s="2234"/>
      <c r="AK79" s="2224"/>
      <c r="AL79" s="2224"/>
    </row>
    <row r="80" spans="1:38" s="2225" customFormat="1" ht="15" customHeight="1">
      <c r="A80" s="2214"/>
      <c r="B80" s="2215"/>
      <c r="C80" s="2216" t="s">
        <v>552</v>
      </c>
      <c r="D80" s="2214"/>
      <c r="E80" s="2165"/>
      <c r="F80" s="2165"/>
      <c r="G80" s="2165" t="s">
        <v>908</v>
      </c>
      <c r="H80" s="2230"/>
      <c r="I80" s="2230"/>
      <c r="J80" s="2231"/>
      <c r="K80" s="2231"/>
      <c r="L80" s="2231"/>
      <c r="M80" s="2231"/>
      <c r="N80" s="2218"/>
      <c r="O80" s="2232"/>
      <c r="P80" s="2231"/>
      <c r="Q80" s="2231"/>
      <c r="R80" s="2231"/>
      <c r="S80" s="2231"/>
      <c r="T80" s="2231"/>
      <c r="U80" s="2321"/>
      <c r="V80" s="2232"/>
      <c r="W80" s="2487"/>
      <c r="X80" s="2232"/>
      <c r="Y80" s="2234"/>
      <c r="Z80" s="2234"/>
      <c r="AA80" s="2234"/>
      <c r="AB80" s="2234"/>
      <c r="AC80" s="2234"/>
      <c r="AD80" s="2234"/>
      <c r="AE80" s="2234"/>
      <c r="AF80" s="2234"/>
      <c r="AG80" s="2234"/>
      <c r="AH80" s="2234"/>
      <c r="AI80" s="2234"/>
      <c r="AJ80" s="2234"/>
      <c r="AK80" s="2224"/>
      <c r="AL80" s="2224"/>
    </row>
    <row r="81" spans="1:38" s="2225" customFormat="1" ht="15" customHeight="1">
      <c r="A81" s="2214"/>
      <c r="B81" s="2215"/>
      <c r="C81" s="2216"/>
      <c r="D81" s="2214"/>
      <c r="E81" s="2165"/>
      <c r="F81" s="2165"/>
      <c r="G81" s="2165"/>
      <c r="H81" s="2230"/>
      <c r="I81" s="2230"/>
      <c r="J81" s="2231"/>
      <c r="K81" s="2231"/>
      <c r="L81" s="2231"/>
      <c r="M81" s="2231"/>
      <c r="N81" s="2218"/>
      <c r="O81" s="2232"/>
      <c r="P81" s="2231"/>
      <c r="Q81" s="2231"/>
      <c r="R81" s="2231"/>
      <c r="S81" s="2231"/>
      <c r="T81" s="2231"/>
      <c r="U81" s="2321"/>
      <c r="V81" s="2232"/>
      <c r="W81" s="2487"/>
      <c r="X81" s="2232"/>
      <c r="Y81" s="2234"/>
      <c r="Z81" s="2234"/>
      <c r="AA81" s="2234"/>
      <c r="AB81" s="2234"/>
      <c r="AC81" s="2234"/>
      <c r="AD81" s="2234"/>
      <c r="AE81" s="2234"/>
      <c r="AF81" s="2234"/>
      <c r="AG81" s="2234"/>
      <c r="AH81" s="2234"/>
      <c r="AI81" s="2234"/>
      <c r="AJ81" s="2234"/>
      <c r="AK81" s="2224"/>
      <c r="AL81" s="2224"/>
    </row>
    <row r="82" spans="1:38" s="2225" customFormat="1" ht="15" customHeight="1">
      <c r="A82" s="2214"/>
      <c r="B82" s="2215"/>
      <c r="C82" s="2216"/>
      <c r="D82" s="2214"/>
      <c r="E82" s="2165"/>
      <c r="F82" s="2165" t="s">
        <v>894</v>
      </c>
      <c r="G82" s="2165" t="s">
        <v>603</v>
      </c>
      <c r="H82" s="2165"/>
      <c r="I82" s="2165"/>
      <c r="J82" s="2215"/>
      <c r="K82" s="2215" t="s">
        <v>94</v>
      </c>
      <c r="L82" s="2215">
        <f>L84+L93+L96+L97</f>
        <v>0</v>
      </c>
      <c r="M82" s="2215">
        <f>M84+M93+M96+M97</f>
        <v>0</v>
      </c>
      <c r="N82" s="2223">
        <f>L82-SUM(O82:X82)</f>
        <v>0</v>
      </c>
      <c r="O82" s="2216">
        <f t="shared" ref="O82:X82" si="15">O84+O93+O96+O97</f>
        <v>0</v>
      </c>
      <c r="P82" s="2215">
        <f t="shared" si="15"/>
        <v>0</v>
      </c>
      <c r="Q82" s="2215">
        <f t="shared" si="15"/>
        <v>0</v>
      </c>
      <c r="R82" s="2215">
        <f t="shared" si="15"/>
        <v>0</v>
      </c>
      <c r="S82" s="2215">
        <f t="shared" si="15"/>
        <v>0</v>
      </c>
      <c r="T82" s="2215">
        <f t="shared" si="15"/>
        <v>0</v>
      </c>
      <c r="U82" s="2166">
        <f t="shared" si="15"/>
        <v>0</v>
      </c>
      <c r="V82" s="2216">
        <f t="shared" si="15"/>
        <v>0</v>
      </c>
      <c r="W82" s="2486">
        <f t="shared" si="15"/>
        <v>0</v>
      </c>
      <c r="X82" s="2216">
        <f t="shared" si="15"/>
        <v>0</v>
      </c>
      <c r="Y82" s="2234"/>
      <c r="Z82" s="2234"/>
      <c r="AA82" s="2234"/>
      <c r="AB82" s="2234"/>
      <c r="AC82" s="2234"/>
      <c r="AD82" s="2234"/>
      <c r="AE82" s="2234"/>
      <c r="AF82" s="2234"/>
      <c r="AG82" s="2234"/>
      <c r="AH82" s="2234"/>
      <c r="AI82" s="2234"/>
      <c r="AJ82" s="2234"/>
      <c r="AK82" s="2224"/>
      <c r="AL82" s="2224"/>
    </row>
    <row r="83" spans="1:38" s="2225" customFormat="1" ht="15" customHeight="1">
      <c r="A83" s="2214"/>
      <c r="B83" s="2215"/>
      <c r="C83" s="2216"/>
      <c r="D83" s="2214"/>
      <c r="E83" s="2165"/>
      <c r="F83" s="2165"/>
      <c r="G83" s="2165"/>
      <c r="H83" s="2165"/>
      <c r="I83" s="2165"/>
      <c r="J83" s="2215"/>
      <c r="K83" s="2215"/>
      <c r="L83" s="2215"/>
      <c r="M83" s="2215"/>
      <c r="N83" s="2218"/>
      <c r="O83" s="2216"/>
      <c r="P83" s="2215"/>
      <c r="Q83" s="2215"/>
      <c r="R83" s="2215"/>
      <c r="S83" s="2215"/>
      <c r="T83" s="2215"/>
      <c r="U83" s="2166"/>
      <c r="V83" s="2216"/>
      <c r="W83" s="2486"/>
      <c r="X83" s="2216"/>
      <c r="Y83" s="2234"/>
      <c r="Z83" s="2234"/>
      <c r="AA83" s="2234"/>
      <c r="AB83" s="2234"/>
      <c r="AC83" s="2234"/>
      <c r="AD83" s="2234"/>
      <c r="AE83" s="2234"/>
      <c r="AF83" s="2234"/>
      <c r="AG83" s="2234"/>
      <c r="AH83" s="2234"/>
      <c r="AI83" s="2234"/>
      <c r="AJ83" s="2234"/>
      <c r="AK83" s="2224"/>
      <c r="AL83" s="2224"/>
    </row>
    <row r="84" spans="1:38" s="2225" customFormat="1" ht="15" customHeight="1">
      <c r="A84" s="2214"/>
      <c r="B84" s="2215"/>
      <c r="C84" s="2216"/>
      <c r="D84" s="2214"/>
      <c r="E84" s="2165"/>
      <c r="F84" s="2165"/>
      <c r="G84" s="2229" t="s">
        <v>798</v>
      </c>
      <c r="H84" s="2165" t="s">
        <v>604</v>
      </c>
      <c r="I84" s="2165"/>
      <c r="J84" s="2215"/>
      <c r="K84" s="2215"/>
      <c r="L84" s="2215">
        <f>L85+L86+L87+L91</f>
        <v>0</v>
      </c>
      <c r="M84" s="2215">
        <f>M85+M86+M87+M91</f>
        <v>0</v>
      </c>
      <c r="N84" s="2223">
        <f>L84-SUM(O84:X84)</f>
        <v>0</v>
      </c>
      <c r="O84" s="2216">
        <f t="shared" ref="O84:X84" si="16">O85+O86+O87+O91</f>
        <v>0</v>
      </c>
      <c r="P84" s="2215">
        <f t="shared" si="16"/>
        <v>0</v>
      </c>
      <c r="Q84" s="2215">
        <f t="shared" si="16"/>
        <v>0</v>
      </c>
      <c r="R84" s="2215">
        <f t="shared" si="16"/>
        <v>0</v>
      </c>
      <c r="S84" s="2215">
        <f t="shared" si="16"/>
        <v>0</v>
      </c>
      <c r="T84" s="2215">
        <f t="shared" si="16"/>
        <v>0</v>
      </c>
      <c r="U84" s="2166">
        <f t="shared" si="16"/>
        <v>0</v>
      </c>
      <c r="V84" s="2216">
        <f t="shared" si="16"/>
        <v>0</v>
      </c>
      <c r="W84" s="2486">
        <f t="shared" si="16"/>
        <v>0</v>
      </c>
      <c r="X84" s="2216">
        <f t="shared" si="16"/>
        <v>0</v>
      </c>
      <c r="Y84" s="2234"/>
      <c r="Z84" s="2234"/>
      <c r="AA84" s="2234"/>
      <c r="AB84" s="2234"/>
      <c r="AC84" s="2234"/>
      <c r="AD84" s="2234"/>
      <c r="AE84" s="2234"/>
      <c r="AF84" s="2234"/>
      <c r="AG84" s="2234"/>
      <c r="AH84" s="2234"/>
      <c r="AI84" s="2234"/>
      <c r="AJ84" s="2234"/>
      <c r="AK84" s="2224"/>
      <c r="AL84" s="2224"/>
    </row>
    <row r="85" spans="1:38" s="2225" customFormat="1" ht="15" customHeight="1">
      <c r="A85" s="2214"/>
      <c r="B85" s="2215"/>
      <c r="C85" s="2216" t="s">
        <v>551</v>
      </c>
      <c r="D85" s="2214"/>
      <c r="E85" s="2165"/>
      <c r="F85" s="2165"/>
      <c r="G85" s="2165"/>
      <c r="H85" s="2230" t="s">
        <v>605</v>
      </c>
      <c r="I85" s="2230"/>
      <c r="J85" s="2231"/>
      <c r="K85" s="2231"/>
      <c r="L85" s="2231"/>
      <c r="M85" s="2231"/>
      <c r="N85" s="2218"/>
      <c r="O85" s="2232"/>
      <c r="P85" s="2231"/>
      <c r="Q85" s="2231"/>
      <c r="R85" s="2231"/>
      <c r="S85" s="2231"/>
      <c r="T85" s="2231"/>
      <c r="U85" s="2321"/>
      <c r="V85" s="2216"/>
      <c r="W85" s="2486"/>
      <c r="X85" s="2216"/>
      <c r="Y85" s="2234"/>
      <c r="Z85" s="2234"/>
      <c r="AA85" s="2234"/>
      <c r="AB85" s="2234"/>
      <c r="AC85" s="2234"/>
      <c r="AD85" s="2234"/>
      <c r="AE85" s="2234"/>
      <c r="AF85" s="2234"/>
      <c r="AG85" s="2234"/>
      <c r="AH85" s="2234"/>
      <c r="AI85" s="2234"/>
      <c r="AJ85" s="2234"/>
      <c r="AK85" s="2224"/>
      <c r="AL85" s="2224"/>
    </row>
    <row r="86" spans="1:38" s="2225" customFormat="1" ht="15" customHeight="1">
      <c r="A86" s="2214"/>
      <c r="B86" s="2215"/>
      <c r="C86" s="2216" t="s">
        <v>551</v>
      </c>
      <c r="D86" s="2214"/>
      <c r="E86" s="2165"/>
      <c r="F86" s="2165"/>
      <c r="G86" s="2165"/>
      <c r="H86" s="2230" t="s">
        <v>606</v>
      </c>
      <c r="I86" s="2230"/>
      <c r="J86" s="2231"/>
      <c r="K86" s="2231"/>
      <c r="L86" s="2231"/>
      <c r="M86" s="2231"/>
      <c r="N86" s="2218"/>
      <c r="O86" s="2232"/>
      <c r="P86" s="2231"/>
      <c r="Q86" s="2231"/>
      <c r="R86" s="2231"/>
      <c r="S86" s="2231"/>
      <c r="T86" s="2231"/>
      <c r="U86" s="2321"/>
      <c r="V86" s="2232"/>
      <c r="W86" s="2487"/>
      <c r="X86" s="2232"/>
      <c r="Y86" s="2234"/>
      <c r="Z86" s="2234"/>
      <c r="AA86" s="2234"/>
      <c r="AB86" s="2234"/>
      <c r="AC86" s="2234"/>
      <c r="AD86" s="2234"/>
      <c r="AE86" s="2234"/>
      <c r="AF86" s="2234"/>
      <c r="AG86" s="2234"/>
      <c r="AH86" s="2234"/>
      <c r="AI86" s="2234"/>
      <c r="AJ86" s="2234"/>
      <c r="AK86" s="2224"/>
      <c r="AL86" s="2224"/>
    </row>
    <row r="87" spans="1:38" s="2225" customFormat="1" ht="15" customHeight="1">
      <c r="A87" s="2214"/>
      <c r="B87" s="2215"/>
      <c r="C87" s="2216"/>
      <c r="D87" s="2214"/>
      <c r="E87" s="2165"/>
      <c r="F87" s="2165"/>
      <c r="G87" s="2165"/>
      <c r="H87" s="2230" t="s">
        <v>607</v>
      </c>
      <c r="I87" s="2230"/>
      <c r="J87" s="2231"/>
      <c r="K87" s="2231"/>
      <c r="L87" s="2231">
        <f>L88+L89+L90</f>
        <v>0</v>
      </c>
      <c r="M87" s="2231">
        <f>M88+M89+M90</f>
        <v>0</v>
      </c>
      <c r="N87" s="2223">
        <f>L87-SUM(O87:X87)</f>
        <v>0</v>
      </c>
      <c r="O87" s="2232">
        <f t="shared" ref="O87:X87" si="17">O88+O89+O90</f>
        <v>0</v>
      </c>
      <c r="P87" s="2231">
        <f t="shared" si="17"/>
        <v>0</v>
      </c>
      <c r="Q87" s="2231">
        <f t="shared" si="17"/>
        <v>0</v>
      </c>
      <c r="R87" s="2231">
        <f t="shared" si="17"/>
        <v>0</v>
      </c>
      <c r="S87" s="2231">
        <f t="shared" si="17"/>
        <v>0</v>
      </c>
      <c r="T87" s="2231">
        <f t="shared" si="17"/>
        <v>0</v>
      </c>
      <c r="U87" s="2321">
        <f t="shared" si="17"/>
        <v>0</v>
      </c>
      <c r="V87" s="2232">
        <f t="shared" si="17"/>
        <v>0</v>
      </c>
      <c r="W87" s="2487">
        <f t="shared" si="17"/>
        <v>0</v>
      </c>
      <c r="X87" s="2232">
        <f t="shared" si="17"/>
        <v>0</v>
      </c>
      <c r="Y87" s="2234"/>
      <c r="Z87" s="2234"/>
      <c r="AA87" s="2234"/>
      <c r="AB87" s="2234"/>
      <c r="AC87" s="2234"/>
      <c r="AD87" s="2234"/>
      <c r="AE87" s="2234"/>
      <c r="AF87" s="2234"/>
      <c r="AG87" s="2234"/>
      <c r="AH87" s="2234"/>
      <c r="AI87" s="2234"/>
      <c r="AJ87" s="2234"/>
      <c r="AK87" s="2224"/>
      <c r="AL87" s="2224"/>
    </row>
    <row r="88" spans="1:38" s="2225" customFormat="1" ht="15" customHeight="1">
      <c r="A88" s="2214"/>
      <c r="B88" s="2215"/>
      <c r="C88" s="2216" t="s">
        <v>551</v>
      </c>
      <c r="D88" s="2214"/>
      <c r="E88" s="2165"/>
      <c r="F88" s="2165"/>
      <c r="G88" s="2165"/>
      <c r="H88" s="2230"/>
      <c r="I88" s="2230" t="s">
        <v>608</v>
      </c>
      <c r="J88" s="2231"/>
      <c r="K88" s="2231"/>
      <c r="L88" s="2231"/>
      <c r="M88" s="2231"/>
      <c r="N88" s="2218"/>
      <c r="O88" s="2232"/>
      <c r="P88" s="2231"/>
      <c r="Q88" s="2231"/>
      <c r="R88" s="2231"/>
      <c r="S88" s="2231"/>
      <c r="T88" s="2231"/>
      <c r="U88" s="2321"/>
      <c r="V88" s="2232"/>
      <c r="W88" s="2487"/>
      <c r="X88" s="2232"/>
      <c r="Y88" s="2234"/>
      <c r="Z88" s="2234"/>
      <c r="AA88" s="2234"/>
      <c r="AB88" s="2234"/>
      <c r="AC88" s="2234"/>
      <c r="AD88" s="2234"/>
      <c r="AE88" s="2234"/>
      <c r="AF88" s="2234"/>
      <c r="AG88" s="2234"/>
      <c r="AH88" s="2234"/>
      <c r="AI88" s="2234"/>
      <c r="AJ88" s="2234"/>
      <c r="AK88" s="2224"/>
      <c r="AL88" s="2224"/>
    </row>
    <row r="89" spans="1:38" s="2225" customFormat="1" ht="15" customHeight="1">
      <c r="A89" s="2214"/>
      <c r="B89" s="2215"/>
      <c r="C89" s="2216" t="s">
        <v>552</v>
      </c>
      <c r="D89" s="2214"/>
      <c r="E89" s="2165"/>
      <c r="F89" s="2165"/>
      <c r="G89" s="2165"/>
      <c r="H89" s="2230"/>
      <c r="I89" s="2230" t="s">
        <v>649</v>
      </c>
      <c r="J89" s="2231"/>
      <c r="K89" s="2231"/>
      <c r="L89" s="2231"/>
      <c r="M89" s="2231"/>
      <c r="N89" s="2218"/>
      <c r="O89" s="2232"/>
      <c r="P89" s="2231"/>
      <c r="Q89" s="2231"/>
      <c r="R89" s="2231"/>
      <c r="S89" s="2231"/>
      <c r="T89" s="2231"/>
      <c r="U89" s="2321"/>
      <c r="V89" s="2232"/>
      <c r="W89" s="2487"/>
      <c r="X89" s="2232"/>
      <c r="Y89" s="2234"/>
      <c r="Z89" s="2234"/>
      <c r="AA89" s="2234"/>
      <c r="AB89" s="2234"/>
      <c r="AC89" s="2234"/>
      <c r="AD89" s="2234"/>
      <c r="AE89" s="2234"/>
      <c r="AF89" s="2234"/>
      <c r="AG89" s="2234"/>
      <c r="AH89" s="2234"/>
      <c r="AI89" s="2234"/>
      <c r="AJ89" s="2234"/>
      <c r="AK89" s="2224"/>
      <c r="AL89" s="2224"/>
    </row>
    <row r="90" spans="1:38" s="2225" customFormat="1" ht="15" customHeight="1">
      <c r="A90" s="2214"/>
      <c r="B90" s="2215"/>
      <c r="C90" s="2216" t="s">
        <v>552</v>
      </c>
      <c r="D90" s="2214"/>
      <c r="E90" s="2165"/>
      <c r="F90" s="2165"/>
      <c r="G90" s="2165"/>
      <c r="H90" s="2230"/>
      <c r="I90" s="2230" t="s">
        <v>609</v>
      </c>
      <c r="J90" s="2231"/>
      <c r="K90" s="2231"/>
      <c r="L90" s="2231"/>
      <c r="M90" s="2231"/>
      <c r="N90" s="2218"/>
      <c r="O90" s="2232"/>
      <c r="P90" s="2231"/>
      <c r="Q90" s="2231"/>
      <c r="R90" s="2231"/>
      <c r="S90" s="2231"/>
      <c r="T90" s="2231"/>
      <c r="U90" s="2321"/>
      <c r="V90" s="2232"/>
      <c r="W90" s="2487"/>
      <c r="X90" s="2232"/>
      <c r="Y90" s="2234"/>
      <c r="Z90" s="2234"/>
      <c r="AA90" s="2234"/>
      <c r="AB90" s="2234"/>
      <c r="AC90" s="2234"/>
      <c r="AD90" s="2234"/>
      <c r="AE90" s="2234"/>
      <c r="AF90" s="2234"/>
      <c r="AG90" s="2234"/>
      <c r="AH90" s="2234"/>
      <c r="AI90" s="2234"/>
      <c r="AJ90" s="2234"/>
      <c r="AK90" s="2224"/>
      <c r="AL90" s="2224"/>
    </row>
    <row r="91" spans="1:38" s="2225" customFormat="1" ht="15" customHeight="1">
      <c r="A91" s="2214"/>
      <c r="B91" s="2215"/>
      <c r="C91" s="2216" t="s">
        <v>551</v>
      </c>
      <c r="D91" s="2214"/>
      <c r="E91" s="2165"/>
      <c r="F91" s="2165"/>
      <c r="G91" s="2165"/>
      <c r="H91" s="2230" t="s">
        <v>610</v>
      </c>
      <c r="I91" s="2230"/>
      <c r="J91" s="2231"/>
      <c r="K91" s="2231"/>
      <c r="L91" s="2231"/>
      <c r="M91" s="2231"/>
      <c r="N91" s="2218"/>
      <c r="O91" s="2232"/>
      <c r="P91" s="2231"/>
      <c r="Q91" s="2231"/>
      <c r="R91" s="2231"/>
      <c r="S91" s="2231"/>
      <c r="T91" s="2231"/>
      <c r="U91" s="2321"/>
      <c r="V91" s="2232"/>
      <c r="W91" s="2487"/>
      <c r="X91" s="2232"/>
      <c r="Y91" s="2234"/>
      <c r="Z91" s="2234"/>
      <c r="AA91" s="2234"/>
      <c r="AB91" s="2234"/>
      <c r="AC91" s="2234"/>
      <c r="AD91" s="2234"/>
      <c r="AE91" s="2234"/>
      <c r="AF91" s="2234"/>
      <c r="AG91" s="2234"/>
      <c r="AH91" s="2234"/>
      <c r="AI91" s="2234"/>
      <c r="AJ91" s="2234"/>
      <c r="AK91" s="2224"/>
      <c r="AL91" s="2224"/>
    </row>
    <row r="92" spans="1:38" s="2225" customFormat="1" ht="15" customHeight="1">
      <c r="A92" s="2214"/>
      <c r="B92" s="2215"/>
      <c r="C92" s="2216"/>
      <c r="D92" s="2214"/>
      <c r="E92" s="2165"/>
      <c r="F92" s="2165"/>
      <c r="G92" s="2165"/>
      <c r="H92" s="2230"/>
      <c r="I92" s="2230"/>
      <c r="J92" s="2231"/>
      <c r="K92" s="2231"/>
      <c r="L92" s="2231"/>
      <c r="M92" s="2231"/>
      <c r="N92" s="2218"/>
      <c r="O92" s="2232"/>
      <c r="P92" s="2231"/>
      <c r="Q92" s="2231"/>
      <c r="R92" s="2231"/>
      <c r="S92" s="2231"/>
      <c r="T92" s="2231"/>
      <c r="U92" s="2321"/>
      <c r="V92" s="2232"/>
      <c r="W92" s="2487"/>
      <c r="X92" s="2232"/>
      <c r="Y92" s="2234"/>
      <c r="Z92" s="2234"/>
      <c r="AA92" s="2234"/>
      <c r="AB92" s="2234"/>
      <c r="AC92" s="2234"/>
      <c r="AD92" s="2234"/>
      <c r="AE92" s="2234"/>
      <c r="AF92" s="2234"/>
      <c r="AG92" s="2234"/>
      <c r="AH92" s="2234"/>
      <c r="AI92" s="2234"/>
      <c r="AJ92" s="2234"/>
      <c r="AK92" s="2224"/>
      <c r="AL92" s="2224"/>
    </row>
    <row r="93" spans="1:38" s="2225" customFormat="1" ht="15" customHeight="1">
      <c r="A93" s="2214"/>
      <c r="B93" s="2215"/>
      <c r="C93" s="2216" t="s">
        <v>551</v>
      </c>
      <c r="D93" s="2214"/>
      <c r="E93" s="2165"/>
      <c r="F93" s="2165"/>
      <c r="G93" s="2229" t="s">
        <v>798</v>
      </c>
      <c r="H93" s="2165" t="s">
        <v>611</v>
      </c>
      <c r="I93" s="2165"/>
      <c r="J93" s="2231"/>
      <c r="K93" s="2231"/>
      <c r="L93" s="2231"/>
      <c r="M93" s="2231"/>
      <c r="N93" s="2218"/>
      <c r="O93" s="2232"/>
      <c r="P93" s="2231"/>
      <c r="Q93" s="2231"/>
      <c r="R93" s="2231"/>
      <c r="S93" s="2231"/>
      <c r="T93" s="2231"/>
      <c r="U93" s="2321"/>
      <c r="V93" s="2232"/>
      <c r="W93" s="2487"/>
      <c r="X93" s="2232"/>
      <c r="Y93" s="2234"/>
      <c r="Z93" s="2234"/>
      <c r="AA93" s="2234"/>
      <c r="AB93" s="2234"/>
      <c r="AC93" s="2234"/>
      <c r="AD93" s="2234"/>
      <c r="AE93" s="2234"/>
      <c r="AF93" s="2234"/>
      <c r="AG93" s="2234"/>
      <c r="AH93" s="2234"/>
      <c r="AI93" s="2234"/>
      <c r="AJ93" s="2234"/>
      <c r="AK93" s="2224"/>
      <c r="AL93" s="2224"/>
    </row>
    <row r="94" spans="1:38" s="2225" customFormat="1" ht="15" customHeight="1">
      <c r="A94" s="2214"/>
      <c r="B94" s="2215"/>
      <c r="C94" s="2216"/>
      <c r="D94" s="2214"/>
      <c r="E94" s="2165"/>
      <c r="F94" s="2165"/>
      <c r="G94" s="2165"/>
      <c r="H94" s="2165" t="s">
        <v>612</v>
      </c>
      <c r="I94" s="2165"/>
      <c r="J94" s="2231"/>
      <c r="K94" s="2231"/>
      <c r="L94" s="2231"/>
      <c r="M94" s="2231"/>
      <c r="N94" s="2218"/>
      <c r="O94" s="2232"/>
      <c r="P94" s="2231"/>
      <c r="Q94" s="2231"/>
      <c r="R94" s="2231"/>
      <c r="S94" s="2231"/>
      <c r="T94" s="2231"/>
      <c r="U94" s="2321"/>
      <c r="V94" s="2232"/>
      <c r="W94" s="2487"/>
      <c r="X94" s="2232"/>
      <c r="Y94" s="2234"/>
      <c r="Z94" s="2234"/>
      <c r="AA94" s="2234"/>
      <c r="AB94" s="2234"/>
      <c r="AC94" s="2234"/>
      <c r="AD94" s="2234"/>
      <c r="AE94" s="2234"/>
      <c r="AF94" s="2234"/>
      <c r="AG94" s="2234"/>
      <c r="AH94" s="2234"/>
      <c r="AI94" s="2234"/>
      <c r="AJ94" s="2234"/>
      <c r="AK94" s="2224"/>
      <c r="AL94" s="2224"/>
    </row>
    <row r="95" spans="1:38" s="2225" customFormat="1" ht="15" customHeight="1">
      <c r="A95" s="2214"/>
      <c r="B95" s="2215"/>
      <c r="C95" s="2216"/>
      <c r="D95" s="2214"/>
      <c r="E95" s="2165"/>
      <c r="F95" s="2165"/>
      <c r="G95" s="2165"/>
      <c r="H95" s="2165"/>
      <c r="I95" s="2165"/>
      <c r="J95" s="2231"/>
      <c r="K95" s="2231"/>
      <c r="L95" s="2231"/>
      <c r="M95" s="2231"/>
      <c r="N95" s="2218"/>
      <c r="O95" s="2232"/>
      <c r="P95" s="2231"/>
      <c r="Q95" s="2231"/>
      <c r="R95" s="2231"/>
      <c r="S95" s="2231"/>
      <c r="T95" s="2231"/>
      <c r="U95" s="2321"/>
      <c r="V95" s="2232"/>
      <c r="W95" s="2487"/>
      <c r="X95" s="2232"/>
      <c r="Y95" s="2234"/>
      <c r="Z95" s="2234"/>
      <c r="AA95" s="2234"/>
      <c r="AB95" s="2234"/>
      <c r="AC95" s="2234"/>
      <c r="AD95" s="2234"/>
      <c r="AE95" s="2234"/>
      <c r="AF95" s="2234"/>
      <c r="AG95" s="2234"/>
      <c r="AH95" s="2234"/>
      <c r="AI95" s="2234"/>
      <c r="AJ95" s="2234"/>
      <c r="AK95" s="2224"/>
      <c r="AL95" s="2224"/>
    </row>
    <row r="96" spans="1:38" s="2225" customFormat="1" ht="15" customHeight="1">
      <c r="A96" s="2214"/>
      <c r="B96" s="2215"/>
      <c r="C96" s="2216" t="s">
        <v>552</v>
      </c>
      <c r="D96" s="2214"/>
      <c r="E96" s="2165"/>
      <c r="F96" s="2165"/>
      <c r="G96" s="2165" t="s">
        <v>1620</v>
      </c>
      <c r="H96" s="2230"/>
      <c r="I96" s="2165"/>
      <c r="J96" s="2231"/>
      <c r="K96" s="2231"/>
      <c r="L96" s="2231"/>
      <c r="M96" s="2231"/>
      <c r="N96" s="2218"/>
      <c r="O96" s="2232"/>
      <c r="P96" s="2231"/>
      <c r="Q96" s="2231"/>
      <c r="R96" s="2231"/>
      <c r="S96" s="2231"/>
      <c r="T96" s="2231"/>
      <c r="U96" s="2321"/>
      <c r="V96" s="2232"/>
      <c r="W96" s="2487"/>
      <c r="X96" s="2232"/>
      <c r="Y96" s="2234"/>
      <c r="Z96" s="2234"/>
      <c r="AA96" s="2234"/>
      <c r="AB96" s="2234"/>
      <c r="AC96" s="2234"/>
      <c r="AD96" s="2234"/>
      <c r="AE96" s="2234"/>
      <c r="AF96" s="2234"/>
      <c r="AG96" s="2234"/>
      <c r="AH96" s="2234"/>
      <c r="AI96" s="2234"/>
      <c r="AJ96" s="2234"/>
      <c r="AK96" s="2224"/>
      <c r="AL96" s="2224"/>
    </row>
    <row r="97" spans="1:38" s="2225" customFormat="1" ht="15" customHeight="1">
      <c r="A97" s="2214"/>
      <c r="B97" s="2215"/>
      <c r="C97" s="2216" t="s">
        <v>552</v>
      </c>
      <c r="D97" s="2214"/>
      <c r="E97" s="2165"/>
      <c r="F97" s="2165"/>
      <c r="G97" s="2165" t="s">
        <v>908</v>
      </c>
      <c r="H97" s="2230"/>
      <c r="I97" s="2165"/>
      <c r="J97" s="2231"/>
      <c r="K97" s="2231"/>
      <c r="L97" s="2231"/>
      <c r="M97" s="2231"/>
      <c r="N97" s="2218"/>
      <c r="O97" s="2232"/>
      <c r="P97" s="2231"/>
      <c r="Q97" s="2231"/>
      <c r="R97" s="2231"/>
      <c r="S97" s="2231"/>
      <c r="T97" s="2231"/>
      <c r="U97" s="2321"/>
      <c r="V97" s="2232"/>
      <c r="W97" s="2487"/>
      <c r="X97" s="2232"/>
      <c r="Y97" s="2234"/>
      <c r="Z97" s="2234"/>
      <c r="AA97" s="2234"/>
      <c r="AB97" s="2234"/>
      <c r="AC97" s="2234"/>
      <c r="AD97" s="2234"/>
      <c r="AE97" s="2234"/>
      <c r="AF97" s="2234"/>
      <c r="AG97" s="2234"/>
      <c r="AH97" s="2234"/>
      <c r="AI97" s="2234"/>
      <c r="AJ97" s="2234"/>
      <c r="AK97" s="2224"/>
      <c r="AL97" s="2224"/>
    </row>
    <row r="98" spans="1:38" s="2225" customFormat="1" ht="15" customHeight="1">
      <c r="A98" s="2214"/>
      <c r="B98" s="2215"/>
      <c r="C98" s="2216"/>
      <c r="D98" s="2214"/>
      <c r="E98" s="2165"/>
      <c r="F98" s="2165"/>
      <c r="G98" s="2165"/>
      <c r="H98" s="2230"/>
      <c r="I98" s="2230"/>
      <c r="J98" s="2231"/>
      <c r="K98" s="2231"/>
      <c r="L98" s="2231"/>
      <c r="M98" s="2231"/>
      <c r="N98" s="2218"/>
      <c r="O98" s="2232"/>
      <c r="P98" s="2231"/>
      <c r="Q98" s="2231"/>
      <c r="R98" s="2231"/>
      <c r="S98" s="2231"/>
      <c r="T98" s="2231"/>
      <c r="U98" s="2321"/>
      <c r="V98" s="2232"/>
      <c r="W98" s="2487"/>
      <c r="X98" s="2232"/>
      <c r="Y98" s="2234"/>
      <c r="Z98" s="2234"/>
      <c r="AA98" s="2234"/>
      <c r="AB98" s="2234"/>
      <c r="AC98" s="2234"/>
      <c r="AD98" s="2234"/>
      <c r="AE98" s="2234"/>
      <c r="AF98" s="2234"/>
      <c r="AG98" s="2234"/>
      <c r="AH98" s="2234"/>
      <c r="AI98" s="2234"/>
      <c r="AJ98" s="2234"/>
      <c r="AK98" s="2224"/>
      <c r="AL98" s="2224"/>
    </row>
    <row r="99" spans="1:38" s="2225" customFormat="1" ht="15" customHeight="1">
      <c r="A99" s="2214"/>
      <c r="B99" s="2215"/>
      <c r="C99" s="2216"/>
      <c r="D99" s="2214"/>
      <c r="E99" s="2165"/>
      <c r="F99" s="2165" t="s">
        <v>895</v>
      </c>
      <c r="G99" s="2165" t="s">
        <v>613</v>
      </c>
      <c r="H99" s="2230"/>
      <c r="I99" s="2230"/>
      <c r="J99" s="2231"/>
      <c r="K99" s="2215" t="s">
        <v>95</v>
      </c>
      <c r="L99" s="2231">
        <f>L101+L102+L104+L105</f>
        <v>0</v>
      </c>
      <c r="M99" s="2231">
        <f>M101+M102+M104+M105</f>
        <v>0</v>
      </c>
      <c r="N99" s="2223">
        <f>L99-SUM(O99:X99)</f>
        <v>0</v>
      </c>
      <c r="O99" s="2232">
        <f t="shared" ref="O99:X99" si="18">O101+O102+O104+O105</f>
        <v>0</v>
      </c>
      <c r="P99" s="2231">
        <f t="shared" si="18"/>
        <v>0</v>
      </c>
      <c r="Q99" s="2231">
        <f t="shared" si="18"/>
        <v>0</v>
      </c>
      <c r="R99" s="2231">
        <f t="shared" si="18"/>
        <v>0</v>
      </c>
      <c r="S99" s="2231">
        <f t="shared" si="18"/>
        <v>0</v>
      </c>
      <c r="T99" s="2231">
        <f t="shared" si="18"/>
        <v>0</v>
      </c>
      <c r="U99" s="2321">
        <f t="shared" si="18"/>
        <v>0</v>
      </c>
      <c r="V99" s="2232">
        <f t="shared" si="18"/>
        <v>0</v>
      </c>
      <c r="W99" s="2487">
        <f t="shared" si="18"/>
        <v>0</v>
      </c>
      <c r="X99" s="2232">
        <f t="shared" si="18"/>
        <v>0</v>
      </c>
      <c r="Y99" s="2234"/>
      <c r="Z99" s="2234"/>
      <c r="AA99" s="2234"/>
      <c r="AB99" s="2234"/>
      <c r="AC99" s="2234"/>
      <c r="AD99" s="2234"/>
      <c r="AE99" s="2234"/>
      <c r="AF99" s="2234"/>
      <c r="AG99" s="2234"/>
      <c r="AH99" s="2234"/>
      <c r="AI99" s="2234"/>
      <c r="AJ99" s="2234"/>
      <c r="AK99" s="2224"/>
      <c r="AL99" s="2224"/>
    </row>
    <row r="100" spans="1:38" s="2225" customFormat="1" ht="15" customHeight="1">
      <c r="A100" s="2214"/>
      <c r="B100" s="2215"/>
      <c r="C100" s="2216"/>
      <c r="D100" s="2214"/>
      <c r="E100" s="2165"/>
      <c r="F100" s="2165"/>
      <c r="G100" s="2165" t="s">
        <v>614</v>
      </c>
      <c r="H100" s="2230"/>
      <c r="I100" s="2230"/>
      <c r="J100" s="2231"/>
      <c r="K100" s="2231"/>
      <c r="L100" s="2231"/>
      <c r="M100" s="2231"/>
      <c r="N100" s="2218"/>
      <c r="O100" s="2232"/>
      <c r="P100" s="2231"/>
      <c r="Q100" s="2231"/>
      <c r="R100" s="2231"/>
      <c r="S100" s="2231"/>
      <c r="T100" s="2231"/>
      <c r="U100" s="2321"/>
      <c r="V100" s="2232"/>
      <c r="W100" s="2487"/>
      <c r="X100" s="2232"/>
      <c r="Y100" s="2234"/>
      <c r="Z100" s="2234"/>
      <c r="AA100" s="2234"/>
      <c r="AB100" s="2234"/>
      <c r="AC100" s="2234"/>
      <c r="AD100" s="2234"/>
      <c r="AE100" s="2234"/>
      <c r="AF100" s="2234"/>
      <c r="AG100" s="2234"/>
      <c r="AH100" s="2234"/>
      <c r="AI100" s="2234"/>
      <c r="AJ100" s="2234"/>
      <c r="AK100" s="2224"/>
      <c r="AL100" s="2224"/>
    </row>
    <row r="101" spans="1:38" s="2225" customFormat="1" ht="15" customHeight="1">
      <c r="A101" s="2214"/>
      <c r="B101" s="2215"/>
      <c r="C101" s="2216" t="s">
        <v>552</v>
      </c>
      <c r="D101" s="2214"/>
      <c r="E101" s="2165"/>
      <c r="F101" s="2165"/>
      <c r="G101" s="2165"/>
      <c r="H101" s="2230" t="s">
        <v>649</v>
      </c>
      <c r="I101" s="2230"/>
      <c r="J101" s="2231"/>
      <c r="K101" s="2231"/>
      <c r="L101" s="2231"/>
      <c r="M101" s="2231"/>
      <c r="N101" s="2218"/>
      <c r="O101" s="2232"/>
      <c r="P101" s="2231"/>
      <c r="Q101" s="2231"/>
      <c r="R101" s="2231"/>
      <c r="S101" s="2231"/>
      <c r="T101" s="2231"/>
      <c r="U101" s="2321"/>
      <c r="V101" s="2232"/>
      <c r="W101" s="2487"/>
      <c r="X101" s="2232"/>
      <c r="Y101" s="2234"/>
      <c r="Z101" s="2234"/>
      <c r="AA101" s="2234"/>
      <c r="AB101" s="2234"/>
      <c r="AC101" s="2234"/>
      <c r="AD101" s="2234"/>
      <c r="AE101" s="2234"/>
      <c r="AF101" s="2234"/>
      <c r="AG101" s="2234"/>
      <c r="AH101" s="2234"/>
      <c r="AI101" s="2234"/>
      <c r="AJ101" s="2234"/>
      <c r="AK101" s="2224"/>
      <c r="AL101" s="2224"/>
    </row>
    <row r="102" spans="1:38" s="2225" customFormat="1" ht="15" customHeight="1">
      <c r="A102" s="2214"/>
      <c r="B102" s="2215"/>
      <c r="C102" s="2216" t="s">
        <v>551</v>
      </c>
      <c r="D102" s="2214"/>
      <c r="E102" s="2165"/>
      <c r="F102" s="2165"/>
      <c r="G102" s="2165"/>
      <c r="H102" s="2230" t="s">
        <v>650</v>
      </c>
      <c r="I102" s="2230"/>
      <c r="J102" s="2231"/>
      <c r="K102" s="2231"/>
      <c r="L102" s="2231"/>
      <c r="M102" s="2231"/>
      <c r="N102" s="2218"/>
      <c r="O102" s="2232"/>
      <c r="P102" s="2231"/>
      <c r="Q102" s="2231"/>
      <c r="R102" s="2231"/>
      <c r="S102" s="2231"/>
      <c r="T102" s="2231"/>
      <c r="U102" s="2321"/>
      <c r="V102" s="2232"/>
      <c r="W102" s="2487"/>
      <c r="X102" s="2232"/>
      <c r="Y102" s="2234"/>
      <c r="Z102" s="2234"/>
      <c r="AA102" s="2234"/>
      <c r="AB102" s="2234"/>
      <c r="AC102" s="2234"/>
      <c r="AD102" s="2234"/>
      <c r="AE102" s="2234"/>
      <c r="AF102" s="2234"/>
      <c r="AG102" s="2234"/>
      <c r="AH102" s="2234"/>
      <c r="AI102" s="2234"/>
      <c r="AJ102" s="2234"/>
      <c r="AK102" s="2224"/>
      <c r="AL102" s="2224"/>
    </row>
    <row r="103" spans="1:38" s="2225" customFormat="1" ht="15" customHeight="1">
      <c r="A103" s="2214"/>
      <c r="B103" s="2215"/>
      <c r="C103" s="2216"/>
      <c r="D103" s="2214"/>
      <c r="E103" s="2165"/>
      <c r="F103" s="2165"/>
      <c r="G103" s="2165"/>
      <c r="H103" s="2230"/>
      <c r="I103" s="2230"/>
      <c r="J103" s="2231"/>
      <c r="K103" s="2231"/>
      <c r="L103" s="2231"/>
      <c r="M103" s="2231"/>
      <c r="N103" s="2218"/>
      <c r="O103" s="2232"/>
      <c r="P103" s="2231"/>
      <c r="Q103" s="2231"/>
      <c r="R103" s="2231"/>
      <c r="S103" s="2231"/>
      <c r="T103" s="2231"/>
      <c r="U103" s="2321"/>
      <c r="V103" s="2232"/>
      <c r="W103" s="2487"/>
      <c r="X103" s="2232"/>
      <c r="Y103" s="2234"/>
      <c r="Z103" s="2234"/>
      <c r="AA103" s="2234"/>
      <c r="AB103" s="2234"/>
      <c r="AC103" s="2234"/>
      <c r="AD103" s="2234"/>
      <c r="AE103" s="2234"/>
      <c r="AF103" s="2234"/>
      <c r="AG103" s="2234"/>
      <c r="AH103" s="2234"/>
      <c r="AI103" s="2234"/>
      <c r="AJ103" s="2234"/>
      <c r="AK103" s="2224"/>
      <c r="AL103" s="2224"/>
    </row>
    <row r="104" spans="1:38" s="2225" customFormat="1" ht="15" customHeight="1">
      <c r="A104" s="2214"/>
      <c r="B104" s="2215"/>
      <c r="C104" s="2216" t="s">
        <v>552</v>
      </c>
      <c r="D104" s="2214"/>
      <c r="E104" s="2165"/>
      <c r="F104" s="2165"/>
      <c r="G104" s="2165" t="s">
        <v>1620</v>
      </c>
      <c r="H104" s="2230"/>
      <c r="I104" s="2230"/>
      <c r="J104" s="2231"/>
      <c r="K104" s="2231"/>
      <c r="L104" s="2231"/>
      <c r="M104" s="2231"/>
      <c r="N104" s="2218"/>
      <c r="O104" s="2232"/>
      <c r="P104" s="2231"/>
      <c r="Q104" s="2231"/>
      <c r="R104" s="2231"/>
      <c r="S104" s="2231"/>
      <c r="T104" s="2231"/>
      <c r="U104" s="2321"/>
      <c r="V104" s="2232"/>
      <c r="W104" s="2487"/>
      <c r="X104" s="2232"/>
      <c r="Y104" s="2234"/>
      <c r="Z104" s="2234"/>
      <c r="AA104" s="2234"/>
      <c r="AB104" s="2234"/>
      <c r="AC104" s="2234"/>
      <c r="AD104" s="2234"/>
      <c r="AE104" s="2234"/>
      <c r="AF104" s="2234"/>
      <c r="AG104" s="2234"/>
      <c r="AH104" s="2234"/>
      <c r="AI104" s="2234"/>
      <c r="AJ104" s="2234"/>
      <c r="AK104" s="2224"/>
      <c r="AL104" s="2224"/>
    </row>
    <row r="105" spans="1:38" s="2225" customFormat="1" ht="15" customHeight="1">
      <c r="A105" s="2214"/>
      <c r="B105" s="2215"/>
      <c r="C105" s="2216" t="s">
        <v>552</v>
      </c>
      <c r="D105" s="2214"/>
      <c r="E105" s="2165"/>
      <c r="F105" s="2165"/>
      <c r="G105" s="2165" t="s">
        <v>908</v>
      </c>
      <c r="H105" s="2230"/>
      <c r="I105" s="2230"/>
      <c r="J105" s="2231"/>
      <c r="K105" s="2231"/>
      <c r="L105" s="2231"/>
      <c r="M105" s="2231"/>
      <c r="N105" s="2218"/>
      <c r="O105" s="2232"/>
      <c r="P105" s="2231"/>
      <c r="Q105" s="2231"/>
      <c r="R105" s="2231"/>
      <c r="S105" s="2231"/>
      <c r="T105" s="2231"/>
      <c r="U105" s="2321"/>
      <c r="V105" s="2232"/>
      <c r="W105" s="2487"/>
      <c r="X105" s="2232"/>
      <c r="Y105" s="2234"/>
      <c r="Z105" s="2234"/>
      <c r="AA105" s="2234"/>
      <c r="AB105" s="2234"/>
      <c r="AC105" s="2234"/>
      <c r="AD105" s="2234"/>
      <c r="AE105" s="2234"/>
      <c r="AF105" s="2234"/>
      <c r="AG105" s="2234"/>
      <c r="AH105" s="2234"/>
      <c r="AI105" s="2234"/>
      <c r="AJ105" s="2234"/>
      <c r="AK105" s="2224"/>
      <c r="AL105" s="2224"/>
    </row>
    <row r="106" spans="1:38" s="2225" customFormat="1" ht="15" customHeight="1">
      <c r="A106" s="2214"/>
      <c r="B106" s="2215"/>
      <c r="C106" s="2216"/>
      <c r="D106" s="2214"/>
      <c r="E106" s="2165"/>
      <c r="F106" s="2165"/>
      <c r="G106" s="2165"/>
      <c r="H106" s="2230"/>
      <c r="I106" s="2230"/>
      <c r="J106" s="2231"/>
      <c r="K106" s="2231"/>
      <c r="L106" s="2231"/>
      <c r="M106" s="2231"/>
      <c r="N106" s="2218"/>
      <c r="O106" s="2232"/>
      <c r="P106" s="2231"/>
      <c r="Q106" s="2231"/>
      <c r="R106" s="2231"/>
      <c r="S106" s="2231"/>
      <c r="T106" s="2231"/>
      <c r="U106" s="2321"/>
      <c r="V106" s="2232"/>
      <c r="W106" s="2487"/>
      <c r="X106" s="2232"/>
      <c r="Y106" s="2234"/>
      <c r="Z106" s="2234"/>
      <c r="AA106" s="2234"/>
      <c r="AB106" s="2234"/>
      <c r="AC106" s="2234"/>
      <c r="AD106" s="2234"/>
      <c r="AE106" s="2234"/>
      <c r="AF106" s="2234"/>
      <c r="AG106" s="2234"/>
      <c r="AH106" s="2234"/>
      <c r="AI106" s="2234"/>
      <c r="AJ106" s="2234"/>
      <c r="AK106" s="2224"/>
      <c r="AL106" s="2224"/>
    </row>
    <row r="107" spans="1:38" s="2225" customFormat="1" ht="15" customHeight="1">
      <c r="A107" s="2214"/>
      <c r="B107" s="2215"/>
      <c r="C107" s="2216"/>
      <c r="D107" s="2214"/>
      <c r="E107" s="2165" t="s">
        <v>878</v>
      </c>
      <c r="F107" s="2165" t="s">
        <v>615</v>
      </c>
      <c r="G107" s="2165"/>
      <c r="H107" s="2165"/>
      <c r="I107" s="2165"/>
      <c r="J107" s="2215"/>
      <c r="K107" s="2215" t="s">
        <v>1542</v>
      </c>
      <c r="L107" s="2215">
        <f>L109+L110+L111+L112+L113+L114+L115+L117</f>
        <v>0</v>
      </c>
      <c r="M107" s="2215">
        <f>M109+M110+M111+M112+M113+M114+M115+M117</f>
        <v>0</v>
      </c>
      <c r="N107" s="2218"/>
      <c r="O107" s="2232">
        <f t="shared" ref="O107:X107" si="19">O109+O110+O111+O112+O113+O114+O115+O117</f>
        <v>0</v>
      </c>
      <c r="P107" s="2215">
        <f t="shared" si="19"/>
        <v>0</v>
      </c>
      <c r="Q107" s="2215">
        <f t="shared" si="19"/>
        <v>0</v>
      </c>
      <c r="R107" s="2215">
        <f t="shared" si="19"/>
        <v>0</v>
      </c>
      <c r="S107" s="2215">
        <f t="shared" si="19"/>
        <v>0</v>
      </c>
      <c r="T107" s="2215">
        <f t="shared" si="19"/>
        <v>0</v>
      </c>
      <c r="U107" s="2166">
        <f t="shared" si="19"/>
        <v>0</v>
      </c>
      <c r="V107" s="2216">
        <f t="shared" si="19"/>
        <v>0</v>
      </c>
      <c r="W107" s="2486">
        <f t="shared" si="19"/>
        <v>0</v>
      </c>
      <c r="X107" s="2216">
        <f t="shared" si="19"/>
        <v>0</v>
      </c>
      <c r="Y107" s="2234"/>
      <c r="Z107" s="2234"/>
      <c r="AA107" s="2234"/>
      <c r="AB107" s="2234"/>
      <c r="AC107" s="2234"/>
      <c r="AD107" s="2234"/>
      <c r="AE107" s="2234"/>
      <c r="AF107" s="2234"/>
      <c r="AG107" s="2234"/>
      <c r="AH107" s="2234"/>
      <c r="AI107" s="2234"/>
      <c r="AJ107" s="2234"/>
      <c r="AK107" s="2224"/>
      <c r="AL107" s="2224"/>
    </row>
    <row r="108" spans="1:38" s="2225" customFormat="1" ht="15" customHeight="1">
      <c r="A108" s="2214"/>
      <c r="B108" s="2215"/>
      <c r="C108" s="2216"/>
      <c r="D108" s="2214"/>
      <c r="E108" s="2165"/>
      <c r="F108" s="2165"/>
      <c r="G108" s="2165"/>
      <c r="H108" s="2165"/>
      <c r="I108" s="2165"/>
      <c r="J108" s="2215"/>
      <c r="K108" s="2215"/>
      <c r="L108" s="2215"/>
      <c r="M108" s="2215"/>
      <c r="N108" s="2218"/>
      <c r="O108" s="2216"/>
      <c r="P108" s="2215"/>
      <c r="Q108" s="2215"/>
      <c r="R108" s="2215"/>
      <c r="S108" s="2215"/>
      <c r="T108" s="2215"/>
      <c r="U108" s="2166"/>
      <c r="V108" s="2216"/>
      <c r="W108" s="2486"/>
      <c r="X108" s="2216"/>
      <c r="Y108" s="2234"/>
      <c r="Z108" s="2234"/>
      <c r="AA108" s="2234"/>
      <c r="AB108" s="2234"/>
      <c r="AC108" s="2234"/>
      <c r="AD108" s="2234"/>
      <c r="AE108" s="2234"/>
      <c r="AF108" s="2234"/>
      <c r="AG108" s="2234"/>
      <c r="AH108" s="2234"/>
      <c r="AI108" s="2234"/>
      <c r="AJ108" s="2234"/>
      <c r="AK108" s="2224"/>
      <c r="AL108" s="2224"/>
    </row>
    <row r="109" spans="1:38" s="2225" customFormat="1" ht="15" customHeight="1">
      <c r="A109" s="2214"/>
      <c r="B109" s="2215"/>
      <c r="C109" s="2236" t="s">
        <v>552</v>
      </c>
      <c r="D109" s="2168"/>
      <c r="E109" s="2168"/>
      <c r="F109" s="2168"/>
      <c r="G109" s="2168" t="s">
        <v>990</v>
      </c>
      <c r="H109" s="2168"/>
      <c r="I109" s="2168"/>
      <c r="J109" s="2215"/>
      <c r="K109" s="2215"/>
      <c r="L109" s="2215"/>
      <c r="M109" s="2215"/>
      <c r="N109" s="2218"/>
      <c r="O109" s="2216"/>
      <c r="P109" s="2215"/>
      <c r="Q109" s="2215"/>
      <c r="R109" s="2215"/>
      <c r="S109" s="2215"/>
      <c r="T109" s="2215"/>
      <c r="U109" s="2166"/>
      <c r="V109" s="2216"/>
      <c r="W109" s="2486"/>
      <c r="X109" s="2216"/>
      <c r="Y109" s="2234"/>
      <c r="Z109" s="2234"/>
      <c r="AA109" s="2234"/>
      <c r="AB109" s="2234"/>
      <c r="AC109" s="2234"/>
      <c r="AD109" s="2234"/>
      <c r="AE109" s="2234"/>
      <c r="AF109" s="2234"/>
      <c r="AG109" s="2234"/>
      <c r="AH109" s="2234"/>
      <c r="AI109" s="2234"/>
      <c r="AJ109" s="2234"/>
      <c r="AK109" s="2224"/>
      <c r="AL109" s="2224"/>
    </row>
    <row r="110" spans="1:38" s="2225" customFormat="1" ht="15" customHeight="1">
      <c r="A110" s="2214"/>
      <c r="B110" s="2215"/>
      <c r="C110" s="2236" t="s">
        <v>552</v>
      </c>
      <c r="D110" s="2168"/>
      <c r="E110" s="2168"/>
      <c r="F110" s="2168"/>
      <c r="G110" s="2168" t="s">
        <v>991</v>
      </c>
      <c r="H110" s="2169"/>
      <c r="I110" s="2169"/>
      <c r="J110" s="2231"/>
      <c r="K110" s="2231"/>
      <c r="L110" s="2231"/>
      <c r="M110" s="2231"/>
      <c r="N110" s="2218"/>
      <c r="O110" s="2232"/>
      <c r="P110" s="2231"/>
      <c r="Q110" s="2231"/>
      <c r="R110" s="2231"/>
      <c r="S110" s="2231"/>
      <c r="T110" s="2231"/>
      <c r="U110" s="2321"/>
      <c r="V110" s="2216"/>
      <c r="W110" s="2486"/>
      <c r="X110" s="2216"/>
      <c r="Y110" s="2234"/>
      <c r="Z110" s="2234"/>
      <c r="AA110" s="2234"/>
      <c r="AB110" s="2234"/>
      <c r="AC110" s="2234"/>
      <c r="AD110" s="2234"/>
      <c r="AE110" s="2234"/>
      <c r="AF110" s="2234"/>
      <c r="AG110" s="2234"/>
      <c r="AH110" s="2234"/>
      <c r="AI110" s="2234"/>
      <c r="AJ110" s="2234"/>
      <c r="AK110" s="2224"/>
      <c r="AL110" s="2224"/>
    </row>
    <row r="111" spans="1:38" s="2225" customFormat="1" ht="15" customHeight="1">
      <c r="A111" s="2214"/>
      <c r="B111" s="2215"/>
      <c r="C111" s="2236" t="s">
        <v>992</v>
      </c>
      <c r="D111" s="2168"/>
      <c r="E111" s="2168"/>
      <c r="F111" s="2168"/>
      <c r="G111" s="2168" t="s">
        <v>993</v>
      </c>
      <c r="H111" s="2169"/>
      <c r="I111" s="2169"/>
      <c r="J111" s="2231"/>
      <c r="K111" s="2231"/>
      <c r="L111" s="2231"/>
      <c r="M111" s="2231"/>
      <c r="N111" s="2218"/>
      <c r="O111" s="2232"/>
      <c r="P111" s="2231"/>
      <c r="Q111" s="2231"/>
      <c r="R111" s="2231"/>
      <c r="S111" s="2231"/>
      <c r="T111" s="2231"/>
      <c r="U111" s="2321"/>
      <c r="V111" s="2232"/>
      <c r="W111" s="2487"/>
      <c r="X111" s="2232"/>
      <c r="Y111" s="2234"/>
      <c r="Z111" s="2234"/>
      <c r="AA111" s="2234"/>
      <c r="AB111" s="2234"/>
      <c r="AC111" s="2234"/>
      <c r="AD111" s="2234"/>
      <c r="AE111" s="2234"/>
      <c r="AF111" s="2234"/>
      <c r="AG111" s="2234"/>
      <c r="AH111" s="2234"/>
      <c r="AI111" s="2234"/>
      <c r="AJ111" s="2234"/>
      <c r="AK111" s="2224"/>
      <c r="AL111" s="2224"/>
    </row>
    <row r="112" spans="1:38" s="2225" customFormat="1" ht="15" customHeight="1">
      <c r="A112" s="2214"/>
      <c r="B112" s="2215"/>
      <c r="C112" s="2236" t="s">
        <v>552</v>
      </c>
      <c r="D112" s="2168"/>
      <c r="E112" s="2168"/>
      <c r="F112" s="2168"/>
      <c r="G112" s="2168" t="s">
        <v>1624</v>
      </c>
      <c r="H112" s="2168"/>
      <c r="I112" s="2168"/>
      <c r="J112" s="2215"/>
      <c r="K112" s="2215"/>
      <c r="L112" s="2215"/>
      <c r="M112" s="2215"/>
      <c r="N112" s="2218"/>
      <c r="O112" s="2216"/>
      <c r="P112" s="2215"/>
      <c r="Q112" s="2215"/>
      <c r="R112" s="2215"/>
      <c r="S112" s="2215"/>
      <c r="T112" s="2215"/>
      <c r="U112" s="2166"/>
      <c r="V112" s="2232"/>
      <c r="W112" s="2487"/>
      <c r="X112" s="2232"/>
      <c r="Y112" s="2234"/>
      <c r="Z112" s="2234"/>
      <c r="AA112" s="2234"/>
      <c r="AB112" s="2234"/>
      <c r="AC112" s="2234"/>
      <c r="AD112" s="2234"/>
      <c r="AE112" s="2234"/>
      <c r="AF112" s="2234"/>
      <c r="AG112" s="2234"/>
      <c r="AH112" s="2234"/>
      <c r="AI112" s="2234"/>
      <c r="AJ112" s="2234"/>
      <c r="AK112" s="2224"/>
      <c r="AL112" s="2224"/>
    </row>
    <row r="113" spans="1:38" s="2225" customFormat="1" ht="15" customHeight="1">
      <c r="A113" s="2214"/>
      <c r="B113" s="2215"/>
      <c r="C113" s="2236" t="s">
        <v>552</v>
      </c>
      <c r="D113" s="2168"/>
      <c r="E113" s="2168"/>
      <c r="F113" s="2168"/>
      <c r="G113" s="2168" t="s">
        <v>994</v>
      </c>
      <c r="H113" s="2168"/>
      <c r="I113" s="2168"/>
      <c r="J113" s="2215"/>
      <c r="K113" s="2215"/>
      <c r="L113" s="2215"/>
      <c r="M113" s="2215"/>
      <c r="N113" s="2218"/>
      <c r="O113" s="2216"/>
      <c r="P113" s="2215"/>
      <c r="Q113" s="2215"/>
      <c r="R113" s="2215"/>
      <c r="S113" s="2215"/>
      <c r="T113" s="2215"/>
      <c r="U113" s="2166"/>
      <c r="V113" s="2216"/>
      <c r="W113" s="2486"/>
      <c r="X113" s="2216"/>
      <c r="Y113" s="2234"/>
      <c r="Z113" s="2234"/>
      <c r="AA113" s="2234"/>
      <c r="AB113" s="2234"/>
      <c r="AC113" s="2234"/>
      <c r="AD113" s="2234"/>
      <c r="AE113" s="2234"/>
      <c r="AF113" s="2234"/>
      <c r="AG113" s="2234"/>
      <c r="AH113" s="2234"/>
      <c r="AI113" s="2234"/>
      <c r="AJ113" s="2234"/>
      <c r="AK113" s="2224"/>
      <c r="AL113" s="2224"/>
    </row>
    <row r="114" spans="1:38" s="2225" customFormat="1" ht="15" customHeight="1">
      <c r="A114" s="2214"/>
      <c r="B114" s="2215"/>
      <c r="C114" s="2236" t="s">
        <v>552</v>
      </c>
      <c r="D114" s="2168"/>
      <c r="E114" s="2168"/>
      <c r="F114" s="2168"/>
      <c r="G114" s="2168" t="s">
        <v>995</v>
      </c>
      <c r="H114" s="2168"/>
      <c r="I114" s="2168"/>
      <c r="J114" s="2215"/>
      <c r="K114" s="2215"/>
      <c r="L114" s="2215"/>
      <c r="M114" s="2215"/>
      <c r="N114" s="2218"/>
      <c r="O114" s="2216"/>
      <c r="P114" s="2215"/>
      <c r="Q114" s="2215"/>
      <c r="R114" s="2215"/>
      <c r="S114" s="2215"/>
      <c r="T114" s="2215"/>
      <c r="U114" s="2166"/>
      <c r="V114" s="2216"/>
      <c r="W114" s="2486"/>
      <c r="X114" s="2216"/>
      <c r="Y114" s="2234"/>
      <c r="Z114" s="2234"/>
      <c r="AA114" s="2234"/>
      <c r="AB114" s="2234"/>
      <c r="AC114" s="2234"/>
      <c r="AD114" s="2234"/>
      <c r="AE114" s="2234"/>
      <c r="AF114" s="2234"/>
      <c r="AG114" s="2234"/>
      <c r="AH114" s="2234"/>
      <c r="AI114" s="2234"/>
      <c r="AJ114" s="2234"/>
      <c r="AK114" s="2224"/>
      <c r="AL114" s="2224"/>
    </row>
    <row r="115" spans="1:38" s="2225" customFormat="1" ht="15" customHeight="1">
      <c r="A115" s="2214"/>
      <c r="B115" s="2215"/>
      <c r="C115" s="2236" t="s">
        <v>552</v>
      </c>
      <c r="D115" s="2168"/>
      <c r="E115" s="2168"/>
      <c r="F115" s="2168"/>
      <c r="G115" s="2168" t="s">
        <v>996</v>
      </c>
      <c r="H115" s="2168"/>
      <c r="I115" s="2168"/>
      <c r="J115" s="2215"/>
      <c r="K115" s="2215"/>
      <c r="L115" s="2215"/>
      <c r="M115" s="2215"/>
      <c r="N115" s="2218"/>
      <c r="O115" s="2216"/>
      <c r="P115" s="2215"/>
      <c r="Q115" s="2215"/>
      <c r="R115" s="2215"/>
      <c r="S115" s="2215"/>
      <c r="T115" s="2215"/>
      <c r="U115" s="2166"/>
      <c r="V115" s="2216"/>
      <c r="W115" s="2486"/>
      <c r="X115" s="2216"/>
      <c r="Y115" s="2234"/>
      <c r="Z115" s="2234"/>
      <c r="AA115" s="2234"/>
      <c r="AB115" s="2234"/>
      <c r="AC115" s="2234"/>
      <c r="AD115" s="2234"/>
      <c r="AE115" s="2234"/>
      <c r="AF115" s="2234"/>
      <c r="AG115" s="2234"/>
      <c r="AH115" s="2234"/>
      <c r="AI115" s="2234"/>
      <c r="AJ115" s="2234"/>
      <c r="AK115" s="2224"/>
      <c r="AL115" s="2224"/>
    </row>
    <row r="116" spans="1:38" s="2225" customFormat="1" ht="15" customHeight="1">
      <c r="A116" s="2214"/>
      <c r="B116" s="2215"/>
      <c r="C116" s="2216"/>
      <c r="D116" s="2214"/>
      <c r="E116" s="2165"/>
      <c r="F116" s="2165"/>
      <c r="G116" s="2230"/>
      <c r="H116" s="2230"/>
      <c r="I116" s="2230"/>
      <c r="J116" s="2231"/>
      <c r="K116" s="2231"/>
      <c r="L116" s="2231"/>
      <c r="M116" s="2231"/>
      <c r="N116" s="2218"/>
      <c r="O116" s="2232"/>
      <c r="P116" s="2231"/>
      <c r="Q116" s="2231"/>
      <c r="R116" s="2231"/>
      <c r="S116" s="2231"/>
      <c r="T116" s="2231"/>
      <c r="U116" s="2321"/>
      <c r="V116" s="2216"/>
      <c r="W116" s="2486"/>
      <c r="X116" s="2216"/>
      <c r="Y116" s="2234"/>
      <c r="Z116" s="2234"/>
      <c r="AA116" s="2234"/>
      <c r="AB116" s="2234"/>
      <c r="AC116" s="2234"/>
      <c r="AD116" s="2234"/>
      <c r="AE116" s="2234"/>
      <c r="AF116" s="2234"/>
      <c r="AG116" s="2234"/>
      <c r="AH116" s="2234"/>
      <c r="AI116" s="2234"/>
      <c r="AJ116" s="2234"/>
      <c r="AK116" s="2224"/>
      <c r="AL116" s="2224"/>
    </row>
    <row r="117" spans="1:38" s="2218" customFormat="1" ht="15" customHeight="1">
      <c r="A117" s="2214"/>
      <c r="B117" s="2215"/>
      <c r="C117" s="2216" t="s">
        <v>552</v>
      </c>
      <c r="D117" s="2214"/>
      <c r="E117" s="2165"/>
      <c r="F117" s="2165"/>
      <c r="G117" s="2165" t="s">
        <v>1620</v>
      </c>
      <c r="H117" s="2230"/>
      <c r="I117" s="2165"/>
      <c r="J117" s="2215"/>
      <c r="K117" s="2215"/>
      <c r="L117" s="2215"/>
      <c r="M117" s="2215"/>
      <c r="O117" s="2216"/>
      <c r="P117" s="2215"/>
      <c r="Q117" s="2215"/>
      <c r="R117" s="2215"/>
      <c r="S117" s="2215"/>
      <c r="T117" s="2215"/>
      <c r="U117" s="2166"/>
      <c r="V117" s="2232"/>
      <c r="W117" s="2487"/>
      <c r="X117" s="2232"/>
      <c r="Y117" s="2234"/>
      <c r="Z117" s="2234"/>
      <c r="AA117" s="2234"/>
      <c r="AB117" s="2234"/>
      <c r="AC117" s="2234"/>
      <c r="AD117" s="2234"/>
      <c r="AE117" s="2234"/>
      <c r="AF117" s="2234"/>
      <c r="AG117" s="2234"/>
      <c r="AH117" s="2234"/>
      <c r="AI117" s="2234"/>
      <c r="AJ117" s="2234"/>
      <c r="AK117" s="2234"/>
      <c r="AL117" s="2234"/>
    </row>
    <row r="118" spans="1:38" s="2225" customFormat="1" ht="15" customHeight="1">
      <c r="A118" s="2214"/>
      <c r="B118" s="2215"/>
      <c r="C118" s="2216"/>
      <c r="D118" s="2214"/>
      <c r="E118" s="2165"/>
      <c r="F118" s="2165"/>
      <c r="G118" s="2230"/>
      <c r="H118" s="2230"/>
      <c r="I118" s="2230"/>
      <c r="J118" s="2231"/>
      <c r="K118" s="2231"/>
      <c r="L118" s="2231"/>
      <c r="M118" s="2231"/>
      <c r="N118" s="2218"/>
      <c r="O118" s="2232"/>
      <c r="P118" s="2231"/>
      <c r="Q118" s="2231"/>
      <c r="R118" s="2231"/>
      <c r="S118" s="2231"/>
      <c r="T118" s="2231"/>
      <c r="U118" s="2321"/>
      <c r="V118" s="2216"/>
      <c r="W118" s="2486"/>
      <c r="X118" s="2216"/>
      <c r="Y118" s="2234"/>
      <c r="Z118" s="2234"/>
      <c r="AA118" s="2234"/>
      <c r="AB118" s="2234"/>
      <c r="AC118" s="2234"/>
      <c r="AD118" s="2234"/>
      <c r="AE118" s="2234"/>
      <c r="AF118" s="2234"/>
      <c r="AG118" s="2234"/>
      <c r="AH118" s="2234"/>
      <c r="AI118" s="2234"/>
      <c r="AJ118" s="2234"/>
      <c r="AK118" s="2224"/>
      <c r="AL118" s="2224"/>
    </row>
    <row r="119" spans="1:38" s="2225" customFormat="1" ht="15" customHeight="1">
      <c r="A119" s="2214"/>
      <c r="B119" s="2215"/>
      <c r="C119" s="2216"/>
      <c r="D119" s="2214"/>
      <c r="E119" s="2165" t="s">
        <v>883</v>
      </c>
      <c r="F119" s="2165" t="s">
        <v>616</v>
      </c>
      <c r="G119" s="2165"/>
      <c r="H119" s="2165"/>
      <c r="I119" s="2165"/>
      <c r="J119" s="2215"/>
      <c r="K119" s="2215"/>
      <c r="L119" s="2215">
        <f>L121+L122</f>
        <v>0</v>
      </c>
      <c r="M119" s="2215">
        <f>M121+M122</f>
        <v>0</v>
      </c>
      <c r="N119" s="2223">
        <f>L119-SUM(O119:X119)</f>
        <v>0</v>
      </c>
      <c r="O119" s="2216">
        <f t="shared" ref="O119:X119" si="20">O121+O122</f>
        <v>0</v>
      </c>
      <c r="P119" s="2215">
        <f t="shared" si="20"/>
        <v>0</v>
      </c>
      <c r="Q119" s="2215">
        <f t="shared" si="20"/>
        <v>0</v>
      </c>
      <c r="R119" s="2215">
        <f t="shared" si="20"/>
        <v>0</v>
      </c>
      <c r="S119" s="2215">
        <f t="shared" si="20"/>
        <v>0</v>
      </c>
      <c r="T119" s="2215">
        <f t="shared" si="20"/>
        <v>0</v>
      </c>
      <c r="U119" s="2166">
        <f t="shared" si="20"/>
        <v>0</v>
      </c>
      <c r="V119" s="2216">
        <f t="shared" si="20"/>
        <v>0</v>
      </c>
      <c r="W119" s="2486">
        <f t="shared" si="20"/>
        <v>0</v>
      </c>
      <c r="X119" s="2216">
        <f t="shared" si="20"/>
        <v>0</v>
      </c>
      <c r="Y119" s="2234"/>
      <c r="Z119" s="2234"/>
      <c r="AA119" s="2234"/>
      <c r="AB119" s="2234"/>
      <c r="AC119" s="2234"/>
      <c r="AD119" s="2234"/>
      <c r="AE119" s="2234"/>
      <c r="AF119" s="2234"/>
      <c r="AG119" s="2234"/>
      <c r="AH119" s="2234"/>
      <c r="AI119" s="2234"/>
      <c r="AJ119" s="2234"/>
      <c r="AK119" s="2224"/>
      <c r="AL119" s="2224"/>
    </row>
    <row r="120" spans="1:38" s="2225" customFormat="1" ht="15" customHeight="1">
      <c r="A120" s="2214"/>
      <c r="B120" s="2215"/>
      <c r="C120" s="2216"/>
      <c r="D120" s="2214"/>
      <c r="E120" s="2165"/>
      <c r="F120" s="2165"/>
      <c r="G120" s="2165"/>
      <c r="H120" s="2165"/>
      <c r="I120" s="2165"/>
      <c r="J120" s="2215"/>
      <c r="K120" s="2215"/>
      <c r="L120" s="2215"/>
      <c r="M120" s="2215"/>
      <c r="N120" s="2218"/>
      <c r="O120" s="2216"/>
      <c r="P120" s="2215"/>
      <c r="Q120" s="2215"/>
      <c r="R120" s="2215"/>
      <c r="S120" s="2215"/>
      <c r="T120" s="2215"/>
      <c r="U120" s="2166"/>
      <c r="V120" s="2216"/>
      <c r="W120" s="2486"/>
      <c r="X120" s="2216"/>
      <c r="Y120" s="2234"/>
      <c r="Z120" s="2234"/>
      <c r="AA120" s="2234"/>
      <c r="AB120" s="2234"/>
      <c r="AC120" s="2234"/>
      <c r="AD120" s="2234"/>
      <c r="AE120" s="2234"/>
      <c r="AF120" s="2234"/>
      <c r="AG120" s="2234"/>
      <c r="AH120" s="2234"/>
      <c r="AI120" s="2234"/>
      <c r="AJ120" s="2234"/>
      <c r="AK120" s="2224"/>
      <c r="AL120" s="2224"/>
    </row>
    <row r="121" spans="1:38" s="2225" customFormat="1" ht="15" customHeight="1">
      <c r="A121" s="2214"/>
      <c r="B121" s="2215"/>
      <c r="C121" s="2216" t="s">
        <v>552</v>
      </c>
      <c r="D121" s="2214"/>
      <c r="E121" s="2165"/>
      <c r="F121" s="2165"/>
      <c r="G121" s="2230" t="s">
        <v>617</v>
      </c>
      <c r="H121" s="2230"/>
      <c r="I121" s="2230"/>
      <c r="J121" s="2231"/>
      <c r="K121" s="2215" t="s">
        <v>96</v>
      </c>
      <c r="L121" s="2231"/>
      <c r="M121" s="2231"/>
      <c r="N121" s="2218"/>
      <c r="O121" s="2232"/>
      <c r="P121" s="2231"/>
      <c r="Q121" s="2231"/>
      <c r="R121" s="2231"/>
      <c r="S121" s="2231"/>
      <c r="T121" s="2231"/>
      <c r="U121" s="2321"/>
      <c r="V121" s="2216"/>
      <c r="W121" s="2486"/>
      <c r="X121" s="2216"/>
      <c r="Y121" s="2234"/>
      <c r="Z121" s="2234"/>
      <c r="AA121" s="2234"/>
      <c r="AB121" s="2234"/>
      <c r="AC121" s="2234"/>
      <c r="AD121" s="2234"/>
      <c r="AE121" s="2234"/>
      <c r="AF121" s="2234"/>
      <c r="AG121" s="2234"/>
      <c r="AH121" s="2234"/>
      <c r="AI121" s="2234"/>
      <c r="AJ121" s="2234"/>
      <c r="AK121" s="2224"/>
      <c r="AL121" s="2224"/>
    </row>
    <row r="122" spans="1:38" s="2225" customFormat="1" ht="15" customHeight="1">
      <c r="A122" s="2214"/>
      <c r="B122" s="2215"/>
      <c r="C122" s="2216" t="s">
        <v>552</v>
      </c>
      <c r="D122" s="2237"/>
      <c r="E122" s="2230"/>
      <c r="F122" s="2230"/>
      <c r="G122" s="2230" t="s">
        <v>1620</v>
      </c>
      <c r="H122" s="2230"/>
      <c r="I122" s="2230"/>
      <c r="J122" s="2231"/>
      <c r="K122" s="2231"/>
      <c r="L122" s="2231"/>
      <c r="M122" s="2231"/>
      <c r="N122" s="2218"/>
      <c r="O122" s="2232"/>
      <c r="P122" s="2231"/>
      <c r="Q122" s="2231"/>
      <c r="R122" s="2231"/>
      <c r="S122" s="2231"/>
      <c r="T122" s="2231"/>
      <c r="U122" s="2321"/>
      <c r="V122" s="2232"/>
      <c r="W122" s="2487"/>
      <c r="X122" s="2232"/>
      <c r="Y122" s="2234"/>
      <c r="Z122" s="2234"/>
      <c r="AA122" s="2234"/>
      <c r="AB122" s="2234"/>
      <c r="AC122" s="2234"/>
      <c r="AD122" s="2234"/>
      <c r="AE122" s="2234"/>
      <c r="AF122" s="2234"/>
      <c r="AG122" s="2234"/>
      <c r="AH122" s="2234"/>
      <c r="AI122" s="2234"/>
      <c r="AJ122" s="2234"/>
      <c r="AK122" s="2224"/>
      <c r="AL122" s="2224"/>
    </row>
    <row r="123" spans="1:38" s="2225" customFormat="1" ht="15" customHeight="1">
      <c r="A123" s="2214"/>
      <c r="B123" s="2215"/>
      <c r="C123" s="2216"/>
      <c r="D123" s="2214"/>
      <c r="E123" s="2165"/>
      <c r="F123" s="2165"/>
      <c r="G123" s="2165"/>
      <c r="H123" s="2230"/>
      <c r="I123" s="2230"/>
      <c r="J123" s="2231"/>
      <c r="K123" s="2231"/>
      <c r="L123" s="2231"/>
      <c r="M123" s="2231"/>
      <c r="N123" s="2218"/>
      <c r="O123" s="2232"/>
      <c r="P123" s="2231"/>
      <c r="Q123" s="2231"/>
      <c r="R123" s="2231"/>
      <c r="S123" s="2231"/>
      <c r="T123" s="2231"/>
      <c r="U123" s="2321"/>
      <c r="V123" s="2232"/>
      <c r="W123" s="2487"/>
      <c r="X123" s="2232"/>
      <c r="Y123" s="2234"/>
      <c r="Z123" s="2234"/>
      <c r="AA123" s="2234"/>
      <c r="AB123" s="2234"/>
      <c r="AC123" s="2234"/>
      <c r="AD123" s="2234"/>
      <c r="AE123" s="2234"/>
      <c r="AF123" s="2234"/>
      <c r="AG123" s="2234"/>
      <c r="AH123" s="2234"/>
      <c r="AI123" s="2234"/>
      <c r="AJ123" s="2234"/>
      <c r="AK123" s="2224"/>
      <c r="AL123" s="2224"/>
    </row>
    <row r="124" spans="1:38" s="2225" customFormat="1" ht="15" customHeight="1">
      <c r="A124" s="2214"/>
      <c r="B124" s="2215"/>
      <c r="C124" s="2216"/>
      <c r="D124" s="2214"/>
      <c r="E124" s="2165" t="s">
        <v>884</v>
      </c>
      <c r="F124" s="2165" t="s">
        <v>618</v>
      </c>
      <c r="G124" s="2165"/>
      <c r="H124" s="2230"/>
      <c r="I124" s="2230"/>
      <c r="J124" s="2231"/>
      <c r="K124" s="2231"/>
      <c r="L124" s="2215">
        <f>L126+L128+L134</f>
        <v>0</v>
      </c>
      <c r="M124" s="2215">
        <f>M126+M128+M134</f>
        <v>0</v>
      </c>
      <c r="N124" s="2223">
        <f>L124-SUM(O124:X124)</f>
        <v>0</v>
      </c>
      <c r="O124" s="2216">
        <f t="shared" ref="O124:X124" si="21">O126+O128+O134</f>
        <v>0</v>
      </c>
      <c r="P124" s="2215">
        <f t="shared" si="21"/>
        <v>0</v>
      </c>
      <c r="Q124" s="2215">
        <f t="shared" si="21"/>
        <v>0</v>
      </c>
      <c r="R124" s="2215">
        <f t="shared" si="21"/>
        <v>0</v>
      </c>
      <c r="S124" s="2215">
        <f t="shared" si="21"/>
        <v>0</v>
      </c>
      <c r="T124" s="2215">
        <f t="shared" si="21"/>
        <v>0</v>
      </c>
      <c r="U124" s="2166">
        <f t="shared" si="21"/>
        <v>0</v>
      </c>
      <c r="V124" s="2216">
        <f t="shared" si="21"/>
        <v>0</v>
      </c>
      <c r="W124" s="2486">
        <f t="shared" si="21"/>
        <v>0</v>
      </c>
      <c r="X124" s="2216">
        <f t="shared" si="21"/>
        <v>0</v>
      </c>
      <c r="Y124" s="2234"/>
      <c r="Z124" s="2234"/>
      <c r="AA124" s="2234"/>
      <c r="AB124" s="2234"/>
      <c r="AC124" s="2234"/>
      <c r="AD124" s="2234"/>
      <c r="AE124" s="2234"/>
      <c r="AF124" s="2234"/>
      <c r="AG124" s="2234"/>
      <c r="AH124" s="2234"/>
      <c r="AI124" s="2234"/>
      <c r="AJ124" s="2234"/>
      <c r="AK124" s="2224"/>
      <c r="AL124" s="2224"/>
    </row>
    <row r="125" spans="1:38" s="2225" customFormat="1" ht="15" customHeight="1">
      <c r="A125" s="2214"/>
      <c r="B125" s="2215"/>
      <c r="C125" s="2216"/>
      <c r="D125" s="2214"/>
      <c r="E125" s="2165"/>
      <c r="F125" s="2165"/>
      <c r="G125" s="2165"/>
      <c r="H125" s="2230"/>
      <c r="I125" s="2230"/>
      <c r="J125" s="2231"/>
      <c r="K125" s="2231"/>
      <c r="L125" s="2231"/>
      <c r="M125" s="2231"/>
      <c r="N125" s="2218"/>
      <c r="O125" s="2232"/>
      <c r="P125" s="2231"/>
      <c r="Q125" s="2231"/>
      <c r="R125" s="2231"/>
      <c r="S125" s="2231"/>
      <c r="T125" s="2231"/>
      <c r="U125" s="2321"/>
      <c r="V125" s="2216"/>
      <c r="W125" s="2486"/>
      <c r="X125" s="2216"/>
      <c r="Y125" s="2234"/>
      <c r="Z125" s="2234"/>
      <c r="AA125" s="2234"/>
      <c r="AB125" s="2234"/>
      <c r="AC125" s="2234"/>
      <c r="AD125" s="2234"/>
      <c r="AE125" s="2234"/>
      <c r="AF125" s="2234"/>
      <c r="AG125" s="2234"/>
      <c r="AH125" s="2234"/>
      <c r="AI125" s="2234"/>
      <c r="AJ125" s="2234"/>
      <c r="AK125" s="2224"/>
      <c r="AL125" s="2224"/>
    </row>
    <row r="126" spans="1:38" s="2225" customFormat="1" ht="15" customHeight="1">
      <c r="A126" s="2214"/>
      <c r="B126" s="2215"/>
      <c r="C126" s="2216" t="s">
        <v>552</v>
      </c>
      <c r="D126" s="2214"/>
      <c r="E126" s="2165"/>
      <c r="F126" s="2165" t="s">
        <v>885</v>
      </c>
      <c r="G126" s="2165" t="s">
        <v>619</v>
      </c>
      <c r="H126" s="2230"/>
      <c r="I126" s="2230"/>
      <c r="J126" s="2231"/>
      <c r="K126" s="2231"/>
      <c r="L126" s="2231"/>
      <c r="M126" s="2231"/>
      <c r="N126" s="2218"/>
      <c r="O126" s="2232"/>
      <c r="P126" s="2231"/>
      <c r="Q126" s="2231"/>
      <c r="R126" s="2231"/>
      <c r="S126" s="2231"/>
      <c r="T126" s="2231"/>
      <c r="U126" s="2321"/>
      <c r="V126" s="2232"/>
      <c r="W126" s="2487"/>
      <c r="X126" s="2232"/>
      <c r="Y126" s="2234"/>
      <c r="Z126" s="2234"/>
      <c r="AA126" s="2234"/>
      <c r="AB126" s="2234"/>
      <c r="AC126" s="2234"/>
      <c r="AD126" s="2234"/>
      <c r="AE126" s="2234"/>
      <c r="AF126" s="2234"/>
      <c r="AG126" s="2234"/>
      <c r="AH126" s="2234"/>
      <c r="AI126" s="2234"/>
      <c r="AJ126" s="2234"/>
      <c r="AK126" s="2224"/>
      <c r="AL126" s="2224"/>
    </row>
    <row r="127" spans="1:38" s="2225" customFormat="1" ht="15" customHeight="1">
      <c r="A127" s="2214"/>
      <c r="B127" s="2215"/>
      <c r="C127" s="2216"/>
      <c r="D127" s="2214"/>
      <c r="E127" s="2165"/>
      <c r="F127" s="2165"/>
      <c r="G127" s="2165"/>
      <c r="H127" s="2230"/>
      <c r="I127" s="2230"/>
      <c r="J127" s="2231"/>
      <c r="K127" s="2231"/>
      <c r="L127" s="2231"/>
      <c r="M127" s="2231"/>
      <c r="N127" s="2218"/>
      <c r="O127" s="2232"/>
      <c r="P127" s="2231"/>
      <c r="Q127" s="2231"/>
      <c r="R127" s="2231"/>
      <c r="S127" s="2231"/>
      <c r="T127" s="2231"/>
      <c r="U127" s="2321"/>
      <c r="V127" s="2232"/>
      <c r="W127" s="2487"/>
      <c r="X127" s="2232"/>
      <c r="Y127" s="2234"/>
      <c r="Z127" s="2234"/>
      <c r="AA127" s="2234"/>
      <c r="AB127" s="2234"/>
      <c r="AC127" s="2234"/>
      <c r="AD127" s="2234"/>
      <c r="AE127" s="2234"/>
      <c r="AF127" s="2234"/>
      <c r="AG127" s="2234"/>
      <c r="AH127" s="2234"/>
      <c r="AI127" s="2234"/>
      <c r="AJ127" s="2234"/>
      <c r="AK127" s="2224"/>
      <c r="AL127" s="2224"/>
    </row>
    <row r="128" spans="1:38" s="2225" customFormat="1" ht="15" customHeight="1">
      <c r="A128" s="2214"/>
      <c r="B128" s="2215"/>
      <c r="C128" s="2216"/>
      <c r="D128" s="2214"/>
      <c r="E128" s="2165"/>
      <c r="F128" s="2165" t="s">
        <v>886</v>
      </c>
      <c r="G128" s="2165" t="s">
        <v>620</v>
      </c>
      <c r="H128" s="2230"/>
      <c r="I128" s="2230"/>
      <c r="J128" s="2231"/>
      <c r="K128" s="2231"/>
      <c r="L128" s="2231">
        <f>L129+L130+L131+L132</f>
        <v>0</v>
      </c>
      <c r="M128" s="2231">
        <f>M129+M130+M131+M132</f>
        <v>0</v>
      </c>
      <c r="N128" s="2223">
        <f>L128-SUM(O128:X128)</f>
        <v>0</v>
      </c>
      <c r="O128" s="2232">
        <f t="shared" ref="O128:X128" si="22">O129+O130+O131+O132</f>
        <v>0</v>
      </c>
      <c r="P128" s="2231">
        <f t="shared" si="22"/>
        <v>0</v>
      </c>
      <c r="Q128" s="2231">
        <f t="shared" si="22"/>
        <v>0</v>
      </c>
      <c r="R128" s="2231">
        <f t="shared" si="22"/>
        <v>0</v>
      </c>
      <c r="S128" s="2231">
        <f t="shared" si="22"/>
        <v>0</v>
      </c>
      <c r="T128" s="2231">
        <f t="shared" si="22"/>
        <v>0</v>
      </c>
      <c r="U128" s="2321">
        <f t="shared" si="22"/>
        <v>0</v>
      </c>
      <c r="V128" s="2232">
        <f t="shared" si="22"/>
        <v>0</v>
      </c>
      <c r="W128" s="2487">
        <f t="shared" si="22"/>
        <v>0</v>
      </c>
      <c r="X128" s="2232">
        <f t="shared" si="22"/>
        <v>0</v>
      </c>
      <c r="Y128" s="2234"/>
      <c r="Z128" s="2234"/>
      <c r="AA128" s="2234"/>
      <c r="AB128" s="2234"/>
      <c r="AC128" s="2234"/>
      <c r="AD128" s="2234"/>
      <c r="AE128" s="2234"/>
      <c r="AF128" s="2234"/>
      <c r="AG128" s="2234"/>
      <c r="AH128" s="2234"/>
      <c r="AI128" s="2234"/>
      <c r="AJ128" s="2234"/>
      <c r="AK128" s="2224"/>
      <c r="AL128" s="2224"/>
    </row>
    <row r="129" spans="1:38" s="2225" customFormat="1" ht="15" customHeight="1">
      <c r="A129" s="2214"/>
      <c r="B129" s="2215"/>
      <c r="C129" s="2216" t="s">
        <v>552</v>
      </c>
      <c r="D129" s="2214"/>
      <c r="E129" s="2165"/>
      <c r="F129" s="2165"/>
      <c r="G129" s="2230" t="s">
        <v>621</v>
      </c>
      <c r="H129" s="2230"/>
      <c r="I129" s="2230"/>
      <c r="J129" s="2231"/>
      <c r="K129" s="2231"/>
      <c r="L129" s="2231"/>
      <c r="M129" s="2231"/>
      <c r="N129" s="2218"/>
      <c r="O129" s="2232"/>
      <c r="P129" s="2231"/>
      <c r="Q129" s="2231"/>
      <c r="R129" s="2231"/>
      <c r="S129" s="2231"/>
      <c r="T129" s="2231"/>
      <c r="U129" s="2321"/>
      <c r="V129" s="2232"/>
      <c r="W129" s="2487"/>
      <c r="X129" s="2232"/>
      <c r="Y129" s="2234"/>
      <c r="Z129" s="2234"/>
      <c r="AA129" s="2234"/>
      <c r="AB129" s="2234"/>
      <c r="AC129" s="2234"/>
      <c r="AD129" s="2234"/>
      <c r="AE129" s="2234"/>
      <c r="AF129" s="2234"/>
      <c r="AG129" s="2234"/>
      <c r="AH129" s="2234"/>
      <c r="AI129" s="2234"/>
      <c r="AJ129" s="2234"/>
      <c r="AK129" s="2224"/>
      <c r="AL129" s="2224"/>
    </row>
    <row r="130" spans="1:38" s="2225" customFormat="1" ht="15" customHeight="1">
      <c r="A130" s="2214"/>
      <c r="B130" s="2215"/>
      <c r="C130" s="2216" t="s">
        <v>552</v>
      </c>
      <c r="D130" s="2214"/>
      <c r="E130" s="2165"/>
      <c r="F130" s="2165"/>
      <c r="G130" s="2230" t="s">
        <v>622</v>
      </c>
      <c r="H130" s="2230"/>
      <c r="I130" s="2230"/>
      <c r="J130" s="2231"/>
      <c r="K130" s="2231"/>
      <c r="L130" s="2231"/>
      <c r="M130" s="2231"/>
      <c r="N130" s="2218"/>
      <c r="O130" s="2232"/>
      <c r="P130" s="2231"/>
      <c r="Q130" s="2231"/>
      <c r="R130" s="2231"/>
      <c r="S130" s="2231"/>
      <c r="T130" s="2231"/>
      <c r="U130" s="2321"/>
      <c r="V130" s="2232"/>
      <c r="W130" s="2487"/>
      <c r="X130" s="2232"/>
      <c r="Y130" s="2234"/>
      <c r="Z130" s="2234"/>
      <c r="AA130" s="2234"/>
      <c r="AB130" s="2234"/>
      <c r="AC130" s="2234"/>
      <c r="AD130" s="2234"/>
      <c r="AE130" s="2234"/>
      <c r="AF130" s="2234"/>
      <c r="AG130" s="2234"/>
      <c r="AH130" s="2234"/>
      <c r="AI130" s="2234"/>
      <c r="AJ130" s="2234"/>
      <c r="AK130" s="2224"/>
      <c r="AL130" s="2224"/>
    </row>
    <row r="131" spans="1:38" s="2225" customFormat="1" ht="15" customHeight="1">
      <c r="A131" s="2214"/>
      <c r="B131" s="2215"/>
      <c r="C131" s="2216" t="s">
        <v>552</v>
      </c>
      <c r="D131" s="2214"/>
      <c r="E131" s="2165"/>
      <c r="F131" s="2165"/>
      <c r="G131" s="2230" t="s">
        <v>623</v>
      </c>
      <c r="H131" s="2230"/>
      <c r="I131" s="2230"/>
      <c r="J131" s="2231"/>
      <c r="K131" s="2231"/>
      <c r="L131" s="2231"/>
      <c r="M131" s="2231"/>
      <c r="N131" s="2218"/>
      <c r="O131" s="2232"/>
      <c r="P131" s="2231"/>
      <c r="Q131" s="2231"/>
      <c r="R131" s="2231"/>
      <c r="S131" s="2231"/>
      <c r="T131" s="2231"/>
      <c r="U131" s="2321"/>
      <c r="V131" s="2232"/>
      <c r="W131" s="2487"/>
      <c r="X131" s="2232"/>
      <c r="Y131" s="2234"/>
      <c r="Z131" s="2234"/>
      <c r="AA131" s="2234"/>
      <c r="AB131" s="2234"/>
      <c r="AC131" s="2234"/>
      <c r="AD131" s="2234"/>
      <c r="AE131" s="2234"/>
      <c r="AF131" s="2234"/>
      <c r="AG131" s="2234"/>
      <c r="AH131" s="2234"/>
      <c r="AI131" s="2234"/>
      <c r="AJ131" s="2234"/>
      <c r="AK131" s="2224"/>
      <c r="AL131" s="2224"/>
    </row>
    <row r="132" spans="1:38" s="2225" customFormat="1" ht="15" customHeight="1">
      <c r="A132" s="2214"/>
      <c r="B132" s="2215"/>
      <c r="C132" s="2216" t="s">
        <v>552</v>
      </c>
      <c r="D132" s="2214"/>
      <c r="E132" s="2165"/>
      <c r="F132" s="2165"/>
      <c r="G132" s="2230" t="s">
        <v>1623</v>
      </c>
      <c r="H132" s="2230"/>
      <c r="I132" s="2230"/>
      <c r="J132" s="2231"/>
      <c r="K132" s="2231"/>
      <c r="L132" s="2231"/>
      <c r="M132" s="2231"/>
      <c r="N132" s="2218"/>
      <c r="O132" s="2232"/>
      <c r="P132" s="2231"/>
      <c r="Q132" s="2231"/>
      <c r="R132" s="2231"/>
      <c r="S132" s="2231"/>
      <c r="T132" s="2231"/>
      <c r="U132" s="2321"/>
      <c r="V132" s="2232"/>
      <c r="W132" s="2487"/>
      <c r="X132" s="2232"/>
      <c r="Y132" s="2234"/>
      <c r="Z132" s="2234"/>
      <c r="AA132" s="2234"/>
      <c r="AB132" s="2234"/>
      <c r="AC132" s="2234"/>
      <c r="AD132" s="2234"/>
      <c r="AE132" s="2234"/>
      <c r="AF132" s="2234"/>
      <c r="AG132" s="2234"/>
      <c r="AH132" s="2234"/>
      <c r="AI132" s="2234"/>
      <c r="AJ132" s="2234"/>
      <c r="AK132" s="2224"/>
      <c r="AL132" s="2224"/>
    </row>
    <row r="133" spans="1:38" s="2225" customFormat="1" ht="15" customHeight="1">
      <c r="A133" s="2214"/>
      <c r="B133" s="2215"/>
      <c r="C133" s="2216"/>
      <c r="D133" s="2214"/>
      <c r="E133" s="2165"/>
      <c r="F133" s="2165"/>
      <c r="G133" s="2230"/>
      <c r="H133" s="2230"/>
      <c r="I133" s="2230"/>
      <c r="J133" s="2231"/>
      <c r="K133" s="2231"/>
      <c r="L133" s="2231"/>
      <c r="M133" s="2231"/>
      <c r="N133" s="2218"/>
      <c r="O133" s="2232"/>
      <c r="P133" s="2231"/>
      <c r="Q133" s="2231"/>
      <c r="R133" s="2231"/>
      <c r="S133" s="2231"/>
      <c r="T133" s="2231"/>
      <c r="U133" s="2321"/>
      <c r="V133" s="2232"/>
      <c r="W133" s="2487"/>
      <c r="X133" s="2232"/>
      <c r="Y133" s="2234"/>
      <c r="Z133" s="2234"/>
      <c r="AA133" s="2234"/>
      <c r="AB133" s="2234"/>
      <c r="AC133" s="2234"/>
      <c r="AD133" s="2234"/>
      <c r="AE133" s="2234"/>
      <c r="AF133" s="2234"/>
      <c r="AG133" s="2234"/>
      <c r="AH133" s="2234"/>
      <c r="AI133" s="2234"/>
      <c r="AJ133" s="2234"/>
      <c r="AK133" s="2224"/>
      <c r="AL133" s="2224"/>
    </row>
    <row r="134" spans="1:38" s="2225" customFormat="1" ht="15" customHeight="1">
      <c r="A134" s="2214"/>
      <c r="B134" s="2215"/>
      <c r="C134" s="2216" t="s">
        <v>552</v>
      </c>
      <c r="D134" s="2214"/>
      <c r="E134" s="2165"/>
      <c r="F134" s="2165" t="s">
        <v>888</v>
      </c>
      <c r="G134" s="2165" t="s">
        <v>624</v>
      </c>
      <c r="H134" s="2230"/>
      <c r="I134" s="2230"/>
      <c r="J134" s="2231"/>
      <c r="K134" s="2231"/>
      <c r="L134" s="2231"/>
      <c r="M134" s="2231"/>
      <c r="N134" s="2218"/>
      <c r="O134" s="2232"/>
      <c r="P134" s="2231"/>
      <c r="Q134" s="2231"/>
      <c r="R134" s="2231"/>
      <c r="S134" s="2231"/>
      <c r="T134" s="2231"/>
      <c r="U134" s="2321"/>
      <c r="V134" s="2232"/>
      <c r="W134" s="2487"/>
      <c r="X134" s="2232"/>
      <c r="Y134" s="2234"/>
      <c r="Z134" s="2234"/>
      <c r="AA134" s="2234"/>
      <c r="AB134" s="2234"/>
      <c r="AC134" s="2234"/>
      <c r="AD134" s="2234"/>
      <c r="AE134" s="2234"/>
      <c r="AF134" s="2234"/>
      <c r="AG134" s="2234"/>
      <c r="AH134" s="2234"/>
      <c r="AI134" s="2234"/>
      <c r="AJ134" s="2234"/>
      <c r="AK134" s="2224"/>
      <c r="AL134" s="2224"/>
    </row>
    <row r="135" spans="1:38" s="2225" customFormat="1" ht="15" customHeight="1">
      <c r="A135" s="2214"/>
      <c r="B135" s="2215"/>
      <c r="C135" s="2216"/>
      <c r="D135" s="2214"/>
      <c r="E135" s="2165"/>
      <c r="F135" s="2165"/>
      <c r="G135" s="2165"/>
      <c r="H135" s="2230"/>
      <c r="I135" s="2230"/>
      <c r="J135" s="2231"/>
      <c r="K135" s="2231"/>
      <c r="L135" s="2231"/>
      <c r="M135" s="2231"/>
      <c r="N135" s="2218"/>
      <c r="O135" s="2232"/>
      <c r="P135" s="2231"/>
      <c r="Q135" s="2231"/>
      <c r="R135" s="2231"/>
      <c r="S135" s="2231"/>
      <c r="T135" s="2231"/>
      <c r="U135" s="2321"/>
      <c r="V135" s="2232"/>
      <c r="W135" s="2487"/>
      <c r="X135" s="2232"/>
      <c r="Y135" s="2234"/>
      <c r="Z135" s="2234"/>
      <c r="AA135" s="2234"/>
      <c r="AB135" s="2234"/>
      <c r="AC135" s="2234"/>
      <c r="AD135" s="2234"/>
      <c r="AE135" s="2234"/>
      <c r="AF135" s="2234"/>
      <c r="AG135" s="2234"/>
      <c r="AH135" s="2234"/>
      <c r="AI135" s="2234"/>
      <c r="AJ135" s="2234"/>
      <c r="AK135" s="2224"/>
      <c r="AL135" s="2224"/>
    </row>
    <row r="136" spans="1:38" s="2225" customFormat="1" ht="15" customHeight="1">
      <c r="A136" s="2214"/>
      <c r="B136" s="2215"/>
      <c r="C136" s="2216"/>
      <c r="D136" s="2214"/>
      <c r="E136" s="2165" t="s">
        <v>737</v>
      </c>
      <c r="F136" s="2165" t="s">
        <v>625</v>
      </c>
      <c r="G136" s="2165"/>
      <c r="H136" s="2165"/>
      <c r="I136" s="2165"/>
      <c r="J136" s="2215"/>
      <c r="K136" s="2215" t="s">
        <v>112</v>
      </c>
      <c r="L136" s="2215">
        <f>L138+L139+L140+L141+L147+L151+L152+L154+L153</f>
        <v>0</v>
      </c>
      <c r="M136" s="2215">
        <f t="shared" ref="M136:X136" si="23">M138+M139+M140+M141+M147+M151+M152+M154+M153</f>
        <v>0</v>
      </c>
      <c r="N136" s="2223">
        <f>L136-SUM(O136:X136)</f>
        <v>0</v>
      </c>
      <c r="O136" s="2232">
        <f t="shared" si="23"/>
        <v>0</v>
      </c>
      <c r="P136" s="2215">
        <f t="shared" si="23"/>
        <v>0</v>
      </c>
      <c r="Q136" s="2215">
        <f t="shared" si="23"/>
        <v>0</v>
      </c>
      <c r="R136" s="2215">
        <f t="shared" si="23"/>
        <v>0</v>
      </c>
      <c r="S136" s="2215">
        <f t="shared" si="23"/>
        <v>0</v>
      </c>
      <c r="T136" s="2215">
        <f t="shared" si="23"/>
        <v>0</v>
      </c>
      <c r="U136" s="2166">
        <f t="shared" si="23"/>
        <v>0</v>
      </c>
      <c r="V136" s="2216">
        <f t="shared" si="23"/>
        <v>0</v>
      </c>
      <c r="W136" s="2486">
        <f t="shared" si="23"/>
        <v>0</v>
      </c>
      <c r="X136" s="2216">
        <f t="shared" si="23"/>
        <v>0</v>
      </c>
      <c r="Y136" s="2234"/>
      <c r="Z136" s="2234"/>
      <c r="AA136" s="2234"/>
      <c r="AB136" s="2234"/>
      <c r="AC136" s="2234"/>
      <c r="AD136" s="2234"/>
      <c r="AE136" s="2234"/>
      <c r="AF136" s="2234"/>
      <c r="AG136" s="2234"/>
      <c r="AH136" s="2234"/>
      <c r="AI136" s="2234"/>
      <c r="AJ136" s="2234"/>
      <c r="AK136" s="2224"/>
      <c r="AL136" s="2224"/>
    </row>
    <row r="137" spans="1:38" s="2225" customFormat="1" ht="15" customHeight="1">
      <c r="A137" s="2214"/>
      <c r="B137" s="2215"/>
      <c r="C137" s="2216"/>
      <c r="D137" s="2214"/>
      <c r="E137" s="2165"/>
      <c r="F137" s="2165"/>
      <c r="G137" s="2165"/>
      <c r="H137" s="2165"/>
      <c r="I137" s="2165"/>
      <c r="J137" s="2215"/>
      <c r="K137" s="2215"/>
      <c r="L137" s="2215"/>
      <c r="M137" s="2215"/>
      <c r="N137" s="2218"/>
      <c r="O137" s="2216"/>
      <c r="P137" s="2215"/>
      <c r="Q137" s="2215"/>
      <c r="R137" s="2215"/>
      <c r="S137" s="2215"/>
      <c r="T137" s="2215"/>
      <c r="U137" s="2166"/>
      <c r="V137" s="2216"/>
      <c r="W137" s="2486"/>
      <c r="X137" s="2216"/>
      <c r="Y137" s="2234"/>
      <c r="Z137" s="2234"/>
      <c r="AA137" s="2234"/>
      <c r="AB137" s="2234"/>
      <c r="AC137" s="2234"/>
      <c r="AD137" s="2234"/>
      <c r="AE137" s="2234"/>
      <c r="AF137" s="2234"/>
      <c r="AG137" s="2234"/>
      <c r="AH137" s="2234"/>
      <c r="AI137" s="2234"/>
      <c r="AJ137" s="2234"/>
      <c r="AK137" s="2224"/>
      <c r="AL137" s="2224"/>
    </row>
    <row r="138" spans="1:38" s="2225" customFormat="1" ht="15" customHeight="1">
      <c r="A138" s="2214"/>
      <c r="B138" s="2215"/>
      <c r="C138" s="2216" t="s">
        <v>552</v>
      </c>
      <c r="D138" s="2214"/>
      <c r="E138" s="2165"/>
      <c r="F138" s="2165" t="s">
        <v>909</v>
      </c>
      <c r="G138" s="2165" t="s">
        <v>626</v>
      </c>
      <c r="I138" s="2230"/>
      <c r="J138" s="2231"/>
      <c r="K138" s="2231"/>
      <c r="L138" s="2231"/>
      <c r="M138" s="2231"/>
      <c r="N138" s="2218"/>
      <c r="O138" s="2232"/>
      <c r="P138" s="2231"/>
      <c r="Q138" s="2231"/>
      <c r="R138" s="2231"/>
      <c r="S138" s="2231"/>
      <c r="T138" s="2231"/>
      <c r="U138" s="2321"/>
      <c r="V138" s="2216"/>
      <c r="W138" s="2486"/>
      <c r="X138" s="2216"/>
      <c r="Y138" s="2234"/>
      <c r="Z138" s="2234"/>
      <c r="AA138" s="2234"/>
      <c r="AB138" s="2234"/>
      <c r="AC138" s="2234"/>
      <c r="AD138" s="2234"/>
      <c r="AE138" s="2234"/>
      <c r="AF138" s="2234"/>
      <c r="AG138" s="2234"/>
      <c r="AH138" s="2234"/>
      <c r="AI138" s="2234"/>
      <c r="AJ138" s="2234"/>
      <c r="AK138" s="2224"/>
      <c r="AL138" s="2224"/>
    </row>
    <row r="139" spans="1:38" s="2225" customFormat="1" ht="15" customHeight="1">
      <c r="A139" s="2214"/>
      <c r="B139" s="2215"/>
      <c r="C139" s="2216" t="s">
        <v>552</v>
      </c>
      <c r="D139" s="2214"/>
      <c r="E139" s="2165"/>
      <c r="F139" s="2165" t="s">
        <v>910</v>
      </c>
      <c r="G139" s="2165" t="s">
        <v>587</v>
      </c>
      <c r="H139" s="2165"/>
      <c r="I139" s="2230"/>
      <c r="J139" s="2231"/>
      <c r="K139" s="2231"/>
      <c r="L139" s="2231"/>
      <c r="M139" s="2231"/>
      <c r="N139" s="2218"/>
      <c r="O139" s="2232"/>
      <c r="P139" s="2231"/>
      <c r="Q139" s="2231"/>
      <c r="R139" s="2231"/>
      <c r="S139" s="2231"/>
      <c r="T139" s="2231"/>
      <c r="U139" s="2321"/>
      <c r="V139" s="2232"/>
      <c r="W139" s="2487"/>
      <c r="X139" s="2232"/>
      <c r="Y139" s="2234"/>
      <c r="Z139" s="2234"/>
      <c r="AA139" s="2234"/>
      <c r="AB139" s="2234"/>
      <c r="AC139" s="2234"/>
      <c r="AD139" s="2234"/>
      <c r="AE139" s="2234"/>
      <c r="AF139" s="2234"/>
      <c r="AG139" s="2234"/>
      <c r="AH139" s="2234"/>
      <c r="AI139" s="2234"/>
      <c r="AJ139" s="2234"/>
      <c r="AK139" s="2224"/>
      <c r="AL139" s="2224"/>
    </row>
    <row r="140" spans="1:38" s="2225" customFormat="1" ht="15" customHeight="1">
      <c r="A140" s="2214"/>
      <c r="B140" s="2215"/>
      <c r="C140" s="2216" t="s">
        <v>552</v>
      </c>
      <c r="D140" s="2214"/>
      <c r="E140" s="2165"/>
      <c r="F140" s="2165" t="s">
        <v>911</v>
      </c>
      <c r="G140" s="2165" t="s">
        <v>588</v>
      </c>
      <c r="H140" s="2165"/>
      <c r="I140" s="2230"/>
      <c r="J140" s="2231"/>
      <c r="K140" s="2231"/>
      <c r="L140" s="2231"/>
      <c r="M140" s="2231"/>
      <c r="N140" s="2218"/>
      <c r="O140" s="2232"/>
      <c r="P140" s="2231"/>
      <c r="Q140" s="2231"/>
      <c r="R140" s="2231"/>
      <c r="S140" s="2231"/>
      <c r="T140" s="2231"/>
      <c r="U140" s="2321"/>
      <c r="V140" s="2232"/>
      <c r="W140" s="2487"/>
      <c r="X140" s="2232"/>
      <c r="Y140" s="2234"/>
      <c r="Z140" s="2234"/>
      <c r="AA140" s="2234"/>
      <c r="AB140" s="2234"/>
      <c r="AC140" s="2234"/>
      <c r="AD140" s="2234"/>
      <c r="AE140" s="2234"/>
      <c r="AF140" s="2234"/>
      <c r="AG140" s="2234"/>
      <c r="AH140" s="2234"/>
      <c r="AI140" s="2234"/>
      <c r="AJ140" s="2234"/>
      <c r="AK140" s="2224"/>
      <c r="AL140" s="2224"/>
    </row>
    <row r="141" spans="1:38" s="2225" customFormat="1" ht="15" customHeight="1">
      <c r="A141" s="2214"/>
      <c r="B141" s="2215"/>
      <c r="C141" s="2216" t="s">
        <v>552</v>
      </c>
      <c r="D141" s="2214"/>
      <c r="E141" s="2165"/>
      <c r="F141" s="2165" t="s">
        <v>912</v>
      </c>
      <c r="G141" s="2165" t="s">
        <v>589</v>
      </c>
      <c r="H141" s="2165"/>
      <c r="I141" s="2230"/>
      <c r="J141" s="2231"/>
      <c r="K141" s="2231"/>
      <c r="L141" s="2231">
        <f>L142+L143+L144+L145+L146</f>
        <v>0</v>
      </c>
      <c r="M141" s="2231">
        <f>M142+M143+M144+M145+M146</f>
        <v>0</v>
      </c>
      <c r="N141" s="2223">
        <f>L141-SUM(O141:X141)</f>
        <v>0</v>
      </c>
      <c r="O141" s="2232">
        <f t="shared" ref="O141:X141" si="24">O142+O143+O144+O145+O146</f>
        <v>0</v>
      </c>
      <c r="P141" s="2231">
        <f t="shared" si="24"/>
        <v>0</v>
      </c>
      <c r="Q141" s="2231">
        <f t="shared" si="24"/>
        <v>0</v>
      </c>
      <c r="R141" s="2231">
        <f t="shared" si="24"/>
        <v>0</v>
      </c>
      <c r="S141" s="2231">
        <f t="shared" si="24"/>
        <v>0</v>
      </c>
      <c r="T141" s="2231">
        <f t="shared" si="24"/>
        <v>0</v>
      </c>
      <c r="U141" s="2321">
        <f t="shared" si="24"/>
        <v>0</v>
      </c>
      <c r="V141" s="2232">
        <f t="shared" si="24"/>
        <v>0</v>
      </c>
      <c r="W141" s="2487">
        <f t="shared" si="24"/>
        <v>0</v>
      </c>
      <c r="X141" s="2232">
        <f t="shared" si="24"/>
        <v>0</v>
      </c>
      <c r="Y141" s="2234"/>
      <c r="Z141" s="2234"/>
      <c r="AA141" s="2234"/>
      <c r="AB141" s="2234"/>
      <c r="AC141" s="2234"/>
      <c r="AD141" s="2234"/>
      <c r="AE141" s="2234"/>
      <c r="AF141" s="2234"/>
      <c r="AG141" s="2234"/>
      <c r="AH141" s="2234"/>
      <c r="AI141" s="2234"/>
      <c r="AJ141" s="2234"/>
      <c r="AK141" s="2224"/>
      <c r="AL141" s="2224"/>
    </row>
    <row r="142" spans="1:38" s="2225" customFormat="1" ht="15" customHeight="1">
      <c r="A142" s="2214"/>
      <c r="B142" s="2215"/>
      <c r="C142" s="2216" t="s">
        <v>552</v>
      </c>
      <c r="D142" s="2214"/>
      <c r="E142" s="2165"/>
      <c r="F142" s="2165"/>
      <c r="G142" s="2229" t="s">
        <v>590</v>
      </c>
      <c r="H142" s="2165"/>
      <c r="I142" s="2230"/>
      <c r="J142" s="2231"/>
      <c r="K142" s="2231"/>
      <c r="L142" s="2231"/>
      <c r="M142" s="2231"/>
      <c r="N142" s="2218"/>
      <c r="O142" s="2232"/>
      <c r="P142" s="2231"/>
      <c r="Q142" s="2231"/>
      <c r="R142" s="2231"/>
      <c r="S142" s="2231"/>
      <c r="T142" s="2231"/>
      <c r="U142" s="2321"/>
      <c r="V142" s="2232"/>
      <c r="W142" s="2487"/>
      <c r="X142" s="2232"/>
      <c r="Y142" s="2234"/>
      <c r="Z142" s="2234"/>
      <c r="AA142" s="2234"/>
      <c r="AB142" s="2234"/>
      <c r="AC142" s="2234"/>
      <c r="AD142" s="2234"/>
      <c r="AE142" s="2234"/>
      <c r="AF142" s="2234"/>
      <c r="AG142" s="2234"/>
      <c r="AH142" s="2234"/>
      <c r="AI142" s="2234"/>
      <c r="AJ142" s="2234"/>
      <c r="AK142" s="2224"/>
      <c r="AL142" s="2224"/>
    </row>
    <row r="143" spans="1:38" s="2225" customFormat="1" ht="15" customHeight="1">
      <c r="A143" s="2214"/>
      <c r="B143" s="2215"/>
      <c r="C143" s="2216" t="s">
        <v>552</v>
      </c>
      <c r="D143" s="2214"/>
      <c r="E143" s="2165"/>
      <c r="F143" s="2165"/>
      <c r="G143" s="2229" t="s">
        <v>591</v>
      </c>
      <c r="H143" s="2165"/>
      <c r="I143" s="2230"/>
      <c r="J143" s="2231"/>
      <c r="K143" s="2231"/>
      <c r="L143" s="2231"/>
      <c r="M143" s="2231"/>
      <c r="N143" s="2218"/>
      <c r="O143" s="2232"/>
      <c r="P143" s="2231"/>
      <c r="Q143" s="2231"/>
      <c r="R143" s="2231"/>
      <c r="S143" s="2231"/>
      <c r="T143" s="2231"/>
      <c r="U143" s="2321"/>
      <c r="V143" s="2232"/>
      <c r="W143" s="2487"/>
      <c r="X143" s="2232"/>
      <c r="Y143" s="2234"/>
      <c r="Z143" s="2234"/>
      <c r="AA143" s="2234"/>
      <c r="AB143" s="2234"/>
      <c r="AC143" s="2234"/>
      <c r="AD143" s="2234"/>
      <c r="AE143" s="2234"/>
      <c r="AF143" s="2234"/>
      <c r="AG143" s="2234"/>
      <c r="AH143" s="2234"/>
      <c r="AI143" s="2234"/>
      <c r="AJ143" s="2234"/>
      <c r="AK143" s="2224"/>
      <c r="AL143" s="2224"/>
    </row>
    <row r="144" spans="1:38" s="2225" customFormat="1" ht="15" customHeight="1">
      <c r="A144" s="2214"/>
      <c r="B144" s="2215"/>
      <c r="C144" s="2216" t="s">
        <v>552</v>
      </c>
      <c r="D144" s="2214"/>
      <c r="E144" s="2165"/>
      <c r="F144" s="2165"/>
      <c r="G144" s="2229" t="s">
        <v>592</v>
      </c>
      <c r="H144" s="2165"/>
      <c r="I144" s="2230"/>
      <c r="J144" s="2231"/>
      <c r="K144" s="2231"/>
      <c r="L144" s="2231"/>
      <c r="M144" s="2231"/>
      <c r="N144" s="2218"/>
      <c r="O144" s="2232"/>
      <c r="P144" s="2231"/>
      <c r="Q144" s="2231"/>
      <c r="R144" s="2231"/>
      <c r="S144" s="2231"/>
      <c r="T144" s="2231"/>
      <c r="U144" s="2321"/>
      <c r="V144" s="2232"/>
      <c r="W144" s="2487"/>
      <c r="X144" s="2232"/>
      <c r="Y144" s="2234"/>
      <c r="Z144" s="2234"/>
      <c r="AA144" s="2234"/>
      <c r="AB144" s="2234"/>
      <c r="AC144" s="2234"/>
      <c r="AD144" s="2234"/>
      <c r="AE144" s="2234"/>
      <c r="AF144" s="2234"/>
      <c r="AG144" s="2234"/>
      <c r="AH144" s="2234"/>
      <c r="AI144" s="2234"/>
      <c r="AJ144" s="2234"/>
      <c r="AK144" s="2224"/>
      <c r="AL144" s="2224"/>
    </row>
    <row r="145" spans="1:41" s="2225" customFormat="1" ht="15" customHeight="1">
      <c r="A145" s="2214"/>
      <c r="B145" s="2215"/>
      <c r="C145" s="2216" t="s">
        <v>552</v>
      </c>
      <c r="D145" s="2214"/>
      <c r="E145" s="2165"/>
      <c r="F145" s="2165"/>
      <c r="G145" s="2229" t="s">
        <v>1621</v>
      </c>
      <c r="H145" s="2165"/>
      <c r="I145" s="2230"/>
      <c r="J145" s="2231"/>
      <c r="K145" s="2231"/>
      <c r="L145" s="2231"/>
      <c r="M145" s="2231"/>
      <c r="N145" s="2218"/>
      <c r="O145" s="2232"/>
      <c r="P145" s="2231"/>
      <c r="Q145" s="2231"/>
      <c r="R145" s="2231"/>
      <c r="S145" s="2231"/>
      <c r="T145" s="2231"/>
      <c r="U145" s="2321"/>
      <c r="V145" s="2232"/>
      <c r="W145" s="2487"/>
      <c r="X145" s="2232"/>
      <c r="Y145" s="2234"/>
      <c r="Z145" s="2234"/>
      <c r="AA145" s="2234"/>
      <c r="AB145" s="2234"/>
      <c r="AC145" s="2234"/>
      <c r="AD145" s="2234"/>
      <c r="AE145" s="2234"/>
      <c r="AF145" s="2234"/>
      <c r="AG145" s="2234"/>
      <c r="AH145" s="2234"/>
      <c r="AI145" s="2234"/>
      <c r="AJ145" s="2234"/>
      <c r="AK145" s="2224"/>
      <c r="AL145" s="2224"/>
    </row>
    <row r="146" spans="1:41" s="2225" customFormat="1" ht="15" customHeight="1">
      <c r="A146" s="2214"/>
      <c r="B146" s="2215"/>
      <c r="C146" s="2216" t="s">
        <v>552</v>
      </c>
      <c r="D146" s="2214"/>
      <c r="E146" s="2165"/>
      <c r="F146" s="2165"/>
      <c r="G146" s="2165" t="s">
        <v>593</v>
      </c>
      <c r="H146" s="2165"/>
      <c r="I146" s="2230"/>
      <c r="J146" s="2231"/>
      <c r="K146" s="2231"/>
      <c r="L146" s="2231"/>
      <c r="M146" s="2231"/>
      <c r="N146" s="2218"/>
      <c r="O146" s="2232"/>
      <c r="P146" s="2231"/>
      <c r="Q146" s="2231"/>
      <c r="R146" s="2231"/>
      <c r="S146" s="2231"/>
      <c r="T146" s="2231"/>
      <c r="U146" s="2321"/>
      <c r="V146" s="2232"/>
      <c r="W146" s="2487"/>
      <c r="X146" s="2232"/>
      <c r="Y146" s="2234"/>
      <c r="Z146" s="2234"/>
      <c r="AA146" s="2234"/>
      <c r="AB146" s="2234"/>
      <c r="AC146" s="2234"/>
      <c r="AD146" s="2234"/>
      <c r="AE146" s="2234"/>
      <c r="AF146" s="2234"/>
      <c r="AG146" s="2234"/>
      <c r="AH146" s="2234"/>
      <c r="AI146" s="2234"/>
      <c r="AJ146" s="2234"/>
      <c r="AK146" s="2224"/>
      <c r="AL146" s="2224"/>
    </row>
    <row r="147" spans="1:41" s="2225" customFormat="1" ht="15" customHeight="1">
      <c r="A147" s="2214"/>
      <c r="B147" s="2215"/>
      <c r="C147" s="2216" t="s">
        <v>552</v>
      </c>
      <c r="D147" s="2214"/>
      <c r="E147" s="2165"/>
      <c r="F147" s="2165"/>
      <c r="G147" s="2165" t="s">
        <v>594</v>
      </c>
      <c r="H147" s="2165"/>
      <c r="I147" s="2230"/>
      <c r="J147" s="2231"/>
      <c r="K147" s="2231"/>
      <c r="L147" s="2231">
        <f>L148+L149+L150</f>
        <v>0</v>
      </c>
      <c r="M147" s="2231">
        <f>M148+M149+M150</f>
        <v>0</v>
      </c>
      <c r="N147" s="2223">
        <f>L147-SUM(O147:X147)</f>
        <v>0</v>
      </c>
      <c r="O147" s="2232">
        <f t="shared" ref="O147:X147" si="25">O148+O149+O150</f>
        <v>0</v>
      </c>
      <c r="P147" s="2231">
        <f t="shared" si="25"/>
        <v>0</v>
      </c>
      <c r="Q147" s="2231">
        <f t="shared" si="25"/>
        <v>0</v>
      </c>
      <c r="R147" s="2231">
        <f t="shared" si="25"/>
        <v>0</v>
      </c>
      <c r="S147" s="2231">
        <f t="shared" si="25"/>
        <v>0</v>
      </c>
      <c r="T147" s="2231">
        <f t="shared" si="25"/>
        <v>0</v>
      </c>
      <c r="U147" s="2321">
        <f t="shared" si="25"/>
        <v>0</v>
      </c>
      <c r="V147" s="2232">
        <f t="shared" si="25"/>
        <v>0</v>
      </c>
      <c r="W147" s="2487">
        <f t="shared" si="25"/>
        <v>0</v>
      </c>
      <c r="X147" s="2232">
        <f t="shared" si="25"/>
        <v>0</v>
      </c>
      <c r="Y147" s="2234"/>
      <c r="Z147" s="2234"/>
      <c r="AA147" s="2234"/>
      <c r="AB147" s="2234"/>
      <c r="AC147" s="2234"/>
      <c r="AD147" s="2234"/>
      <c r="AE147" s="2234"/>
      <c r="AF147" s="2234"/>
      <c r="AG147" s="2234"/>
      <c r="AH147" s="2234"/>
      <c r="AI147" s="2234"/>
      <c r="AJ147" s="2234"/>
      <c r="AK147" s="2224"/>
      <c r="AL147" s="2224"/>
    </row>
    <row r="148" spans="1:41" s="2225" customFormat="1" ht="15" customHeight="1">
      <c r="A148" s="2214"/>
      <c r="B148" s="2215"/>
      <c r="C148" s="2216" t="s">
        <v>552</v>
      </c>
      <c r="D148" s="2214"/>
      <c r="E148" s="2165"/>
      <c r="F148" s="2165"/>
      <c r="G148" s="2229" t="s">
        <v>595</v>
      </c>
      <c r="H148" s="2165"/>
      <c r="I148" s="2230"/>
      <c r="J148" s="2231"/>
      <c r="K148" s="2231"/>
      <c r="L148" s="2231"/>
      <c r="M148" s="2231"/>
      <c r="N148" s="2218"/>
      <c r="O148" s="2232"/>
      <c r="P148" s="2231"/>
      <c r="Q148" s="2231"/>
      <c r="R148" s="2231"/>
      <c r="S148" s="2231"/>
      <c r="T148" s="2231"/>
      <c r="U148" s="2321"/>
      <c r="V148" s="2232"/>
      <c r="W148" s="2487"/>
      <c r="X148" s="2232"/>
      <c r="Y148" s="2234"/>
      <c r="Z148" s="2234"/>
      <c r="AA148" s="2234"/>
      <c r="AB148" s="2234"/>
      <c r="AC148" s="2234"/>
      <c r="AD148" s="2234"/>
      <c r="AE148" s="2234"/>
      <c r="AF148" s="2234"/>
      <c r="AG148" s="2234"/>
      <c r="AH148" s="2234"/>
      <c r="AI148" s="2234"/>
      <c r="AJ148" s="2234"/>
      <c r="AK148" s="2224"/>
      <c r="AL148" s="2224"/>
    </row>
    <row r="149" spans="1:41" s="2225" customFormat="1" ht="15" customHeight="1">
      <c r="A149" s="2214"/>
      <c r="B149" s="2215"/>
      <c r="C149" s="2216" t="s">
        <v>552</v>
      </c>
      <c r="D149" s="2214"/>
      <c r="E149" s="2165"/>
      <c r="F149" s="2165"/>
      <c r="G149" s="2229" t="s">
        <v>592</v>
      </c>
      <c r="H149" s="2165"/>
      <c r="I149" s="2230"/>
      <c r="J149" s="2231"/>
      <c r="K149" s="2231"/>
      <c r="L149" s="2231"/>
      <c r="M149" s="2231"/>
      <c r="N149" s="2218"/>
      <c r="O149" s="2232"/>
      <c r="P149" s="2231"/>
      <c r="Q149" s="2231"/>
      <c r="R149" s="2231"/>
      <c r="S149" s="2231"/>
      <c r="T149" s="2231"/>
      <c r="U149" s="2321"/>
      <c r="V149" s="2232"/>
      <c r="W149" s="2487"/>
      <c r="X149" s="2232"/>
      <c r="Y149" s="2234"/>
      <c r="Z149" s="2234"/>
      <c r="AA149" s="2234"/>
      <c r="AB149" s="2234"/>
      <c r="AC149" s="2234"/>
      <c r="AD149" s="2234"/>
      <c r="AE149" s="2234"/>
      <c r="AF149" s="2234"/>
      <c r="AG149" s="2234"/>
      <c r="AH149" s="2234"/>
      <c r="AI149" s="2234"/>
      <c r="AJ149" s="2234"/>
      <c r="AK149" s="2224"/>
      <c r="AL149" s="2224"/>
    </row>
    <row r="150" spans="1:41" s="2225" customFormat="1" ht="15" customHeight="1">
      <c r="A150" s="2214"/>
      <c r="B150" s="2215"/>
      <c r="C150" s="2216" t="s">
        <v>552</v>
      </c>
      <c r="D150" s="2214"/>
      <c r="E150" s="2165"/>
      <c r="F150" s="2165"/>
      <c r="G150" s="2229" t="s">
        <v>1621</v>
      </c>
      <c r="H150" s="2165"/>
      <c r="I150" s="2230"/>
      <c r="J150" s="2231"/>
      <c r="K150" s="2231"/>
      <c r="L150" s="2231"/>
      <c r="M150" s="2231"/>
      <c r="N150" s="2218"/>
      <c r="O150" s="2232"/>
      <c r="P150" s="2231"/>
      <c r="Q150" s="2231"/>
      <c r="R150" s="2231"/>
      <c r="S150" s="2231"/>
      <c r="T150" s="2231"/>
      <c r="U150" s="2321"/>
      <c r="V150" s="2232"/>
      <c r="W150" s="2487"/>
      <c r="X150" s="2232"/>
      <c r="Y150" s="2234"/>
      <c r="Z150" s="2234"/>
      <c r="AA150" s="2234"/>
      <c r="AB150" s="2234"/>
      <c r="AC150" s="2234"/>
      <c r="AD150" s="2234"/>
      <c r="AE150" s="2234"/>
      <c r="AF150" s="2234"/>
      <c r="AG150" s="2234"/>
      <c r="AH150" s="2234"/>
      <c r="AI150" s="2234"/>
      <c r="AJ150" s="2234"/>
      <c r="AK150" s="2224"/>
      <c r="AL150" s="2224"/>
    </row>
    <row r="151" spans="1:41" s="2225" customFormat="1" ht="15" customHeight="1">
      <c r="A151" s="2214"/>
      <c r="B151" s="2215"/>
      <c r="C151" s="2216" t="s">
        <v>552</v>
      </c>
      <c r="D151" s="2214"/>
      <c r="E151" s="2165"/>
      <c r="F151" s="2165" t="s">
        <v>913</v>
      </c>
      <c r="G151" s="2165" t="s">
        <v>596</v>
      </c>
      <c r="H151" s="2165"/>
      <c r="I151" s="2230"/>
      <c r="J151" s="2231"/>
      <c r="K151" s="2231"/>
      <c r="L151" s="2231"/>
      <c r="M151" s="2231"/>
      <c r="N151" s="2218"/>
      <c r="O151" s="2232"/>
      <c r="P151" s="2231"/>
      <c r="Q151" s="2231"/>
      <c r="R151" s="2231"/>
      <c r="S151" s="2231"/>
      <c r="T151" s="2231"/>
      <c r="U151" s="2321"/>
      <c r="V151" s="2232"/>
      <c r="W151" s="2487"/>
      <c r="X151" s="2232"/>
      <c r="Y151" s="2234"/>
      <c r="Z151" s="2234"/>
      <c r="AA151" s="2234"/>
      <c r="AB151" s="2234"/>
      <c r="AC151" s="2234"/>
      <c r="AD151" s="2234"/>
      <c r="AE151" s="2234"/>
      <c r="AF151" s="2234"/>
      <c r="AG151" s="2234"/>
      <c r="AH151" s="2234"/>
      <c r="AI151" s="2234"/>
      <c r="AJ151" s="2234"/>
      <c r="AK151" s="2224"/>
      <c r="AL151" s="2224"/>
    </row>
    <row r="152" spans="1:41" s="2225" customFormat="1" ht="15" customHeight="1">
      <c r="A152" s="2214"/>
      <c r="B152" s="2215"/>
      <c r="C152" s="2216" t="s">
        <v>552</v>
      </c>
      <c r="D152" s="2168"/>
      <c r="E152" s="2168"/>
      <c r="F152" s="2168" t="s">
        <v>997</v>
      </c>
      <c r="G152" s="2168"/>
      <c r="H152" s="2168"/>
      <c r="I152" s="2169"/>
      <c r="J152" s="2238"/>
      <c r="K152" s="2231"/>
      <c r="L152" s="2231"/>
      <c r="M152" s="2231"/>
      <c r="N152" s="2218"/>
      <c r="O152" s="2232"/>
      <c r="P152" s="2231"/>
      <c r="Q152" s="2231"/>
      <c r="R152" s="2231"/>
      <c r="S152" s="2231"/>
      <c r="T152" s="2231"/>
      <c r="U152" s="2321"/>
      <c r="V152" s="2232"/>
      <c r="W152" s="2487"/>
      <c r="X152" s="2232"/>
      <c r="Y152" s="2234"/>
      <c r="Z152" s="2234"/>
      <c r="AA152" s="2234"/>
      <c r="AB152" s="2234"/>
      <c r="AC152" s="2234"/>
      <c r="AD152" s="2234"/>
      <c r="AE152" s="2234"/>
      <c r="AF152" s="2234"/>
      <c r="AG152" s="2234"/>
      <c r="AH152" s="2234"/>
      <c r="AI152" s="2234"/>
      <c r="AJ152" s="2234"/>
      <c r="AK152" s="2224"/>
      <c r="AL152" s="2224"/>
    </row>
    <row r="153" spans="1:41" s="2225" customFormat="1" ht="15" customHeight="1">
      <c r="A153" s="2214"/>
      <c r="B153" s="2221"/>
      <c r="C153" s="2216" t="s">
        <v>552</v>
      </c>
      <c r="D153" s="2168"/>
      <c r="E153" s="2168"/>
      <c r="F153" s="2168" t="s">
        <v>998</v>
      </c>
      <c r="G153" s="2168" t="s">
        <v>597</v>
      </c>
      <c r="H153" s="2169"/>
      <c r="I153" s="2169"/>
      <c r="J153" s="2238"/>
      <c r="K153" s="2239"/>
      <c r="L153" s="2239"/>
      <c r="M153" s="2239"/>
      <c r="N153" s="2218"/>
      <c r="O153" s="2232"/>
      <c r="P153" s="2239"/>
      <c r="Q153" s="2239"/>
      <c r="R153" s="2239"/>
      <c r="S153" s="2239"/>
      <c r="T153" s="2239"/>
      <c r="U153" s="2321"/>
      <c r="V153" s="2232"/>
      <c r="W153" s="2487"/>
      <c r="X153" s="2232"/>
      <c r="Y153" s="2234"/>
      <c r="Z153" s="2234"/>
      <c r="AA153" s="2234"/>
      <c r="AB153" s="2234"/>
      <c r="AC153" s="2234"/>
      <c r="AD153" s="2234"/>
      <c r="AE153" s="2234"/>
      <c r="AF153" s="2234"/>
      <c r="AG153" s="2234"/>
      <c r="AH153" s="2234"/>
      <c r="AI153" s="2234"/>
      <c r="AJ153" s="2234"/>
      <c r="AK153" s="2224"/>
      <c r="AL153" s="2224"/>
    </row>
    <row r="154" spans="1:41" s="2225" customFormat="1" ht="15" customHeight="1">
      <c r="A154" s="2214"/>
      <c r="B154" s="2215"/>
      <c r="C154" s="2216" t="s">
        <v>552</v>
      </c>
      <c r="D154" s="2214"/>
      <c r="E154" s="2165"/>
      <c r="F154" s="2165" t="s">
        <v>1620</v>
      </c>
      <c r="G154" s="2165"/>
      <c r="H154" s="2230"/>
      <c r="I154" s="2230"/>
      <c r="J154" s="2231"/>
      <c r="K154" s="2231"/>
      <c r="L154" s="2231"/>
      <c r="M154" s="2231"/>
      <c r="N154" s="2218"/>
      <c r="O154" s="2232"/>
      <c r="P154" s="2231"/>
      <c r="Q154" s="2231"/>
      <c r="R154" s="2231"/>
      <c r="S154" s="2231"/>
      <c r="T154" s="2231"/>
      <c r="U154" s="2321"/>
      <c r="V154" s="2232"/>
      <c r="W154" s="2487"/>
      <c r="X154" s="2232"/>
      <c r="Y154" s="2234"/>
      <c r="Z154" s="2234"/>
      <c r="AA154" s="2234"/>
      <c r="AB154" s="2234"/>
      <c r="AC154" s="2234"/>
      <c r="AD154" s="2234"/>
      <c r="AE154" s="2234"/>
      <c r="AF154" s="2234"/>
      <c r="AG154" s="2234"/>
      <c r="AH154" s="2234"/>
      <c r="AI154" s="2234"/>
      <c r="AJ154" s="2234"/>
      <c r="AK154" s="2224"/>
      <c r="AL154" s="2224"/>
    </row>
    <row r="155" spans="1:41" s="2225" customFormat="1" ht="15">
      <c r="A155" s="2240"/>
      <c r="B155" s="2241"/>
      <c r="C155" s="2242"/>
      <c r="D155" s="2240"/>
      <c r="E155" s="2243"/>
      <c r="F155" s="2243"/>
      <c r="G155" s="2243"/>
      <c r="H155" s="2244"/>
      <c r="I155" s="2244"/>
      <c r="J155" s="2245"/>
      <c r="K155" s="2245"/>
      <c r="L155" s="2245"/>
      <c r="M155" s="2245"/>
      <c r="N155" s="2218"/>
      <c r="O155" s="2246"/>
      <c r="P155" s="2245"/>
      <c r="Q155" s="2245"/>
      <c r="R155" s="2245"/>
      <c r="S155" s="2245"/>
      <c r="T155" s="2245"/>
      <c r="U155" s="2299"/>
      <c r="V155" s="2484"/>
      <c r="W155" s="2488"/>
      <c r="X155" s="2484"/>
      <c r="Y155" s="2234"/>
      <c r="Z155" s="2234"/>
      <c r="AA155" s="2234"/>
      <c r="AB155" s="2234"/>
      <c r="AC155" s="2234"/>
      <c r="AD155" s="2234"/>
      <c r="AE155" s="2234"/>
      <c r="AF155" s="2234"/>
      <c r="AG155" s="2234"/>
      <c r="AH155" s="2234"/>
      <c r="AI155" s="2234"/>
      <c r="AJ155" s="2234"/>
      <c r="AK155" s="2224"/>
      <c r="AL155" s="2224"/>
    </row>
    <row r="156" spans="1:41" s="2225" customFormat="1" ht="15.75" thickBot="1">
      <c r="A156" s="2247"/>
      <c r="B156" s="2248"/>
      <c r="C156" s="2249"/>
      <c r="D156" s="2247"/>
      <c r="E156" s="2250"/>
      <c r="F156" s="2250"/>
      <c r="G156" s="2250"/>
      <c r="H156" s="2218"/>
      <c r="I156" s="2218"/>
      <c r="J156" s="2251"/>
      <c r="K156" s="2251"/>
      <c r="L156" s="2251"/>
      <c r="M156" s="2251"/>
      <c r="N156" s="2218"/>
      <c r="O156" s="2252"/>
      <c r="P156" s="2251"/>
      <c r="Q156" s="2251"/>
      <c r="R156" s="2251"/>
      <c r="S156" s="2251"/>
      <c r="T156" s="2251"/>
      <c r="U156" s="2218"/>
      <c r="V156" s="2252"/>
      <c r="W156" s="2218"/>
      <c r="X156" s="2252"/>
      <c r="Y156" s="2234"/>
      <c r="Z156" s="2234"/>
      <c r="AA156" s="2234"/>
      <c r="AB156" s="2234"/>
      <c r="AC156" s="2234"/>
      <c r="AD156" s="2234"/>
      <c r="AE156" s="2234"/>
      <c r="AF156" s="2234"/>
      <c r="AG156" s="2234"/>
      <c r="AH156" s="2234"/>
      <c r="AI156" s="2234"/>
      <c r="AJ156" s="2234"/>
      <c r="AK156" s="2224"/>
      <c r="AL156" s="2224"/>
    </row>
    <row r="157" spans="1:41" s="2163" customFormat="1" ht="15" customHeight="1" thickBot="1">
      <c r="A157" s="2253"/>
      <c r="B157" s="2254"/>
      <c r="C157" s="2255"/>
      <c r="D157" s="2253"/>
      <c r="E157" s="2256" t="s">
        <v>598</v>
      </c>
      <c r="F157" s="2256"/>
      <c r="G157" s="2256"/>
      <c r="H157" s="2257"/>
      <c r="I157" s="2257"/>
      <c r="J157" s="2258"/>
      <c r="K157" s="2258"/>
      <c r="L157" s="2258">
        <f>L15</f>
        <v>0</v>
      </c>
      <c r="M157" s="2258">
        <f>M15</f>
        <v>0</v>
      </c>
      <c r="N157" s="2223">
        <f>L157-SUM(O157:X157)</f>
        <v>0</v>
      </c>
      <c r="O157" s="2259">
        <f t="shared" ref="O157:X157" si="26">O15</f>
        <v>0</v>
      </c>
      <c r="P157" s="2258">
        <f t="shared" si="26"/>
        <v>0</v>
      </c>
      <c r="Q157" s="2258">
        <f t="shared" si="26"/>
        <v>0</v>
      </c>
      <c r="R157" s="2258">
        <f t="shared" si="26"/>
        <v>0</v>
      </c>
      <c r="S157" s="2258">
        <f t="shared" si="26"/>
        <v>0</v>
      </c>
      <c r="T157" s="2257">
        <f t="shared" si="26"/>
        <v>0</v>
      </c>
      <c r="U157" s="2259">
        <f t="shared" si="26"/>
        <v>0</v>
      </c>
      <c r="V157" s="2259">
        <f>V15</f>
        <v>0</v>
      </c>
      <c r="W157" s="2259">
        <f t="shared" si="26"/>
        <v>0</v>
      </c>
      <c r="X157" s="2257">
        <f t="shared" si="26"/>
        <v>0</v>
      </c>
      <c r="Y157" s="2234"/>
      <c r="Z157" s="2234"/>
      <c r="AA157" s="2234"/>
      <c r="AB157" s="2234"/>
      <c r="AC157" s="2234"/>
      <c r="AD157" s="2234"/>
      <c r="AE157" s="2234"/>
      <c r="AF157" s="2234"/>
      <c r="AG157" s="2234"/>
      <c r="AH157" s="2234"/>
      <c r="AI157" s="2234"/>
      <c r="AJ157" s="2234"/>
      <c r="AK157" s="2199"/>
      <c r="AL157" s="2199"/>
    </row>
    <row r="158" spans="1:41">
      <c r="A158" s="2158"/>
      <c r="B158" s="2260"/>
      <c r="C158" s="2261"/>
      <c r="D158" s="2158"/>
      <c r="E158" s="2262"/>
      <c r="F158" s="2262"/>
      <c r="G158" s="2262"/>
      <c r="H158" s="2159"/>
      <c r="I158" s="2159"/>
      <c r="J158" s="2263"/>
      <c r="K158" s="2263"/>
      <c r="L158" s="2263"/>
      <c r="M158" s="2263"/>
      <c r="N158" s="2156"/>
      <c r="O158" s="2264"/>
      <c r="P158" s="2263"/>
      <c r="Q158" s="2263"/>
      <c r="R158" s="2263"/>
      <c r="S158" s="2263"/>
      <c r="T158" s="2263"/>
      <c r="U158" s="2264"/>
      <c r="V158" s="2264"/>
      <c r="W158" s="2264"/>
      <c r="X158" s="2264"/>
      <c r="Y158" s="2302"/>
      <c r="Z158" s="2302"/>
      <c r="AA158" s="2302"/>
      <c r="AB158" s="2302"/>
      <c r="AM158" s="2161"/>
      <c r="AN158" s="2161"/>
      <c r="AO158" s="2161"/>
    </row>
    <row r="159" spans="1:41" s="2274" customFormat="1" ht="15.75">
      <c r="A159" s="2266"/>
      <c r="B159" s="2267"/>
      <c r="C159" s="2268"/>
      <c r="D159" s="2266"/>
      <c r="E159" s="2269"/>
      <c r="F159" s="2269"/>
      <c r="G159" s="2269"/>
      <c r="H159" s="2270"/>
      <c r="I159" s="2270"/>
      <c r="J159" s="2271" t="s">
        <v>599</v>
      </c>
      <c r="K159" s="2271"/>
      <c r="L159" s="2271">
        <f>L157</f>
        <v>0</v>
      </c>
      <c r="M159" s="2271">
        <f>M157</f>
        <v>0</v>
      </c>
      <c r="N159" s="2223">
        <f>L159-SUM(O159:X159)</f>
        <v>0</v>
      </c>
      <c r="O159" s="2272">
        <f t="shared" ref="O159:X159" si="27">O157</f>
        <v>0</v>
      </c>
      <c r="P159" s="2271">
        <f t="shared" si="27"/>
        <v>0</v>
      </c>
      <c r="Q159" s="2271">
        <f t="shared" si="27"/>
        <v>0</v>
      </c>
      <c r="R159" s="2271">
        <f t="shared" si="27"/>
        <v>0</v>
      </c>
      <c r="S159" s="2271">
        <f t="shared" si="27"/>
        <v>0</v>
      </c>
      <c r="T159" s="2271">
        <f t="shared" si="27"/>
        <v>0</v>
      </c>
      <c r="U159" s="2272">
        <f t="shared" si="27"/>
        <v>0</v>
      </c>
      <c r="V159" s="2272">
        <f t="shared" si="27"/>
        <v>0</v>
      </c>
      <c r="W159" s="2272">
        <f t="shared" si="27"/>
        <v>0</v>
      </c>
      <c r="X159" s="2322">
        <f t="shared" si="27"/>
        <v>0</v>
      </c>
      <c r="Y159" s="2323"/>
      <c r="Z159" s="2323"/>
      <c r="AA159" s="2323"/>
      <c r="AB159" s="2323"/>
      <c r="AC159" s="2323"/>
      <c r="AD159" s="2323"/>
      <c r="AE159" s="2323"/>
      <c r="AF159" s="2323"/>
      <c r="AG159" s="2323"/>
      <c r="AH159" s="2323"/>
      <c r="AI159" s="2323"/>
      <c r="AJ159" s="2323"/>
      <c r="AK159" s="2273"/>
      <c r="AL159" s="2273"/>
    </row>
    <row r="160" spans="1:41" ht="13.5" thickBot="1">
      <c r="A160" s="2275"/>
      <c r="B160" s="2276"/>
      <c r="C160" s="2277"/>
      <c r="D160" s="2275"/>
      <c r="E160" s="2276"/>
      <c r="F160" s="2276"/>
      <c r="G160" s="2276"/>
      <c r="H160" s="2157"/>
      <c r="I160" s="2157"/>
      <c r="J160" s="2278"/>
      <c r="K160" s="2278"/>
      <c r="L160" s="2278"/>
      <c r="M160" s="2278"/>
      <c r="N160" s="2156"/>
      <c r="O160" s="2279"/>
      <c r="P160" s="2278"/>
      <c r="Q160" s="2278"/>
      <c r="R160" s="2278"/>
      <c r="S160" s="2278"/>
      <c r="T160" s="2278"/>
      <c r="U160" s="2279"/>
      <c r="V160" s="2279"/>
      <c r="W160" s="2279"/>
      <c r="X160" s="2279"/>
      <c r="Y160" s="2302"/>
      <c r="Z160" s="2302"/>
      <c r="AA160" s="2302"/>
      <c r="AB160" s="2302"/>
      <c r="AM160" s="2161"/>
      <c r="AN160" s="2161"/>
      <c r="AO160" s="2161"/>
    </row>
    <row r="161" spans="1:41">
      <c r="N161" s="2282"/>
      <c r="O161" s="2282"/>
      <c r="P161" s="2282"/>
      <c r="Q161" s="2282"/>
      <c r="R161" s="2282"/>
      <c r="S161" s="2282"/>
      <c r="T161" s="2282"/>
      <c r="U161" s="2282"/>
      <c r="Y161" s="2286"/>
      <c r="Z161" s="2286"/>
      <c r="AA161" s="2286"/>
      <c r="AB161" s="2286"/>
    </row>
    <row r="162" spans="1:41" s="2281" customFormat="1">
      <c r="A162" s="2280"/>
      <c r="B162" s="2280"/>
      <c r="C162" s="2280"/>
      <c r="D162" s="2280"/>
      <c r="E162" s="2280"/>
      <c r="F162" s="2280"/>
      <c r="J162" s="2284"/>
      <c r="K162" s="2284"/>
      <c r="L162" s="2280">
        <f>L159+M159</f>
        <v>0</v>
      </c>
      <c r="N162" s="2285"/>
      <c r="O162" s="2285"/>
      <c r="P162" s="2285"/>
      <c r="Q162" s="2285"/>
      <c r="R162" s="2285"/>
      <c r="S162" s="2285"/>
      <c r="T162" s="2285"/>
      <c r="U162" s="2285"/>
      <c r="V162" s="2286"/>
      <c r="W162" s="2286"/>
      <c r="X162" s="2286"/>
      <c r="Y162" s="2286"/>
      <c r="Z162" s="2286"/>
      <c r="AA162" s="2286"/>
      <c r="AB162" s="2286"/>
      <c r="AC162" s="2302"/>
      <c r="AD162" s="2302"/>
      <c r="AE162" s="2302"/>
      <c r="AF162" s="2302"/>
      <c r="AG162" s="2302"/>
      <c r="AH162" s="2302"/>
      <c r="AI162" s="2302"/>
      <c r="AJ162" s="2302"/>
      <c r="AK162" s="2287"/>
      <c r="AL162" s="2287"/>
      <c r="AM162" s="2287"/>
      <c r="AN162" s="2287"/>
      <c r="AO162" s="2287"/>
    </row>
    <row r="163" spans="1:41" ht="17.25" customHeight="1" thickBot="1">
      <c r="A163" s="2288"/>
      <c r="B163" s="2288"/>
      <c r="C163" s="2288"/>
      <c r="D163" s="2288"/>
      <c r="E163" s="2288"/>
      <c r="F163" s="2288"/>
      <c r="G163" s="2288"/>
      <c r="H163" s="2155"/>
      <c r="I163" s="2155"/>
      <c r="J163" s="2155"/>
      <c r="K163" s="2155"/>
      <c r="L163" s="2290"/>
      <c r="M163" s="2290"/>
      <c r="N163" s="2288"/>
      <c r="O163" s="2282"/>
      <c r="P163" s="2282"/>
      <c r="Q163" s="2282"/>
      <c r="R163" s="2282"/>
      <c r="S163" s="2282"/>
      <c r="T163" s="2282"/>
      <c r="U163" s="2282"/>
      <c r="V163" s="2286"/>
      <c r="W163" s="2286"/>
      <c r="X163" s="2302"/>
      <c r="Y163" s="2302"/>
      <c r="Z163" s="2302"/>
      <c r="AA163" s="2302"/>
      <c r="AB163" s="2302"/>
      <c r="AC163" s="2155"/>
      <c r="AD163" s="2155"/>
      <c r="AE163" s="2155"/>
      <c r="AF163" s="2155"/>
      <c r="AG163" s="2155"/>
      <c r="AH163" s="2155"/>
      <c r="AI163" s="2155"/>
      <c r="AJ163" s="2155"/>
      <c r="AK163" s="2161"/>
      <c r="AL163" s="2161"/>
      <c r="AM163" s="2161"/>
      <c r="AN163" s="2161"/>
      <c r="AO163" s="2161"/>
    </row>
    <row r="164" spans="1:41" ht="16.5" customHeight="1">
      <c r="A164" s="3966" t="s">
        <v>550</v>
      </c>
      <c r="B164" s="3967"/>
      <c r="C164" s="3968"/>
      <c r="D164" s="2192"/>
      <c r="E164" s="2193"/>
      <c r="F164" s="2193"/>
      <c r="G164" s="2193"/>
      <c r="H164" s="2194"/>
      <c r="I164" s="2194"/>
      <c r="J164" s="2195"/>
      <c r="K164" s="3975" t="s">
        <v>721</v>
      </c>
      <c r="L164" s="2197" t="s">
        <v>935</v>
      </c>
      <c r="M164" s="2197" t="s">
        <v>935</v>
      </c>
      <c r="N164" s="2288"/>
      <c r="O164" s="2282"/>
      <c r="P164" s="2282"/>
      <c r="Q164" s="2282"/>
      <c r="R164" s="2282"/>
      <c r="S164" s="2282"/>
      <c r="T164" s="2282"/>
      <c r="U164" s="2282"/>
      <c r="V164" s="2286"/>
      <c r="W164" s="2286"/>
      <c r="X164" s="2302"/>
      <c r="Y164" s="2302"/>
      <c r="Z164" s="2302"/>
      <c r="AA164" s="2302"/>
      <c r="AB164" s="2302"/>
      <c r="AC164" s="2155"/>
      <c r="AD164" s="2155"/>
      <c r="AE164" s="2155"/>
      <c r="AF164" s="2155"/>
      <c r="AG164" s="2155"/>
      <c r="AH164" s="2155"/>
      <c r="AI164" s="2155"/>
      <c r="AJ164" s="2155"/>
      <c r="AK164" s="2161"/>
      <c r="AL164" s="2161"/>
      <c r="AM164" s="2161"/>
      <c r="AN164" s="2161"/>
      <c r="AO164" s="2161"/>
    </row>
    <row r="165" spans="1:41" ht="15.75" thickBot="1">
      <c r="A165" s="3969"/>
      <c r="B165" s="3970"/>
      <c r="C165" s="3971"/>
      <c r="D165" s="2200"/>
      <c r="E165" s="2201"/>
      <c r="F165" s="2201"/>
      <c r="G165" s="2201"/>
      <c r="H165" s="2202"/>
      <c r="I165" s="2202"/>
      <c r="J165" s="2203"/>
      <c r="K165" s="3976"/>
      <c r="L165" s="2205"/>
      <c r="M165" s="2205"/>
      <c r="N165" s="2291"/>
      <c r="O165" s="2282"/>
      <c r="P165" s="2282"/>
      <c r="Q165" s="2282"/>
      <c r="R165" s="2282"/>
      <c r="S165" s="2282"/>
      <c r="T165" s="2282"/>
      <c r="U165" s="2282"/>
      <c r="V165" s="2286"/>
      <c r="W165" s="2286"/>
      <c r="X165" s="2302"/>
      <c r="Y165" s="2302"/>
      <c r="Z165" s="2302"/>
      <c r="AA165" s="2302"/>
      <c r="AB165" s="2302"/>
      <c r="AC165" s="2155"/>
      <c r="AD165" s="2155"/>
      <c r="AE165" s="2155"/>
      <c r="AF165" s="2155"/>
      <c r="AG165" s="2155"/>
      <c r="AH165" s="2155"/>
      <c r="AI165" s="2155"/>
      <c r="AJ165" s="2155"/>
      <c r="AK165" s="2161"/>
      <c r="AL165" s="2161"/>
      <c r="AM165" s="2161"/>
      <c r="AN165" s="2161"/>
      <c r="AO165" s="2161"/>
    </row>
    <row r="166" spans="1:41" ht="15.75" thickBot="1">
      <c r="A166" s="3972"/>
      <c r="B166" s="3973"/>
      <c r="C166" s="3974"/>
      <c r="D166" s="2206"/>
      <c r="E166" s="2207"/>
      <c r="F166" s="2207"/>
      <c r="G166" s="2207"/>
      <c r="H166" s="2208"/>
      <c r="I166" s="2208"/>
      <c r="J166" s="2209"/>
      <c r="K166" s="3977"/>
      <c r="L166" s="2210" t="s">
        <v>722</v>
      </c>
      <c r="M166" s="2210" t="s">
        <v>755</v>
      </c>
      <c r="N166" s="2292" t="s">
        <v>15</v>
      </c>
      <c r="O166" s="2212">
        <v>70</v>
      </c>
      <c r="P166" s="2212">
        <v>71</v>
      </c>
      <c r="Q166" s="2212">
        <v>72</v>
      </c>
      <c r="R166" s="2212">
        <v>74</v>
      </c>
      <c r="S166" s="2213">
        <v>75</v>
      </c>
      <c r="T166" s="2212">
        <v>76</v>
      </c>
      <c r="U166" s="2212">
        <v>77</v>
      </c>
      <c r="V166" s="2302"/>
      <c r="W166" s="2302"/>
      <c r="X166" s="2302"/>
      <c r="Y166" s="2302"/>
      <c r="Z166" s="2302"/>
      <c r="AA166" s="2155"/>
      <c r="AB166" s="2155"/>
      <c r="AC166" s="2155"/>
      <c r="AD166" s="2155"/>
      <c r="AE166" s="2155"/>
      <c r="AF166" s="2155"/>
      <c r="AG166" s="2155"/>
      <c r="AH166" s="2155"/>
      <c r="AI166" s="2155"/>
      <c r="AJ166" s="2155"/>
      <c r="AK166" s="2161"/>
      <c r="AL166" s="2161"/>
      <c r="AM166" s="2161"/>
      <c r="AN166" s="2161"/>
      <c r="AO166" s="2161"/>
    </row>
    <row r="167" spans="1:41" s="2163" customFormat="1" ht="15">
      <c r="A167" s="2214"/>
      <c r="B167" s="2215"/>
      <c r="C167" s="2216"/>
      <c r="D167" s="2162" t="s">
        <v>983</v>
      </c>
      <c r="F167" s="2164"/>
      <c r="G167" s="2165"/>
      <c r="H167" s="2165"/>
      <c r="I167" s="2165"/>
      <c r="J167" s="2165"/>
      <c r="K167" s="2215"/>
      <c r="L167" s="2217"/>
      <c r="M167" s="2217"/>
      <c r="N167" s="2218"/>
      <c r="O167" s="2216"/>
      <c r="P167" s="2219"/>
      <c r="Q167" s="2219"/>
      <c r="R167" s="2219"/>
      <c r="S167" s="2219"/>
      <c r="T167" s="2219"/>
      <c r="U167" s="2219"/>
      <c r="V167" s="2320"/>
      <c r="W167" s="2320"/>
      <c r="X167" s="2320"/>
      <c r="Y167" s="2234"/>
      <c r="Z167" s="2234"/>
      <c r="AA167" s="2234"/>
      <c r="AB167" s="2234"/>
      <c r="AC167" s="2234"/>
      <c r="AD167" s="2234"/>
      <c r="AE167" s="2234"/>
      <c r="AF167" s="2234"/>
      <c r="AG167" s="2234"/>
      <c r="AH167" s="2234"/>
      <c r="AI167" s="2234"/>
      <c r="AJ167" s="2234"/>
      <c r="AK167" s="2199"/>
      <c r="AL167" s="2199"/>
    </row>
    <row r="168" spans="1:41" s="2163" customFormat="1" ht="15">
      <c r="A168" s="2214"/>
      <c r="B168" s="2215"/>
      <c r="C168" s="2216"/>
      <c r="D168" s="2162"/>
      <c r="E168" s="2165"/>
      <c r="F168" s="2165" t="s">
        <v>984</v>
      </c>
      <c r="G168" s="2165"/>
      <c r="H168" s="2165"/>
      <c r="I168" s="2165"/>
      <c r="J168" s="2215"/>
      <c r="K168" s="2215"/>
      <c r="L168" s="2215"/>
      <c r="M168" s="2215"/>
      <c r="N168" s="2218"/>
      <c r="O168" s="2216"/>
      <c r="P168" s="2491"/>
      <c r="Q168" s="2491"/>
      <c r="R168" s="2491"/>
      <c r="S168" s="2491"/>
      <c r="T168" s="2491"/>
      <c r="U168" s="2491"/>
      <c r="V168" s="2250"/>
      <c r="W168" s="2250"/>
      <c r="X168" s="2250"/>
      <c r="Y168" s="2234"/>
      <c r="Z168" s="2234"/>
      <c r="AA168" s="2234"/>
      <c r="AB168" s="2234"/>
      <c r="AC168" s="2234"/>
      <c r="AD168" s="2234"/>
      <c r="AE168" s="2234"/>
      <c r="AF168" s="2234"/>
      <c r="AG168" s="2234"/>
      <c r="AH168" s="2234"/>
      <c r="AI168" s="2234"/>
      <c r="AJ168" s="2234"/>
      <c r="AK168" s="2199"/>
      <c r="AL168" s="2199"/>
    </row>
    <row r="169" spans="1:41" s="2163" customFormat="1" ht="15">
      <c r="A169" s="2214"/>
      <c r="B169" s="2215"/>
      <c r="C169" s="2216"/>
      <c r="D169" s="2162"/>
      <c r="E169" s="2165"/>
      <c r="F169" s="2165" t="s">
        <v>985</v>
      </c>
      <c r="G169" s="2165"/>
      <c r="H169" s="2165"/>
      <c r="I169" s="2165"/>
      <c r="J169" s="2215"/>
      <c r="K169" s="2215"/>
      <c r="L169" s="2215"/>
      <c r="M169" s="2215"/>
      <c r="N169" s="2218"/>
      <c r="O169" s="2216"/>
      <c r="P169" s="2491"/>
      <c r="Q169" s="2491"/>
      <c r="R169" s="2491"/>
      <c r="S169" s="2491"/>
      <c r="T169" s="2491"/>
      <c r="U169" s="2491"/>
      <c r="V169" s="2250"/>
      <c r="W169" s="2250"/>
      <c r="X169" s="2250"/>
      <c r="Y169" s="2234"/>
      <c r="Z169" s="2234"/>
      <c r="AA169" s="2234"/>
      <c r="AB169" s="2234"/>
      <c r="AC169" s="2234"/>
      <c r="AD169" s="2234"/>
      <c r="AE169" s="2234"/>
      <c r="AF169" s="2234"/>
      <c r="AG169" s="2234"/>
      <c r="AH169" s="2234"/>
      <c r="AI169" s="2234"/>
      <c r="AJ169" s="2234"/>
      <c r="AK169" s="2199"/>
      <c r="AL169" s="2199"/>
    </row>
    <row r="170" spans="1:41" s="2163" customFormat="1" ht="15">
      <c r="A170" s="2214"/>
      <c r="B170" s="2215"/>
      <c r="C170" s="2216"/>
      <c r="D170" s="2162"/>
      <c r="E170" s="2165"/>
      <c r="F170" s="2165" t="s">
        <v>986</v>
      </c>
      <c r="G170" s="2165"/>
      <c r="H170" s="2165"/>
      <c r="I170" s="2165"/>
      <c r="J170" s="2215"/>
      <c r="K170" s="2451"/>
      <c r="L170" s="2215"/>
      <c r="M170" s="2215"/>
      <c r="N170" s="2218"/>
      <c r="O170" s="2216"/>
      <c r="P170" s="2491"/>
      <c r="Q170" s="2491"/>
      <c r="R170" s="2491"/>
      <c r="S170" s="2491"/>
      <c r="T170" s="2491"/>
      <c r="U170" s="2491"/>
      <c r="V170" s="2250"/>
      <c r="W170" s="2250"/>
      <c r="X170" s="2250"/>
      <c r="Y170" s="2234"/>
      <c r="Z170" s="2234"/>
      <c r="AA170" s="2234"/>
      <c r="AB170" s="2234"/>
      <c r="AC170" s="2234"/>
      <c r="AD170" s="2234"/>
      <c r="AE170" s="2234"/>
      <c r="AF170" s="2234"/>
      <c r="AG170" s="2234"/>
      <c r="AH170" s="2234"/>
      <c r="AI170" s="2234"/>
      <c r="AJ170" s="2234"/>
      <c r="AK170" s="2199"/>
      <c r="AL170" s="2199"/>
    </row>
    <row r="171" spans="1:41" s="2163" customFormat="1" ht="15">
      <c r="A171" s="2214"/>
      <c r="B171" s="2221"/>
      <c r="C171" s="2216"/>
      <c r="D171" s="2162"/>
      <c r="E171" s="2166"/>
      <c r="F171" s="2166"/>
      <c r="G171" s="2166"/>
      <c r="H171" s="2166"/>
      <c r="I171" s="2166"/>
      <c r="J171" s="2221"/>
      <c r="K171" s="2215"/>
      <c r="L171" s="2215"/>
      <c r="M171" s="2215"/>
      <c r="N171" s="2223"/>
      <c r="O171" s="2216"/>
      <c r="P171" s="2216"/>
      <c r="Q171" s="2216"/>
      <c r="R171" s="2216"/>
      <c r="S171" s="2216"/>
      <c r="T171" s="2216"/>
      <c r="U171" s="2216"/>
      <c r="V171" s="2320"/>
      <c r="W171" s="2320"/>
      <c r="X171" s="2320"/>
      <c r="Y171" s="2234"/>
      <c r="Z171" s="2234"/>
      <c r="AA171" s="2234"/>
      <c r="AB171" s="2234"/>
      <c r="AC171" s="2234"/>
      <c r="AD171" s="2234"/>
      <c r="AE171" s="2234"/>
      <c r="AF171" s="2234"/>
      <c r="AG171" s="2234"/>
      <c r="AH171" s="2234"/>
      <c r="AI171" s="2234"/>
      <c r="AJ171" s="2234"/>
      <c r="AK171" s="2199"/>
      <c r="AL171" s="2199"/>
    </row>
    <row r="172" spans="1:41" s="2225" customFormat="1" ht="15" customHeight="1">
      <c r="A172" s="2214"/>
      <c r="B172" s="2215"/>
      <c r="C172" s="2216"/>
      <c r="D172" s="2167"/>
      <c r="E172" s="2164" t="s">
        <v>627</v>
      </c>
      <c r="F172" s="2165"/>
      <c r="G172" s="2165"/>
      <c r="H172" s="2165"/>
      <c r="I172" s="2165"/>
      <c r="J172" s="2215"/>
      <c r="K172" s="2215"/>
      <c r="L172" s="2215">
        <f>L174+L264+L276+L281+L293</f>
        <v>0</v>
      </c>
      <c r="M172" s="2215">
        <f>M174+M264+M276+M281+M293</f>
        <v>0</v>
      </c>
      <c r="N172" s="2223">
        <f>M172-SUM(O172:U172)</f>
        <v>0</v>
      </c>
      <c r="O172" s="2216">
        <f t="shared" ref="O172:U172" si="28">O174+O264+O276+O281+O293</f>
        <v>0</v>
      </c>
      <c r="P172" s="2216">
        <f t="shared" si="28"/>
        <v>0</v>
      </c>
      <c r="Q172" s="2216">
        <f t="shared" si="28"/>
        <v>0</v>
      </c>
      <c r="R172" s="2216">
        <f t="shared" si="28"/>
        <v>0</v>
      </c>
      <c r="S172" s="2216">
        <f t="shared" si="28"/>
        <v>0</v>
      </c>
      <c r="T172" s="2216">
        <f t="shared" si="28"/>
        <v>0</v>
      </c>
      <c r="U172" s="2216">
        <f t="shared" si="28"/>
        <v>0</v>
      </c>
      <c r="V172" s="2234"/>
      <c r="W172" s="2234"/>
      <c r="X172" s="2234"/>
      <c r="Y172" s="2234"/>
      <c r="Z172" s="2234"/>
      <c r="AA172" s="2218"/>
      <c r="AB172" s="2218"/>
      <c r="AC172" s="2218"/>
      <c r="AD172" s="2218"/>
      <c r="AE172" s="2218"/>
      <c r="AF172" s="2218"/>
      <c r="AG172" s="2218"/>
      <c r="AH172" s="2218"/>
      <c r="AI172" s="2218"/>
      <c r="AJ172" s="2218"/>
    </row>
    <row r="173" spans="1:41" s="2225" customFormat="1" ht="15" customHeight="1">
      <c r="A173" s="2214"/>
      <c r="B173" s="2215"/>
      <c r="C173" s="2216"/>
      <c r="D173" s="2162"/>
      <c r="E173" s="2165"/>
      <c r="F173" s="2165"/>
      <c r="G173" s="2165"/>
      <c r="H173" s="2165"/>
      <c r="I173" s="2165"/>
      <c r="J173" s="2215"/>
      <c r="K173" s="2215"/>
      <c r="L173" s="2215"/>
      <c r="M173" s="2215"/>
      <c r="N173" s="2294"/>
      <c r="O173" s="2216"/>
      <c r="P173" s="2216"/>
      <c r="Q173" s="2216"/>
      <c r="R173" s="2216"/>
      <c r="S173" s="2216"/>
      <c r="T173" s="2216"/>
      <c r="U173" s="2216"/>
      <c r="V173" s="2234"/>
      <c r="W173" s="2234"/>
      <c r="X173" s="2234"/>
      <c r="Y173" s="2234"/>
      <c r="Z173" s="2234"/>
      <c r="AA173" s="2218"/>
      <c r="AB173" s="2218"/>
      <c r="AC173" s="2218"/>
      <c r="AD173" s="2218"/>
      <c r="AE173" s="2218"/>
      <c r="AF173" s="2218"/>
      <c r="AG173" s="2218"/>
      <c r="AH173" s="2218"/>
      <c r="AI173" s="2218"/>
      <c r="AJ173" s="2218"/>
    </row>
    <row r="174" spans="1:41" s="2228" customFormat="1" ht="15" customHeight="1">
      <c r="A174" s="2214"/>
      <c r="B174" s="2215"/>
      <c r="C174" s="2216"/>
      <c r="D174" s="2214"/>
      <c r="E174" s="2165" t="s">
        <v>877</v>
      </c>
      <c r="F174" s="2165" t="s">
        <v>628</v>
      </c>
      <c r="G174" s="2165"/>
      <c r="H174" s="2165"/>
      <c r="I174" s="2165"/>
      <c r="J174" s="2215"/>
      <c r="K174" s="2215"/>
      <c r="L174" s="2215">
        <f>L176+L239+L256</f>
        <v>0</v>
      </c>
      <c r="M174" s="2215">
        <f>M176+M239+M256</f>
        <v>0</v>
      </c>
      <c r="N174" s="2223">
        <f>M174-SUM(O174:U174)</f>
        <v>0</v>
      </c>
      <c r="O174" s="2216">
        <f t="shared" ref="O174:U174" si="29">O176+O239+O256</f>
        <v>0</v>
      </c>
      <c r="P174" s="2216">
        <f t="shared" si="29"/>
        <v>0</v>
      </c>
      <c r="Q174" s="2216">
        <f t="shared" si="29"/>
        <v>0</v>
      </c>
      <c r="R174" s="2216">
        <f t="shared" si="29"/>
        <v>0</v>
      </c>
      <c r="S174" s="2216">
        <f t="shared" si="29"/>
        <v>0</v>
      </c>
      <c r="T174" s="2216">
        <f t="shared" si="29"/>
        <v>0</v>
      </c>
      <c r="U174" s="2216">
        <f t="shared" si="29"/>
        <v>0</v>
      </c>
      <c r="V174" s="2294"/>
      <c r="W174" s="2294"/>
      <c r="X174" s="2294"/>
      <c r="Y174" s="2294"/>
      <c r="Z174" s="2294"/>
      <c r="AA174" s="2250"/>
      <c r="AB174" s="2250"/>
      <c r="AC174" s="2250"/>
      <c r="AD174" s="2250"/>
      <c r="AE174" s="2250"/>
      <c r="AF174" s="2250"/>
      <c r="AG174" s="2250"/>
      <c r="AH174" s="2250"/>
      <c r="AI174" s="2250"/>
      <c r="AJ174" s="2250"/>
    </row>
    <row r="175" spans="1:41" s="2228" customFormat="1" ht="15" customHeight="1">
      <c r="A175" s="2214"/>
      <c r="B175" s="2215"/>
      <c r="C175" s="2216"/>
      <c r="D175" s="2214"/>
      <c r="E175" s="2229"/>
      <c r="F175" s="2165"/>
      <c r="G175" s="2165"/>
      <c r="H175" s="2165"/>
      <c r="I175" s="2165"/>
      <c r="J175" s="2215"/>
      <c r="K175" s="2215"/>
      <c r="L175" s="2215"/>
      <c r="M175" s="2215"/>
      <c r="N175" s="2294"/>
      <c r="O175" s="2216"/>
      <c r="P175" s="2216"/>
      <c r="Q175" s="2216"/>
      <c r="R175" s="2216"/>
      <c r="S175" s="2216"/>
      <c r="T175" s="2216"/>
      <c r="U175" s="2216"/>
      <c r="V175" s="2294"/>
      <c r="W175" s="2294"/>
      <c r="X175" s="2294"/>
      <c r="Y175" s="2294"/>
      <c r="Z175" s="2294"/>
      <c r="AA175" s="2250"/>
      <c r="AB175" s="2250"/>
      <c r="AC175" s="2250"/>
      <c r="AD175" s="2250"/>
      <c r="AE175" s="2250"/>
      <c r="AF175" s="2250"/>
      <c r="AG175" s="2250"/>
      <c r="AH175" s="2250"/>
      <c r="AI175" s="2250"/>
      <c r="AJ175" s="2250"/>
    </row>
    <row r="176" spans="1:41" s="2228" customFormat="1" ht="15" customHeight="1">
      <c r="A176" s="2214"/>
      <c r="B176" s="2215"/>
      <c r="C176" s="2216"/>
      <c r="D176" s="2214"/>
      <c r="E176" s="2165"/>
      <c r="F176" s="2165" t="s">
        <v>736</v>
      </c>
      <c r="G176" s="2165" t="s">
        <v>629</v>
      </c>
      <c r="H176" s="2165"/>
      <c r="I176" s="2165"/>
      <c r="J176" s="2215"/>
      <c r="K176" s="2215"/>
      <c r="L176" s="2215">
        <f>L178+L199+L203+L230+L232+L234+L236+L237</f>
        <v>0</v>
      </c>
      <c r="M176" s="2215">
        <f>M178+M199+M203+M230+M232+M234+M236+M237</f>
        <v>0</v>
      </c>
      <c r="N176" s="2223">
        <f>M176-SUM(O176:U176)</f>
        <v>0</v>
      </c>
      <c r="O176" s="2216">
        <f t="shared" ref="O176:U176" si="30">O178+O199+O203+O230+O232+O234+O236+O237</f>
        <v>0</v>
      </c>
      <c r="P176" s="2216">
        <f t="shared" si="30"/>
        <v>0</v>
      </c>
      <c r="Q176" s="2216">
        <f t="shared" si="30"/>
        <v>0</v>
      </c>
      <c r="R176" s="2216">
        <f t="shared" si="30"/>
        <v>0</v>
      </c>
      <c r="S176" s="2216">
        <f t="shared" si="30"/>
        <v>0</v>
      </c>
      <c r="T176" s="2216">
        <f t="shared" si="30"/>
        <v>0</v>
      </c>
      <c r="U176" s="2216">
        <f t="shared" si="30"/>
        <v>0</v>
      </c>
      <c r="V176" s="2294"/>
      <c r="W176" s="2294"/>
      <c r="X176" s="2294"/>
      <c r="Y176" s="2294"/>
      <c r="Z176" s="2294"/>
      <c r="AA176" s="2250"/>
      <c r="AB176" s="2250"/>
      <c r="AC176" s="2250"/>
      <c r="AD176" s="2250"/>
      <c r="AE176" s="2250"/>
      <c r="AF176" s="2250"/>
      <c r="AG176" s="2250"/>
      <c r="AH176" s="2250"/>
      <c r="AI176" s="2250"/>
      <c r="AJ176" s="2250"/>
    </row>
    <row r="177" spans="1:36" s="2228" customFormat="1" ht="15" customHeight="1">
      <c r="A177" s="2214"/>
      <c r="B177" s="2215"/>
      <c r="C177" s="2216"/>
      <c r="D177" s="2214"/>
      <c r="E177" s="2165"/>
      <c r="F177" s="2165"/>
      <c r="G177" s="2165"/>
      <c r="H177" s="2165"/>
      <c r="I177" s="2230"/>
      <c r="J177" s="2231"/>
      <c r="K177" s="2231"/>
      <c r="L177" s="2231"/>
      <c r="M177" s="2231"/>
      <c r="N177" s="2294"/>
      <c r="O177" s="2232"/>
      <c r="P177" s="2232"/>
      <c r="Q177" s="2232"/>
      <c r="R177" s="2232"/>
      <c r="S177" s="2232"/>
      <c r="T177" s="2232"/>
      <c r="U177" s="2232"/>
      <c r="V177" s="2294"/>
      <c r="W177" s="2294"/>
      <c r="X177" s="2294"/>
      <c r="Y177" s="2294"/>
      <c r="Z177" s="2294"/>
      <c r="AA177" s="2250"/>
      <c r="AB177" s="2250"/>
      <c r="AC177" s="2250"/>
      <c r="AD177" s="2250"/>
      <c r="AE177" s="2250"/>
      <c r="AF177" s="2250"/>
      <c r="AG177" s="2250"/>
      <c r="AH177" s="2250"/>
      <c r="AI177" s="2250"/>
      <c r="AJ177" s="2250"/>
    </row>
    <row r="178" spans="1:36" s="2225" customFormat="1" ht="15" customHeight="1">
      <c r="A178" s="2214"/>
      <c r="B178" s="2215"/>
      <c r="C178" s="2216"/>
      <c r="D178" s="2214"/>
      <c r="E178" s="2165"/>
      <c r="F178" s="2165"/>
      <c r="G178" s="2165" t="s">
        <v>630</v>
      </c>
      <c r="H178" s="2230"/>
      <c r="I178" s="2230"/>
      <c r="J178" s="2231"/>
      <c r="K178" s="2215" t="s">
        <v>987</v>
      </c>
      <c r="L178" s="2215">
        <f>L179+L180+L181+L182+L183+L188+L189+L190+L193+L194+L195+L196+L197</f>
        <v>0</v>
      </c>
      <c r="M178" s="2215">
        <f>M179+M180+M181+M182+M183+M188+M189+M190+M193+M194+M195+M196+M197</f>
        <v>0</v>
      </c>
      <c r="N178" s="3760">
        <f>M178-SUM(O178:U178)</f>
        <v>0</v>
      </c>
      <c r="O178" s="2216">
        <f>O179+O180+O181+O182+O183+O188+O189+O190+O193+O194+O195+O196+O197</f>
        <v>0</v>
      </c>
      <c r="P178" s="2215">
        <f t="shared" ref="P178:U178" si="31">P179+P180+P181+P182+P183+P188+P189+P190+P193+P194+P195+P196+P197</f>
        <v>0</v>
      </c>
      <c r="Q178" s="2215">
        <f t="shared" si="31"/>
        <v>0</v>
      </c>
      <c r="R178" s="2215">
        <f t="shared" si="31"/>
        <v>0</v>
      </c>
      <c r="S178" s="2215">
        <f t="shared" si="31"/>
        <v>0</v>
      </c>
      <c r="T178" s="2215">
        <f t="shared" si="31"/>
        <v>0</v>
      </c>
      <c r="U178" s="2215">
        <f t="shared" si="31"/>
        <v>0</v>
      </c>
      <c r="V178" s="2234"/>
      <c r="W178" s="2234"/>
      <c r="X178" s="2234"/>
      <c r="Y178" s="2234"/>
      <c r="Z178" s="2234"/>
      <c r="AA178" s="2218"/>
      <c r="AB178" s="2218"/>
      <c r="AC178" s="2218"/>
      <c r="AD178" s="2218"/>
      <c r="AE178" s="2218"/>
      <c r="AF178" s="2218"/>
      <c r="AG178" s="2218"/>
      <c r="AH178" s="2218"/>
      <c r="AI178" s="2218"/>
      <c r="AJ178" s="2218"/>
    </row>
    <row r="179" spans="1:36" s="2225" customFormat="1" ht="15" customHeight="1">
      <c r="A179" s="2214"/>
      <c r="B179" s="2215"/>
      <c r="C179" s="2216" t="s">
        <v>551</v>
      </c>
      <c r="D179" s="2214"/>
      <c r="E179" s="2165"/>
      <c r="F179" s="2165"/>
      <c r="G179" s="2165"/>
      <c r="H179" s="2230" t="s">
        <v>631</v>
      </c>
      <c r="I179" s="2230"/>
      <c r="J179" s="2231"/>
      <c r="K179" s="2231"/>
      <c r="L179" s="2231"/>
      <c r="M179" s="2231"/>
      <c r="N179" s="2294"/>
      <c r="O179" s="2232"/>
      <c r="P179" s="2232"/>
      <c r="Q179" s="2232"/>
      <c r="R179" s="2232"/>
      <c r="S179" s="2232"/>
      <c r="T179" s="2232"/>
      <c r="U179" s="2232"/>
      <c r="V179" s="2234"/>
      <c r="W179" s="2234"/>
      <c r="X179" s="2234"/>
      <c r="Y179" s="2234"/>
      <c r="Z179" s="2234"/>
      <c r="AA179" s="2218"/>
      <c r="AB179" s="2218"/>
      <c r="AC179" s="2218"/>
      <c r="AD179" s="2218"/>
      <c r="AE179" s="2218"/>
      <c r="AF179" s="2218"/>
      <c r="AG179" s="2218"/>
      <c r="AH179" s="2218"/>
      <c r="AI179" s="2218"/>
      <c r="AJ179" s="2218"/>
    </row>
    <row r="180" spans="1:36" s="2225" customFormat="1" ht="15" customHeight="1">
      <c r="A180" s="2214"/>
      <c r="B180" s="2215"/>
      <c r="C180" s="2216" t="s">
        <v>551</v>
      </c>
      <c r="D180" s="2214"/>
      <c r="E180" s="2165"/>
      <c r="F180" s="2165"/>
      <c r="G180" s="2165"/>
      <c r="H180" s="2233" t="s">
        <v>632</v>
      </c>
      <c r="I180" s="2233"/>
      <c r="J180" s="2231"/>
      <c r="K180" s="2231"/>
      <c r="L180" s="2231"/>
      <c r="M180" s="2231"/>
      <c r="N180" s="2294"/>
      <c r="O180" s="2232"/>
      <c r="P180" s="2232"/>
      <c r="Q180" s="2232"/>
      <c r="R180" s="2232"/>
      <c r="S180" s="2232"/>
      <c r="T180" s="2232"/>
      <c r="U180" s="2232"/>
      <c r="V180" s="2234"/>
      <c r="W180" s="2234"/>
      <c r="X180" s="2234"/>
      <c r="Y180" s="2234"/>
      <c r="Z180" s="2234"/>
      <c r="AA180" s="2218"/>
      <c r="AB180" s="2218"/>
      <c r="AC180" s="2218"/>
      <c r="AD180" s="2218"/>
      <c r="AE180" s="2218"/>
      <c r="AF180" s="2218"/>
      <c r="AG180" s="2218"/>
      <c r="AH180" s="2218"/>
      <c r="AI180" s="2218"/>
      <c r="AJ180" s="2218"/>
    </row>
    <row r="181" spans="1:36" s="2225" customFormat="1" ht="15" customHeight="1">
      <c r="A181" s="2214"/>
      <c r="B181" s="2215"/>
      <c r="C181" s="2216" t="s">
        <v>552</v>
      </c>
      <c r="D181" s="2214"/>
      <c r="E181" s="2165"/>
      <c r="F181" s="2165"/>
      <c r="G181" s="2165"/>
      <c r="H181" s="2230" t="s">
        <v>633</v>
      </c>
      <c r="I181" s="2230"/>
      <c r="J181" s="2231"/>
      <c r="K181" s="2231"/>
      <c r="L181" s="2231"/>
      <c r="M181" s="2231"/>
      <c r="N181" s="2294"/>
      <c r="O181" s="2232"/>
      <c r="P181" s="2232"/>
      <c r="Q181" s="2232"/>
      <c r="R181" s="2232"/>
      <c r="S181" s="2232"/>
      <c r="T181" s="2232"/>
      <c r="U181" s="2232"/>
      <c r="V181" s="2234"/>
      <c r="W181" s="2234"/>
      <c r="X181" s="2234"/>
      <c r="Y181" s="2234"/>
      <c r="Z181" s="2234"/>
      <c r="AA181" s="2218"/>
      <c r="AB181" s="2218"/>
      <c r="AC181" s="2218"/>
      <c r="AD181" s="2218"/>
      <c r="AE181" s="2218"/>
      <c r="AF181" s="2218"/>
      <c r="AG181" s="2218"/>
      <c r="AH181" s="2218"/>
      <c r="AI181" s="2218"/>
      <c r="AJ181" s="2218"/>
    </row>
    <row r="182" spans="1:36" s="2225" customFormat="1" ht="15" customHeight="1">
      <c r="A182" s="2214"/>
      <c r="B182" s="2215"/>
      <c r="C182" s="2216" t="s">
        <v>551</v>
      </c>
      <c r="D182" s="2214"/>
      <c r="E182" s="2165"/>
      <c r="F182" s="2165"/>
      <c r="G182" s="2165"/>
      <c r="H182" s="2230" t="s">
        <v>634</v>
      </c>
      <c r="I182" s="2230"/>
      <c r="J182" s="2231"/>
      <c r="K182" s="2231"/>
      <c r="L182" s="2231"/>
      <c r="M182" s="2231"/>
      <c r="N182" s="2294"/>
      <c r="O182" s="2232"/>
      <c r="P182" s="2232"/>
      <c r="Q182" s="2232"/>
      <c r="R182" s="2232"/>
      <c r="S182" s="2232"/>
      <c r="T182" s="2232"/>
      <c r="U182" s="2232"/>
      <c r="V182" s="2234"/>
      <c r="W182" s="2234"/>
      <c r="X182" s="2234"/>
      <c r="Y182" s="2234"/>
      <c r="Z182" s="2234"/>
      <c r="AA182" s="2218"/>
      <c r="AB182" s="2218"/>
      <c r="AC182" s="2218"/>
      <c r="AD182" s="2218"/>
      <c r="AE182" s="2218"/>
      <c r="AF182" s="2218"/>
      <c r="AG182" s="2218"/>
      <c r="AH182" s="2218"/>
      <c r="AI182" s="2218"/>
      <c r="AJ182" s="2218"/>
    </row>
    <row r="183" spans="1:36" s="2225" customFormat="1" ht="15" customHeight="1">
      <c r="A183" s="2214"/>
      <c r="B183" s="2215"/>
      <c r="C183" s="2216"/>
      <c r="D183" s="2214"/>
      <c r="E183" s="2165"/>
      <c r="F183" s="2165"/>
      <c r="G183" s="2165"/>
      <c r="H183" s="2230" t="s">
        <v>635</v>
      </c>
      <c r="I183" s="2230"/>
      <c r="J183" s="2231"/>
      <c r="K183" s="2231"/>
      <c r="L183" s="2215">
        <f>L184+L185+L186+L187</f>
        <v>0</v>
      </c>
      <c r="M183" s="2215">
        <f>M184+M185+M186+M187</f>
        <v>0</v>
      </c>
      <c r="N183" s="2223">
        <f>M183-SUM(O183:U183)</f>
        <v>0</v>
      </c>
      <c r="O183" s="2216">
        <f t="shared" ref="O183:U183" si="32">O184+O185+O186+O187</f>
        <v>0</v>
      </c>
      <c r="P183" s="2216">
        <f t="shared" si="32"/>
        <v>0</v>
      </c>
      <c r="Q183" s="2216">
        <f t="shared" si="32"/>
        <v>0</v>
      </c>
      <c r="R183" s="2216">
        <f t="shared" si="32"/>
        <v>0</v>
      </c>
      <c r="S183" s="2216">
        <f t="shared" si="32"/>
        <v>0</v>
      </c>
      <c r="T183" s="2216">
        <f t="shared" si="32"/>
        <v>0</v>
      </c>
      <c r="U183" s="2216">
        <f t="shared" si="32"/>
        <v>0</v>
      </c>
      <c r="V183" s="2234"/>
      <c r="W183" s="2234"/>
      <c r="X183" s="2234"/>
      <c r="Y183" s="2234"/>
      <c r="Z183" s="2234"/>
      <c r="AA183" s="2218"/>
      <c r="AB183" s="2218"/>
      <c r="AC183" s="2218"/>
      <c r="AD183" s="2218"/>
      <c r="AE183" s="2218"/>
      <c r="AF183" s="2218"/>
      <c r="AG183" s="2218"/>
      <c r="AH183" s="2218"/>
      <c r="AI183" s="2218"/>
      <c r="AJ183" s="2218"/>
    </row>
    <row r="184" spans="1:36" s="2225" customFormat="1" ht="15" customHeight="1">
      <c r="A184" s="2214"/>
      <c r="B184" s="2215"/>
      <c r="C184" s="2216" t="s">
        <v>551</v>
      </c>
      <c r="D184" s="2214"/>
      <c r="E184" s="2165"/>
      <c r="F184" s="2165"/>
      <c r="G184" s="2165"/>
      <c r="H184" s="2230"/>
      <c r="I184" s="2230" t="s">
        <v>636</v>
      </c>
      <c r="J184" s="2231"/>
      <c r="K184" s="2231"/>
      <c r="L184" s="2231"/>
      <c r="M184" s="2231"/>
      <c r="N184" s="2294"/>
      <c r="O184" s="2232"/>
      <c r="P184" s="2232"/>
      <c r="Q184" s="2232"/>
      <c r="R184" s="2232"/>
      <c r="S184" s="2232"/>
      <c r="T184" s="2232"/>
      <c r="U184" s="2232"/>
      <c r="V184" s="2234"/>
      <c r="W184" s="2234"/>
      <c r="X184" s="2234"/>
      <c r="Y184" s="2234"/>
      <c r="Z184" s="2234"/>
      <c r="AA184" s="2218"/>
      <c r="AB184" s="2218"/>
      <c r="AC184" s="2218"/>
      <c r="AD184" s="2218"/>
      <c r="AE184" s="2218"/>
      <c r="AF184" s="2218"/>
      <c r="AG184" s="2218"/>
      <c r="AH184" s="2218"/>
      <c r="AI184" s="2218"/>
      <c r="AJ184" s="2218"/>
    </row>
    <row r="185" spans="1:36" s="2225" customFormat="1" ht="15" customHeight="1">
      <c r="A185" s="2214"/>
      <c r="B185" s="2215"/>
      <c r="C185" s="2216" t="s">
        <v>551</v>
      </c>
      <c r="D185" s="2214"/>
      <c r="E185" s="2165"/>
      <c r="F185" s="2165"/>
      <c r="G185" s="2165"/>
      <c r="H185" s="2230"/>
      <c r="I185" s="2230" t="s">
        <v>637</v>
      </c>
      <c r="J185" s="2231"/>
      <c r="K185" s="2231"/>
      <c r="L185" s="2231"/>
      <c r="M185" s="2231"/>
      <c r="N185" s="2294"/>
      <c r="O185" s="2232"/>
      <c r="P185" s="2232"/>
      <c r="Q185" s="2232"/>
      <c r="R185" s="2232"/>
      <c r="S185" s="2232"/>
      <c r="T185" s="2232"/>
      <c r="U185" s="2232"/>
      <c r="V185" s="2234"/>
      <c r="W185" s="2234"/>
      <c r="X185" s="2234"/>
      <c r="Y185" s="2234"/>
      <c r="Z185" s="2234"/>
      <c r="AA185" s="2218"/>
      <c r="AB185" s="2218"/>
      <c r="AC185" s="2218"/>
      <c r="AD185" s="2218"/>
      <c r="AE185" s="2218"/>
      <c r="AF185" s="2218"/>
      <c r="AG185" s="2218"/>
      <c r="AH185" s="2218"/>
      <c r="AI185" s="2218"/>
      <c r="AJ185" s="2218"/>
    </row>
    <row r="186" spans="1:36" s="2225" customFormat="1" ht="15" customHeight="1">
      <c r="A186" s="2214"/>
      <c r="B186" s="2215"/>
      <c r="C186" s="2216" t="s">
        <v>552</v>
      </c>
      <c r="D186" s="2214"/>
      <c r="E186" s="2165"/>
      <c r="F186" s="2165"/>
      <c r="G186" s="2165"/>
      <c r="H186" s="2230"/>
      <c r="I186" s="2230" t="s">
        <v>76</v>
      </c>
      <c r="J186" s="2231"/>
      <c r="K186" s="2231"/>
      <c r="L186" s="2231"/>
      <c r="M186" s="2231"/>
      <c r="N186" s="2294"/>
      <c r="O186" s="2232"/>
      <c r="P186" s="2232"/>
      <c r="Q186" s="2232"/>
      <c r="R186" s="2232"/>
      <c r="S186" s="2232"/>
      <c r="T186" s="2232"/>
      <c r="U186" s="2232"/>
      <c r="V186" s="2234"/>
      <c r="W186" s="2234"/>
      <c r="X186" s="2234"/>
      <c r="Y186" s="2234"/>
      <c r="Z186" s="2234"/>
      <c r="AA186" s="2218"/>
      <c r="AB186" s="2218"/>
      <c r="AC186" s="2218"/>
      <c r="AD186" s="2218"/>
      <c r="AE186" s="2218"/>
      <c r="AF186" s="2218"/>
      <c r="AG186" s="2218"/>
      <c r="AH186" s="2218"/>
      <c r="AI186" s="2218"/>
      <c r="AJ186" s="2218"/>
    </row>
    <row r="187" spans="1:36" s="2225" customFormat="1" ht="15" customHeight="1">
      <c r="A187" s="2214"/>
      <c r="B187" s="2215"/>
      <c r="C187" s="2216" t="s">
        <v>551</v>
      </c>
      <c r="D187" s="2214"/>
      <c r="E187" s="2165"/>
      <c r="F187" s="2165"/>
      <c r="G187" s="2165"/>
      <c r="H187" s="2230"/>
      <c r="I187" s="2230" t="s">
        <v>638</v>
      </c>
      <c r="J187" s="2231"/>
      <c r="K187" s="2231"/>
      <c r="L187" s="2231"/>
      <c r="M187" s="2231"/>
      <c r="N187" s="2294"/>
      <c r="O187" s="2232"/>
      <c r="P187" s="2232"/>
      <c r="Q187" s="2232"/>
      <c r="R187" s="2232"/>
      <c r="S187" s="2232"/>
      <c r="T187" s="2232"/>
      <c r="U187" s="2232"/>
      <c r="V187" s="2234"/>
      <c r="W187" s="2234"/>
      <c r="X187" s="2234"/>
      <c r="Y187" s="2234"/>
      <c r="Z187" s="2234"/>
      <c r="AA187" s="2218"/>
      <c r="AB187" s="2218"/>
      <c r="AC187" s="2218"/>
      <c r="AD187" s="2218"/>
      <c r="AE187" s="2218"/>
      <c r="AF187" s="2218"/>
      <c r="AG187" s="2218"/>
      <c r="AH187" s="2218"/>
      <c r="AI187" s="2218"/>
      <c r="AJ187" s="2218"/>
    </row>
    <row r="188" spans="1:36" s="2225" customFormat="1" ht="15" customHeight="1">
      <c r="A188" s="2214"/>
      <c r="B188" s="2215"/>
      <c r="C188" s="2216" t="s">
        <v>551</v>
      </c>
      <c r="D188" s="2214"/>
      <c r="E188" s="2165"/>
      <c r="F188" s="2165"/>
      <c r="G188" s="2165"/>
      <c r="H188" s="2230" t="s">
        <v>639</v>
      </c>
      <c r="I188" s="2230"/>
      <c r="J188" s="2231"/>
      <c r="K188" s="2231"/>
      <c r="L188" s="2231"/>
      <c r="M188" s="2231"/>
      <c r="N188" s="2294"/>
      <c r="O188" s="2232"/>
      <c r="P188" s="2232"/>
      <c r="Q188" s="2232"/>
      <c r="R188" s="2232"/>
      <c r="S188" s="2232"/>
      <c r="T188" s="2232"/>
      <c r="U188" s="2232"/>
      <c r="V188" s="2234"/>
      <c r="W188" s="2234"/>
      <c r="X188" s="2234"/>
      <c r="Y188" s="2234"/>
      <c r="Z188" s="2234"/>
      <c r="AA188" s="2218"/>
      <c r="AB188" s="2218"/>
      <c r="AC188" s="2218"/>
      <c r="AD188" s="2218"/>
      <c r="AE188" s="2218"/>
      <c r="AF188" s="2218"/>
      <c r="AG188" s="2218"/>
      <c r="AH188" s="2218"/>
      <c r="AI188" s="2218"/>
      <c r="AJ188" s="2218"/>
    </row>
    <row r="189" spans="1:36" s="2225" customFormat="1" ht="15" customHeight="1">
      <c r="A189" s="2214"/>
      <c r="B189" s="2215"/>
      <c r="C189" s="2216" t="s">
        <v>551</v>
      </c>
      <c r="D189" s="2214"/>
      <c r="E189" s="2165"/>
      <c r="F189" s="2165"/>
      <c r="G189" s="2165"/>
      <c r="H189" s="2230" t="s">
        <v>640</v>
      </c>
      <c r="I189" s="2230"/>
      <c r="J189" s="2231"/>
      <c r="K189" s="2231"/>
      <c r="L189" s="2231"/>
      <c r="M189" s="2231"/>
      <c r="N189" s="2294"/>
      <c r="O189" s="2232"/>
      <c r="P189" s="2232"/>
      <c r="Q189" s="2232"/>
      <c r="R189" s="2232"/>
      <c r="S189" s="2232"/>
      <c r="T189" s="2232"/>
      <c r="U189" s="2232"/>
      <c r="V189" s="2234"/>
      <c r="W189" s="2234"/>
      <c r="X189" s="2234"/>
      <c r="Y189" s="2234"/>
      <c r="Z189" s="2234"/>
      <c r="AA189" s="2218"/>
      <c r="AB189" s="2218"/>
      <c r="AC189" s="2218"/>
      <c r="AD189" s="2218"/>
      <c r="AE189" s="2218"/>
      <c r="AF189" s="2218"/>
      <c r="AG189" s="2218"/>
      <c r="AH189" s="2218"/>
      <c r="AI189" s="2218"/>
      <c r="AJ189" s="2218"/>
    </row>
    <row r="190" spans="1:36" s="2225" customFormat="1" ht="15" customHeight="1">
      <c r="A190" s="2214"/>
      <c r="B190" s="2215"/>
      <c r="C190" s="2216"/>
      <c r="D190" s="2214"/>
      <c r="E190" s="2165"/>
      <c r="F190" s="2165"/>
      <c r="G190" s="2165"/>
      <c r="H190" s="2230" t="s">
        <v>641</v>
      </c>
      <c r="I190" s="2230"/>
      <c r="J190" s="2231"/>
      <c r="K190" s="2231"/>
      <c r="L190" s="2215">
        <f>L191+L192</f>
        <v>0</v>
      </c>
      <c r="M190" s="2215">
        <f>M191+M192</f>
        <v>0</v>
      </c>
      <c r="N190" s="2223">
        <f>M190-SUM(O190:U190)</f>
        <v>0</v>
      </c>
      <c r="O190" s="2216">
        <f t="shared" ref="O190:U190" si="33">O191+O192</f>
        <v>0</v>
      </c>
      <c r="P190" s="2216">
        <f t="shared" si="33"/>
        <v>0</v>
      </c>
      <c r="Q190" s="2216">
        <f t="shared" si="33"/>
        <v>0</v>
      </c>
      <c r="R190" s="2216">
        <f t="shared" si="33"/>
        <v>0</v>
      </c>
      <c r="S190" s="2216">
        <f t="shared" si="33"/>
        <v>0</v>
      </c>
      <c r="T190" s="2216">
        <f t="shared" si="33"/>
        <v>0</v>
      </c>
      <c r="U190" s="2216">
        <f t="shared" si="33"/>
        <v>0</v>
      </c>
      <c r="V190" s="2234"/>
      <c r="W190" s="2234"/>
      <c r="X190" s="2234"/>
      <c r="Y190" s="2234"/>
      <c r="Z190" s="2234"/>
      <c r="AA190" s="2218"/>
      <c r="AB190" s="2218"/>
      <c r="AC190" s="2218"/>
      <c r="AD190" s="2218"/>
      <c r="AE190" s="2218"/>
      <c r="AF190" s="2218"/>
      <c r="AG190" s="2218"/>
      <c r="AH190" s="2218"/>
      <c r="AI190" s="2218"/>
      <c r="AJ190" s="2218"/>
    </row>
    <row r="191" spans="1:36" s="2225" customFormat="1" ht="15" customHeight="1">
      <c r="A191" s="2214"/>
      <c r="B191" s="2215"/>
      <c r="C191" s="2216" t="s">
        <v>551</v>
      </c>
      <c r="D191" s="2214"/>
      <c r="E191" s="2165"/>
      <c r="F191" s="2165"/>
      <c r="G191" s="2165"/>
      <c r="H191" s="2230"/>
      <c r="I191" s="2230" t="s">
        <v>642</v>
      </c>
      <c r="J191" s="2231"/>
      <c r="K191" s="2231"/>
      <c r="L191" s="2231"/>
      <c r="M191" s="2231"/>
      <c r="N191" s="2294"/>
      <c r="O191" s="2232"/>
      <c r="P191" s="2232"/>
      <c r="Q191" s="2232"/>
      <c r="R191" s="2232"/>
      <c r="S191" s="2232"/>
      <c r="T191" s="2232"/>
      <c r="U191" s="2232"/>
      <c r="V191" s="2234"/>
      <c r="W191" s="2234"/>
      <c r="X191" s="2234"/>
      <c r="Y191" s="2234"/>
      <c r="Z191" s="2234"/>
      <c r="AA191" s="2218"/>
      <c r="AB191" s="2218"/>
      <c r="AC191" s="2218"/>
      <c r="AD191" s="2218"/>
      <c r="AE191" s="2218"/>
      <c r="AF191" s="2218"/>
      <c r="AG191" s="2218"/>
      <c r="AH191" s="2218"/>
      <c r="AI191" s="2218"/>
      <c r="AJ191" s="2218"/>
    </row>
    <row r="192" spans="1:36" s="2225" customFormat="1" ht="15" customHeight="1">
      <c r="A192" s="2214"/>
      <c r="B192" s="2215"/>
      <c r="C192" s="2216" t="s">
        <v>551</v>
      </c>
      <c r="D192" s="2214"/>
      <c r="E192" s="2165"/>
      <c r="F192" s="2165"/>
      <c r="G192" s="2165"/>
      <c r="H192" s="2230"/>
      <c r="I192" s="2230" t="s">
        <v>643</v>
      </c>
      <c r="J192" s="2231"/>
      <c r="K192" s="2231"/>
      <c r="L192" s="2231"/>
      <c r="M192" s="2231"/>
      <c r="N192" s="2294"/>
      <c r="O192" s="2232"/>
      <c r="P192" s="2232"/>
      <c r="Q192" s="2232"/>
      <c r="R192" s="2232"/>
      <c r="S192" s="2232"/>
      <c r="T192" s="2232"/>
      <c r="U192" s="2232"/>
      <c r="V192" s="2234"/>
      <c r="W192" s="2234"/>
      <c r="X192" s="2234"/>
      <c r="Y192" s="2234"/>
      <c r="Z192" s="2234"/>
      <c r="AA192" s="2218"/>
      <c r="AB192" s="2218"/>
      <c r="AC192" s="2218"/>
      <c r="AD192" s="2218"/>
      <c r="AE192" s="2218"/>
      <c r="AF192" s="2218"/>
      <c r="AG192" s="2218"/>
      <c r="AH192" s="2218"/>
      <c r="AI192" s="2218"/>
      <c r="AJ192" s="2218"/>
    </row>
    <row r="193" spans="1:41" s="2225" customFormat="1" ht="15" customHeight="1">
      <c r="A193" s="2214"/>
      <c r="B193" s="2215"/>
      <c r="C193" s="2216" t="s">
        <v>552</v>
      </c>
      <c r="D193" s="2214"/>
      <c r="E193" s="2165"/>
      <c r="F193" s="2165"/>
      <c r="G193" s="2165"/>
      <c r="H193" s="2230" t="s">
        <v>644</v>
      </c>
      <c r="I193" s="2230"/>
      <c r="J193" s="2231"/>
      <c r="K193" s="2231"/>
      <c r="L193" s="2231"/>
      <c r="M193" s="2231"/>
      <c r="N193" s="2294"/>
      <c r="O193" s="2232"/>
      <c r="P193" s="2232"/>
      <c r="Q193" s="2232"/>
      <c r="R193" s="2232"/>
      <c r="S193" s="2232"/>
      <c r="T193" s="2232"/>
      <c r="U193" s="2232"/>
      <c r="V193" s="2234"/>
      <c r="W193" s="2234"/>
      <c r="X193" s="2234"/>
      <c r="Y193" s="2234"/>
      <c r="Z193" s="2234"/>
      <c r="AA193" s="2218"/>
      <c r="AB193" s="2218"/>
      <c r="AC193" s="2218"/>
      <c r="AD193" s="2218"/>
      <c r="AE193" s="2218"/>
      <c r="AF193" s="2218"/>
      <c r="AG193" s="2218"/>
      <c r="AH193" s="2218"/>
      <c r="AI193" s="2218"/>
      <c r="AJ193" s="2218"/>
    </row>
    <row r="194" spans="1:41" s="2225" customFormat="1" ht="15" customHeight="1">
      <c r="A194" s="2214"/>
      <c r="B194" s="2215"/>
      <c r="C194" s="2216" t="s">
        <v>552</v>
      </c>
      <c r="D194" s="2214"/>
      <c r="E194" s="2165"/>
      <c r="F194" s="2165"/>
      <c r="G194" s="2165"/>
      <c r="H194" s="2230" t="s">
        <v>645</v>
      </c>
      <c r="I194" s="2230"/>
      <c r="J194" s="2231"/>
      <c r="K194" s="2231"/>
      <c r="L194" s="2231"/>
      <c r="M194" s="2231"/>
      <c r="N194" s="2294"/>
      <c r="O194" s="2232"/>
      <c r="P194" s="2232"/>
      <c r="Q194" s="2232"/>
      <c r="R194" s="2232"/>
      <c r="S194" s="2232"/>
      <c r="T194" s="2232"/>
      <c r="U194" s="2232"/>
      <c r="V194" s="2234"/>
      <c r="W194" s="2234"/>
      <c r="X194" s="2234"/>
      <c r="Y194" s="2234"/>
      <c r="Z194" s="2234"/>
      <c r="AA194" s="2218"/>
      <c r="AB194" s="2218"/>
      <c r="AC194" s="2218"/>
      <c r="AD194" s="2218"/>
      <c r="AE194" s="2218"/>
      <c r="AF194" s="2218"/>
      <c r="AG194" s="2218"/>
      <c r="AH194" s="2218"/>
      <c r="AI194" s="2218"/>
      <c r="AJ194" s="2218"/>
    </row>
    <row r="195" spans="1:41" s="2225" customFormat="1" ht="15" customHeight="1">
      <c r="A195" s="2214"/>
      <c r="B195" s="2215"/>
      <c r="C195" s="2216" t="s">
        <v>552</v>
      </c>
      <c r="D195" s="2214"/>
      <c r="E195" s="2165"/>
      <c r="F195" s="2165"/>
      <c r="G195" s="2165"/>
      <c r="H195" s="2230" t="s">
        <v>646</v>
      </c>
      <c r="I195" s="2230"/>
      <c r="J195" s="2231"/>
      <c r="K195" s="2231"/>
      <c r="L195" s="2231"/>
      <c r="M195" s="2231"/>
      <c r="N195" s="2294"/>
      <c r="O195" s="2232"/>
      <c r="P195" s="2232"/>
      <c r="Q195" s="2232"/>
      <c r="R195" s="2232"/>
      <c r="S195" s="2232"/>
      <c r="T195" s="2232"/>
      <c r="U195" s="2232"/>
      <c r="V195" s="2234"/>
      <c r="W195" s="2234"/>
      <c r="X195" s="2234"/>
      <c r="Y195" s="2234"/>
      <c r="Z195" s="2234"/>
      <c r="AA195" s="2218"/>
      <c r="AB195" s="2218"/>
      <c r="AC195" s="2218"/>
      <c r="AD195" s="2218"/>
      <c r="AE195" s="2218"/>
      <c r="AF195" s="2218"/>
      <c r="AG195" s="2218"/>
      <c r="AH195" s="2218"/>
      <c r="AI195" s="2218"/>
      <c r="AJ195" s="2218"/>
    </row>
    <row r="196" spans="1:41" s="2225" customFormat="1" ht="15" customHeight="1">
      <c r="A196" s="2214"/>
      <c r="B196" s="2215"/>
      <c r="C196" s="2216" t="s">
        <v>552</v>
      </c>
      <c r="D196" s="2214"/>
      <c r="E196" s="2165"/>
      <c r="F196" s="2165"/>
      <c r="G196" s="2165"/>
      <c r="H196" s="2230" t="s">
        <v>647</v>
      </c>
      <c r="I196" s="2230"/>
      <c r="J196" s="2231"/>
      <c r="K196" s="2231"/>
      <c r="L196" s="2231"/>
      <c r="M196" s="2231"/>
      <c r="N196" s="2294"/>
      <c r="O196" s="2232"/>
      <c r="P196" s="2232"/>
      <c r="Q196" s="2232"/>
      <c r="R196" s="2232"/>
      <c r="S196" s="2232"/>
      <c r="T196" s="2232"/>
      <c r="U196" s="2232"/>
      <c r="V196" s="2234"/>
      <c r="W196" s="2234"/>
      <c r="X196" s="2234"/>
      <c r="Y196" s="2234"/>
      <c r="Z196" s="2234"/>
      <c r="AA196" s="2218"/>
      <c r="AB196" s="2218"/>
      <c r="AC196" s="2218"/>
      <c r="AD196" s="2218"/>
      <c r="AE196" s="2218"/>
      <c r="AF196" s="2218"/>
      <c r="AG196" s="2218"/>
      <c r="AH196" s="2218"/>
      <c r="AI196" s="2218"/>
      <c r="AJ196" s="2218"/>
    </row>
    <row r="197" spans="1:41" s="2225" customFormat="1" ht="15" customHeight="1">
      <c r="A197" s="2214"/>
      <c r="B197" s="2491"/>
      <c r="C197" s="2216" t="s">
        <v>552</v>
      </c>
      <c r="D197" s="2214"/>
      <c r="E197" s="2486"/>
      <c r="F197" s="2486"/>
      <c r="G197" s="2486"/>
      <c r="H197" s="2487" t="s">
        <v>2015</v>
      </c>
      <c r="I197" s="2487"/>
      <c r="J197" s="2492"/>
      <c r="K197" s="2492"/>
      <c r="L197" s="2492"/>
      <c r="M197" s="2492"/>
      <c r="N197" s="2294"/>
      <c r="O197" s="2232"/>
      <c r="P197" s="2492"/>
      <c r="Q197" s="2218"/>
      <c r="R197" s="2232"/>
      <c r="S197" s="2492"/>
      <c r="T197" s="2492"/>
      <c r="U197" s="2492"/>
      <c r="V197" s="2234"/>
      <c r="W197" s="2234"/>
      <c r="X197" s="2234"/>
      <c r="Y197" s="2234"/>
      <c r="Z197" s="2234"/>
      <c r="AA197" s="2218"/>
      <c r="AB197" s="2224"/>
      <c r="AC197" s="2224"/>
      <c r="AD197" s="2224"/>
      <c r="AE197" s="2224"/>
      <c r="AF197" s="2224"/>
      <c r="AG197" s="2224"/>
      <c r="AH197" s="2224"/>
      <c r="AI197" s="2224"/>
      <c r="AJ197" s="2224"/>
      <c r="AK197" s="2224"/>
      <c r="AL197" s="2224"/>
      <c r="AM197" s="2224"/>
      <c r="AN197" s="2224"/>
      <c r="AO197" s="2224"/>
    </row>
    <row r="198" spans="1:41" s="2225" customFormat="1" ht="15" customHeight="1">
      <c r="A198" s="2214"/>
      <c r="B198" s="2215"/>
      <c r="C198" s="2216"/>
      <c r="D198" s="2214"/>
      <c r="E198" s="2165"/>
      <c r="F198" s="2165"/>
      <c r="G198" s="2165"/>
      <c r="H198" s="2230"/>
      <c r="I198" s="2230"/>
      <c r="J198" s="2231"/>
      <c r="K198" s="2231"/>
      <c r="L198" s="2231"/>
      <c r="M198" s="2231"/>
      <c r="N198" s="2294"/>
      <c r="O198" s="2232"/>
      <c r="P198" s="2232"/>
      <c r="Q198" s="2232"/>
      <c r="R198" s="2232"/>
      <c r="S198" s="2232"/>
      <c r="T198" s="2232"/>
      <c r="U198" s="2232"/>
      <c r="V198" s="2234"/>
      <c r="W198" s="2234"/>
      <c r="X198" s="2234"/>
      <c r="Y198" s="2234"/>
      <c r="Z198" s="2234"/>
      <c r="AA198" s="2218"/>
      <c r="AB198" s="2218"/>
      <c r="AC198" s="2218"/>
      <c r="AD198" s="2218"/>
      <c r="AE198" s="2218"/>
      <c r="AF198" s="2218"/>
      <c r="AG198" s="2218"/>
      <c r="AH198" s="2218"/>
      <c r="AI198" s="2218"/>
      <c r="AJ198" s="2218"/>
    </row>
    <row r="199" spans="1:41" s="2225" customFormat="1" ht="15" customHeight="1">
      <c r="A199" s="2214"/>
      <c r="B199" s="2215"/>
      <c r="C199" s="2216"/>
      <c r="D199" s="2214"/>
      <c r="E199" s="2165"/>
      <c r="F199" s="2165"/>
      <c r="G199" s="2165" t="s">
        <v>648</v>
      </c>
      <c r="H199" s="2165"/>
      <c r="I199" s="2165"/>
      <c r="J199" s="2215"/>
      <c r="K199" s="2215" t="s">
        <v>84</v>
      </c>
      <c r="L199" s="2215">
        <f>L200+L201</f>
        <v>0</v>
      </c>
      <c r="M199" s="2215">
        <f>M200+M201</f>
        <v>0</v>
      </c>
      <c r="N199" s="2294"/>
      <c r="O199" s="2216">
        <f t="shared" ref="O199:U199" si="34">O200+O201</f>
        <v>0</v>
      </c>
      <c r="P199" s="2216">
        <f t="shared" si="34"/>
        <v>0</v>
      </c>
      <c r="Q199" s="2216">
        <f t="shared" si="34"/>
        <v>0</v>
      </c>
      <c r="R199" s="2216">
        <f t="shared" si="34"/>
        <v>0</v>
      </c>
      <c r="S199" s="2216">
        <f t="shared" si="34"/>
        <v>0</v>
      </c>
      <c r="T199" s="2216">
        <f t="shared" si="34"/>
        <v>0</v>
      </c>
      <c r="U199" s="2216">
        <f t="shared" si="34"/>
        <v>0</v>
      </c>
      <c r="V199" s="2234"/>
      <c r="W199" s="2234"/>
      <c r="X199" s="2234"/>
      <c r="Y199" s="2234"/>
      <c r="Z199" s="2234"/>
      <c r="AA199" s="2218"/>
      <c r="AB199" s="2218"/>
      <c r="AC199" s="2218"/>
      <c r="AD199" s="2218"/>
      <c r="AE199" s="2218"/>
      <c r="AF199" s="2218"/>
      <c r="AG199" s="2218"/>
      <c r="AH199" s="2218"/>
      <c r="AI199" s="2218"/>
      <c r="AJ199" s="2218"/>
    </row>
    <row r="200" spans="1:41" s="2225" customFormat="1" ht="15" customHeight="1">
      <c r="A200" s="2214"/>
      <c r="B200" s="2215"/>
      <c r="C200" s="2216" t="s">
        <v>552</v>
      </c>
      <c r="D200" s="2214"/>
      <c r="E200" s="2165"/>
      <c r="F200" s="2165"/>
      <c r="G200" s="2165"/>
      <c r="H200" s="2230" t="s">
        <v>649</v>
      </c>
      <c r="I200" s="2230"/>
      <c r="J200" s="2231"/>
      <c r="K200" s="2231"/>
      <c r="L200" s="2231"/>
      <c r="M200" s="2231"/>
      <c r="N200" s="2223">
        <f>M200-SUM(O200:U200)</f>
        <v>0</v>
      </c>
      <c r="O200" s="2232"/>
      <c r="P200" s="2232"/>
      <c r="Q200" s="2232"/>
      <c r="R200" s="2232"/>
      <c r="S200" s="2232"/>
      <c r="T200" s="2232"/>
      <c r="U200" s="2232"/>
      <c r="V200" s="2234"/>
      <c r="W200" s="2234"/>
      <c r="X200" s="2234"/>
      <c r="Y200" s="2234"/>
      <c r="Z200" s="2234"/>
      <c r="AA200" s="2218"/>
      <c r="AB200" s="2218"/>
      <c r="AC200" s="2218"/>
      <c r="AD200" s="2218"/>
      <c r="AE200" s="2218"/>
      <c r="AF200" s="2218"/>
      <c r="AG200" s="2218"/>
      <c r="AH200" s="2218"/>
      <c r="AI200" s="2218"/>
      <c r="AJ200" s="2218"/>
    </row>
    <row r="201" spans="1:41" s="2225" customFormat="1" ht="15" customHeight="1">
      <c r="A201" s="2214"/>
      <c r="B201" s="2215"/>
      <c r="C201" s="2216" t="s">
        <v>551</v>
      </c>
      <c r="D201" s="2214"/>
      <c r="E201" s="2165"/>
      <c r="F201" s="2165"/>
      <c r="G201" s="2165"/>
      <c r="H201" s="2230" t="s">
        <v>650</v>
      </c>
      <c r="I201" s="2230"/>
      <c r="J201" s="2231"/>
      <c r="K201" s="2231"/>
      <c r="L201" s="2231"/>
      <c r="M201" s="2231"/>
      <c r="N201" s="2294"/>
      <c r="O201" s="2232"/>
      <c r="P201" s="2232"/>
      <c r="Q201" s="2232"/>
      <c r="R201" s="2232"/>
      <c r="S201" s="2232"/>
      <c r="T201" s="2232"/>
      <c r="U201" s="2232"/>
      <c r="V201" s="2234"/>
      <c r="W201" s="2234"/>
      <c r="X201" s="2234"/>
      <c r="Y201" s="2234"/>
      <c r="Z201" s="2234"/>
      <c r="AA201" s="2218"/>
      <c r="AB201" s="2218"/>
      <c r="AC201" s="2218"/>
      <c r="AD201" s="2218"/>
      <c r="AE201" s="2218"/>
      <c r="AF201" s="2218"/>
      <c r="AG201" s="2218"/>
      <c r="AH201" s="2218"/>
      <c r="AI201" s="2218"/>
      <c r="AJ201" s="2218"/>
    </row>
    <row r="202" spans="1:41" s="2225" customFormat="1" ht="15" customHeight="1">
      <c r="A202" s="2214"/>
      <c r="B202" s="2215"/>
      <c r="C202" s="2216"/>
      <c r="D202" s="2214"/>
      <c r="E202" s="2165"/>
      <c r="F202" s="2165"/>
      <c r="G202" s="2165"/>
      <c r="H202" s="2230"/>
      <c r="I202" s="2230"/>
      <c r="J202" s="2231"/>
      <c r="K202" s="2231"/>
      <c r="L202" s="2231"/>
      <c r="M202" s="2231"/>
      <c r="N202" s="2294"/>
      <c r="O202" s="2232"/>
      <c r="P202" s="2232"/>
      <c r="Q202" s="2232"/>
      <c r="R202" s="2232"/>
      <c r="S202" s="2232"/>
      <c r="T202" s="2232"/>
      <c r="U202" s="2232"/>
      <c r="V202" s="2234"/>
      <c r="W202" s="2234"/>
      <c r="X202" s="2234"/>
      <c r="Y202" s="2234"/>
      <c r="Z202" s="2234"/>
      <c r="AA202" s="2218"/>
      <c r="AB202" s="2218"/>
      <c r="AC202" s="2218"/>
      <c r="AD202" s="2218"/>
      <c r="AE202" s="2218"/>
      <c r="AF202" s="2218"/>
      <c r="AG202" s="2218"/>
      <c r="AH202" s="2218"/>
      <c r="AI202" s="2218"/>
      <c r="AJ202" s="2218"/>
    </row>
    <row r="203" spans="1:41" s="2225" customFormat="1" ht="15" customHeight="1">
      <c r="A203" s="2214"/>
      <c r="B203" s="2215"/>
      <c r="C203" s="2216"/>
      <c r="D203" s="2214"/>
      <c r="E203" s="2165"/>
      <c r="F203" s="2165"/>
      <c r="G203" s="2165" t="s">
        <v>651</v>
      </c>
      <c r="H203" s="2165"/>
      <c r="I203" s="2165"/>
      <c r="J203" s="2215"/>
      <c r="K203" s="2215"/>
      <c r="L203" s="2215">
        <f>L204+L205+L208+L211+L214+L217+L220+L223+L224</f>
        <v>0</v>
      </c>
      <c r="M203" s="2215">
        <f>M204+M205+M208+M211+M214+M217+M220+M223+M224</f>
        <v>0</v>
      </c>
      <c r="N203" s="2294"/>
      <c r="O203" s="2216">
        <f t="shared" ref="O203:U203" si="35">O204+O205+O208+O211+O214+O217+O220+O223+O224</f>
        <v>0</v>
      </c>
      <c r="P203" s="2216">
        <f t="shared" si="35"/>
        <v>0</v>
      </c>
      <c r="Q203" s="2216">
        <f t="shared" si="35"/>
        <v>0</v>
      </c>
      <c r="R203" s="2216">
        <f t="shared" si="35"/>
        <v>0</v>
      </c>
      <c r="S203" s="2216">
        <f t="shared" si="35"/>
        <v>0</v>
      </c>
      <c r="T203" s="2216">
        <f t="shared" si="35"/>
        <v>0</v>
      </c>
      <c r="U203" s="2216">
        <f t="shared" si="35"/>
        <v>0</v>
      </c>
      <c r="V203" s="2234"/>
      <c r="W203" s="2234"/>
      <c r="X203" s="2234"/>
      <c r="Y203" s="2234"/>
      <c r="Z203" s="2234"/>
      <c r="AA203" s="2218"/>
      <c r="AB203" s="2218"/>
      <c r="AC203" s="2218"/>
      <c r="AD203" s="2218"/>
      <c r="AE203" s="2218"/>
      <c r="AF203" s="2218"/>
      <c r="AG203" s="2218"/>
      <c r="AH203" s="2218"/>
      <c r="AI203" s="2218"/>
      <c r="AJ203" s="2218"/>
    </row>
    <row r="204" spans="1:41" s="2225" customFormat="1" ht="15" customHeight="1">
      <c r="A204" s="2214"/>
      <c r="B204" s="2215"/>
      <c r="C204" s="2216" t="s">
        <v>551</v>
      </c>
      <c r="D204" s="2214"/>
      <c r="E204" s="2165"/>
      <c r="F204" s="2165"/>
      <c r="G204" s="2165"/>
      <c r="H204" s="2230" t="s">
        <v>652</v>
      </c>
      <c r="I204" s="2230"/>
      <c r="J204" s="2231"/>
      <c r="K204" s="2215" t="s">
        <v>85</v>
      </c>
      <c r="L204" s="2231"/>
      <c r="M204" s="2231"/>
      <c r="N204" s="2223">
        <f>M204-SUM(O204:U204)</f>
        <v>0</v>
      </c>
      <c r="O204" s="2232"/>
      <c r="P204" s="2232"/>
      <c r="Q204" s="2232"/>
      <c r="R204" s="2232"/>
      <c r="S204" s="2232"/>
      <c r="T204" s="2232"/>
      <c r="U204" s="2232"/>
      <c r="V204" s="2234"/>
      <c r="W204" s="2234"/>
      <c r="X204" s="2234"/>
      <c r="Y204" s="2234"/>
      <c r="Z204" s="2234"/>
      <c r="AA204" s="2218"/>
      <c r="AB204" s="2218"/>
      <c r="AC204" s="2218"/>
      <c r="AD204" s="2218"/>
      <c r="AE204" s="2218"/>
      <c r="AF204" s="2218"/>
      <c r="AG204" s="2218"/>
      <c r="AH204" s="2218"/>
      <c r="AI204" s="2218"/>
      <c r="AJ204" s="2218"/>
    </row>
    <row r="205" spans="1:41" s="2225" customFormat="1" ht="15" customHeight="1">
      <c r="A205" s="2214"/>
      <c r="B205" s="2215"/>
      <c r="C205" s="2216"/>
      <c r="D205" s="2214"/>
      <c r="E205" s="2165"/>
      <c r="F205" s="2165"/>
      <c r="G205" s="2165"/>
      <c r="H205" s="2230" t="s">
        <v>653</v>
      </c>
      <c r="I205" s="2230"/>
      <c r="J205" s="2231"/>
      <c r="K205" s="2215" t="s">
        <v>86</v>
      </c>
      <c r="L205" s="2231">
        <f>L206+L207</f>
        <v>0</v>
      </c>
      <c r="M205" s="2231">
        <f>M206+M207</f>
        <v>0</v>
      </c>
      <c r="N205" s="2294"/>
      <c r="O205" s="2232">
        <f t="shared" ref="O205:U205" si="36">O206+O207</f>
        <v>0</v>
      </c>
      <c r="P205" s="2232">
        <f t="shared" si="36"/>
        <v>0</v>
      </c>
      <c r="Q205" s="2232">
        <f t="shared" si="36"/>
        <v>0</v>
      </c>
      <c r="R205" s="2232">
        <f t="shared" si="36"/>
        <v>0</v>
      </c>
      <c r="S205" s="2232">
        <f t="shared" si="36"/>
        <v>0</v>
      </c>
      <c r="T205" s="2232">
        <f t="shared" si="36"/>
        <v>0</v>
      </c>
      <c r="U205" s="2232">
        <f t="shared" si="36"/>
        <v>0</v>
      </c>
      <c r="V205" s="2234"/>
      <c r="W205" s="2234"/>
      <c r="X205" s="2234"/>
      <c r="Y205" s="2234"/>
      <c r="Z205" s="2234"/>
      <c r="AA205" s="2218"/>
      <c r="AB205" s="2218"/>
      <c r="AC205" s="2218"/>
      <c r="AD205" s="2218"/>
      <c r="AE205" s="2218"/>
      <c r="AF205" s="2218"/>
      <c r="AG205" s="2218"/>
      <c r="AH205" s="2218"/>
      <c r="AI205" s="2218"/>
      <c r="AJ205" s="2218"/>
    </row>
    <row r="206" spans="1:41" s="2225" customFormat="1" ht="15" customHeight="1">
      <c r="A206" s="2214"/>
      <c r="B206" s="2215"/>
      <c r="C206" s="2216" t="s">
        <v>552</v>
      </c>
      <c r="D206" s="2214"/>
      <c r="E206" s="2165"/>
      <c r="F206" s="2165"/>
      <c r="G206" s="2165"/>
      <c r="H206" s="2230"/>
      <c r="I206" s="2230" t="s">
        <v>649</v>
      </c>
      <c r="J206" s="2231"/>
      <c r="K206" s="2215"/>
      <c r="L206" s="2231"/>
      <c r="M206" s="2231"/>
      <c r="N206" s="2223">
        <f>M206-SUM(O206:U206)</f>
        <v>0</v>
      </c>
      <c r="O206" s="2232"/>
      <c r="P206" s="2232"/>
      <c r="Q206" s="2232"/>
      <c r="R206" s="2232"/>
      <c r="S206" s="2232"/>
      <c r="T206" s="2232"/>
      <c r="U206" s="2232"/>
      <c r="V206" s="2234"/>
      <c r="W206" s="2234"/>
      <c r="X206" s="2234"/>
      <c r="Y206" s="2234"/>
      <c r="Z206" s="2234"/>
      <c r="AA206" s="2218"/>
      <c r="AB206" s="2218"/>
      <c r="AC206" s="2218"/>
      <c r="AD206" s="2218"/>
      <c r="AE206" s="2218"/>
      <c r="AF206" s="2218"/>
      <c r="AG206" s="2218"/>
      <c r="AH206" s="2218"/>
      <c r="AI206" s="2218"/>
      <c r="AJ206" s="2218"/>
    </row>
    <row r="207" spans="1:41" s="2225" customFormat="1" ht="15" customHeight="1">
      <c r="A207" s="2214"/>
      <c r="B207" s="2215"/>
      <c r="C207" s="2216" t="s">
        <v>551</v>
      </c>
      <c r="D207" s="2214"/>
      <c r="E207" s="2165"/>
      <c r="F207" s="2165"/>
      <c r="G207" s="2165"/>
      <c r="H207" s="2230"/>
      <c r="I207" s="2230" t="s">
        <v>654</v>
      </c>
      <c r="J207" s="2231"/>
      <c r="K207" s="2215"/>
      <c r="L207" s="2231"/>
      <c r="M207" s="2231"/>
      <c r="N207" s="2294"/>
      <c r="O207" s="2232"/>
      <c r="P207" s="2232"/>
      <c r="Q207" s="2232"/>
      <c r="R207" s="2232"/>
      <c r="S207" s="2232"/>
      <c r="T207" s="2232"/>
      <c r="U207" s="2232"/>
      <c r="V207" s="2234"/>
      <c r="W207" s="2234"/>
      <c r="X207" s="2234"/>
      <c r="Y207" s="2234"/>
      <c r="Z207" s="2234"/>
      <c r="AA207" s="2218"/>
      <c r="AB207" s="2218"/>
      <c r="AC207" s="2218"/>
      <c r="AD207" s="2218"/>
      <c r="AE207" s="2218"/>
      <c r="AF207" s="2218"/>
      <c r="AG207" s="2218"/>
      <c r="AH207" s="2218"/>
      <c r="AI207" s="2218"/>
      <c r="AJ207" s="2218"/>
    </row>
    <row r="208" spans="1:41" s="2225" customFormat="1" ht="15" customHeight="1">
      <c r="A208" s="2214"/>
      <c r="B208" s="2215"/>
      <c r="C208" s="2216"/>
      <c r="D208" s="2214"/>
      <c r="E208" s="2165"/>
      <c r="F208" s="2165"/>
      <c r="G208" s="2165"/>
      <c r="H208" s="2230" t="s">
        <v>655</v>
      </c>
      <c r="I208" s="2230"/>
      <c r="J208" s="2231"/>
      <c r="K208" s="2215" t="s">
        <v>87</v>
      </c>
      <c r="L208" s="2231">
        <f>L209+L210</f>
        <v>0</v>
      </c>
      <c r="M208" s="2231">
        <f>M209+M210</f>
        <v>0</v>
      </c>
      <c r="N208" s="2294"/>
      <c r="O208" s="2232">
        <f t="shared" ref="O208:U208" si="37">O209+O210</f>
        <v>0</v>
      </c>
      <c r="P208" s="2232">
        <f t="shared" si="37"/>
        <v>0</v>
      </c>
      <c r="Q208" s="2232">
        <f t="shared" si="37"/>
        <v>0</v>
      </c>
      <c r="R208" s="2232">
        <f t="shared" si="37"/>
        <v>0</v>
      </c>
      <c r="S208" s="2232">
        <f t="shared" si="37"/>
        <v>0</v>
      </c>
      <c r="T208" s="2232">
        <f t="shared" si="37"/>
        <v>0</v>
      </c>
      <c r="U208" s="2232">
        <f t="shared" si="37"/>
        <v>0</v>
      </c>
      <c r="V208" s="2234"/>
      <c r="W208" s="2234"/>
      <c r="X208" s="2234"/>
      <c r="Y208" s="2234"/>
      <c r="Z208" s="2234"/>
      <c r="AA208" s="2218"/>
      <c r="AB208" s="2218"/>
      <c r="AC208" s="2218"/>
      <c r="AD208" s="2218"/>
      <c r="AE208" s="2218"/>
      <c r="AF208" s="2218"/>
      <c r="AG208" s="2218"/>
      <c r="AH208" s="2218"/>
      <c r="AI208" s="2218"/>
      <c r="AJ208" s="2218"/>
    </row>
    <row r="209" spans="1:36" s="2225" customFormat="1" ht="15" customHeight="1">
      <c r="A209" s="2214"/>
      <c r="B209" s="2215"/>
      <c r="C209" s="2216" t="s">
        <v>552</v>
      </c>
      <c r="D209" s="2214"/>
      <c r="E209" s="2165"/>
      <c r="F209" s="2165"/>
      <c r="G209" s="2165"/>
      <c r="H209" s="2230"/>
      <c r="I209" s="2230" t="s">
        <v>649</v>
      </c>
      <c r="J209" s="2231"/>
      <c r="K209" s="2231"/>
      <c r="L209" s="2231"/>
      <c r="M209" s="2231"/>
      <c r="N209" s="2223">
        <f>M209-SUM(O209:U209)</f>
        <v>0</v>
      </c>
      <c r="O209" s="2232"/>
      <c r="P209" s="2232"/>
      <c r="Q209" s="2232"/>
      <c r="R209" s="2232"/>
      <c r="S209" s="2232"/>
      <c r="T209" s="2232"/>
      <c r="U209" s="2232"/>
      <c r="V209" s="2234"/>
      <c r="W209" s="2234"/>
      <c r="X209" s="2234"/>
      <c r="Y209" s="2234"/>
      <c r="Z209" s="2234"/>
      <c r="AA209" s="2218"/>
      <c r="AB209" s="2218"/>
      <c r="AC209" s="2218"/>
      <c r="AD209" s="2218"/>
      <c r="AE209" s="2218"/>
      <c r="AF209" s="2218"/>
      <c r="AG209" s="2218"/>
      <c r="AH209" s="2218"/>
      <c r="AI209" s="2218"/>
      <c r="AJ209" s="2218"/>
    </row>
    <row r="210" spans="1:36" s="2225" customFormat="1" ht="15" customHeight="1">
      <c r="A210" s="2214"/>
      <c r="B210" s="2215"/>
      <c r="C210" s="2216" t="s">
        <v>551</v>
      </c>
      <c r="D210" s="2214"/>
      <c r="E210" s="2165"/>
      <c r="F210" s="2165"/>
      <c r="G210" s="2165"/>
      <c r="H210" s="2230"/>
      <c r="I210" s="2230" t="s">
        <v>654</v>
      </c>
      <c r="J210" s="2231"/>
      <c r="K210" s="2231"/>
      <c r="L210" s="2231"/>
      <c r="M210" s="2231"/>
      <c r="N210" s="2294"/>
      <c r="O210" s="2232"/>
      <c r="P210" s="2232"/>
      <c r="Q210" s="2232"/>
      <c r="R210" s="2232"/>
      <c r="S210" s="2232"/>
      <c r="T210" s="2232"/>
      <c r="U210" s="2232"/>
      <c r="V210" s="2234"/>
      <c r="W210" s="2234"/>
      <c r="X210" s="2234"/>
      <c r="Y210" s="2234"/>
      <c r="Z210" s="2234"/>
      <c r="AA210" s="2218"/>
      <c r="AB210" s="2218"/>
      <c r="AC210" s="2218"/>
      <c r="AD210" s="2218"/>
      <c r="AE210" s="2218"/>
      <c r="AF210" s="2218"/>
      <c r="AG210" s="2218"/>
      <c r="AH210" s="2218"/>
      <c r="AI210" s="2218"/>
      <c r="AJ210" s="2218"/>
    </row>
    <row r="211" spans="1:36" s="2225" customFormat="1" ht="15" customHeight="1">
      <c r="A211" s="2214"/>
      <c r="B211" s="2215"/>
      <c r="C211" s="2216"/>
      <c r="D211" s="2214"/>
      <c r="E211" s="2165"/>
      <c r="F211" s="2165"/>
      <c r="G211" s="2165"/>
      <c r="H211" s="2230" t="s">
        <v>656</v>
      </c>
      <c r="I211" s="2230"/>
      <c r="J211" s="2231"/>
      <c r="K211" s="2215" t="s">
        <v>88</v>
      </c>
      <c r="L211" s="2231">
        <f>L212+L213</f>
        <v>0</v>
      </c>
      <c r="M211" s="2231">
        <f>M212+M213</f>
        <v>0</v>
      </c>
      <c r="N211" s="2294"/>
      <c r="O211" s="2232">
        <f t="shared" ref="O211:U211" si="38">O212+O213</f>
        <v>0</v>
      </c>
      <c r="P211" s="2232">
        <f t="shared" si="38"/>
        <v>0</v>
      </c>
      <c r="Q211" s="2232">
        <f t="shared" si="38"/>
        <v>0</v>
      </c>
      <c r="R211" s="2232">
        <f t="shared" si="38"/>
        <v>0</v>
      </c>
      <c r="S211" s="2232">
        <f t="shared" si="38"/>
        <v>0</v>
      </c>
      <c r="T211" s="2232">
        <f t="shared" si="38"/>
        <v>0</v>
      </c>
      <c r="U211" s="2232">
        <f t="shared" si="38"/>
        <v>0</v>
      </c>
      <c r="V211" s="2234"/>
      <c r="W211" s="2234"/>
      <c r="X211" s="2234"/>
      <c r="Y211" s="2234"/>
      <c r="Z211" s="2234"/>
      <c r="AA211" s="2218"/>
      <c r="AB211" s="2218"/>
      <c r="AC211" s="2218"/>
      <c r="AD211" s="2218"/>
      <c r="AE211" s="2218"/>
      <c r="AF211" s="2218"/>
      <c r="AG211" s="2218"/>
      <c r="AH211" s="2218"/>
      <c r="AI211" s="2218"/>
      <c r="AJ211" s="2218"/>
    </row>
    <row r="212" spans="1:36" s="2225" customFormat="1" ht="15" customHeight="1">
      <c r="A212" s="2214"/>
      <c r="B212" s="2215"/>
      <c r="C212" s="2216" t="s">
        <v>552</v>
      </c>
      <c r="D212" s="2214"/>
      <c r="E212" s="2165"/>
      <c r="F212" s="2165"/>
      <c r="G212" s="2165"/>
      <c r="H212" s="2230"/>
      <c r="I212" s="2230" t="s">
        <v>649</v>
      </c>
      <c r="J212" s="2231"/>
      <c r="K212" s="2231"/>
      <c r="L212" s="2231"/>
      <c r="M212" s="2231"/>
      <c r="N212" s="2223">
        <f>M212-SUM(O212:U212)</f>
        <v>0</v>
      </c>
      <c r="O212" s="2232"/>
      <c r="P212" s="2232"/>
      <c r="Q212" s="2232"/>
      <c r="R212" s="2232"/>
      <c r="S212" s="2232"/>
      <c r="T212" s="2232"/>
      <c r="U212" s="2232"/>
      <c r="V212" s="2234"/>
      <c r="W212" s="2234"/>
      <c r="X212" s="2234"/>
      <c r="Y212" s="2234"/>
      <c r="Z212" s="2234"/>
      <c r="AA212" s="2218"/>
      <c r="AB212" s="2218"/>
      <c r="AC212" s="2218"/>
      <c r="AD212" s="2218"/>
      <c r="AE212" s="2218"/>
      <c r="AF212" s="2218"/>
      <c r="AG212" s="2218"/>
      <c r="AH212" s="2218"/>
      <c r="AI212" s="2218"/>
      <c r="AJ212" s="2218"/>
    </row>
    <row r="213" spans="1:36" s="2225" customFormat="1" ht="15" customHeight="1">
      <c r="A213" s="2214"/>
      <c r="B213" s="2215"/>
      <c r="C213" s="2216" t="s">
        <v>551</v>
      </c>
      <c r="D213" s="2214"/>
      <c r="E213" s="2165"/>
      <c r="F213" s="2165"/>
      <c r="G213" s="2165"/>
      <c r="H213" s="2230"/>
      <c r="I213" s="2230" t="s">
        <v>654</v>
      </c>
      <c r="J213" s="2231"/>
      <c r="K213" s="2231"/>
      <c r="L213" s="2231"/>
      <c r="M213" s="2231"/>
      <c r="N213" s="2294"/>
      <c r="O213" s="2232"/>
      <c r="P213" s="2232"/>
      <c r="Q213" s="2232"/>
      <c r="R213" s="2232"/>
      <c r="S213" s="2232"/>
      <c r="T213" s="2232"/>
      <c r="U213" s="2232"/>
      <c r="V213" s="2234"/>
      <c r="W213" s="2234"/>
      <c r="X213" s="2234"/>
      <c r="Y213" s="2234"/>
      <c r="Z213" s="2234"/>
      <c r="AA213" s="2218"/>
      <c r="AB213" s="2218"/>
      <c r="AC213" s="2218"/>
      <c r="AD213" s="2218"/>
      <c r="AE213" s="2218"/>
      <c r="AF213" s="2218"/>
      <c r="AG213" s="2218"/>
      <c r="AH213" s="2218"/>
      <c r="AI213" s="2218"/>
      <c r="AJ213" s="2218"/>
    </row>
    <row r="214" spans="1:36" s="2225" customFormat="1" ht="15" customHeight="1">
      <c r="A214" s="2214"/>
      <c r="B214" s="2215"/>
      <c r="C214" s="2216"/>
      <c r="D214" s="2214"/>
      <c r="E214" s="2165"/>
      <c r="F214" s="2165"/>
      <c r="G214" s="2165"/>
      <c r="H214" s="2230" t="s">
        <v>657</v>
      </c>
      <c r="I214" s="2230"/>
      <c r="J214" s="2231"/>
      <c r="K214" s="2215" t="s">
        <v>89</v>
      </c>
      <c r="L214" s="2231">
        <f>L215+L216</f>
        <v>0</v>
      </c>
      <c r="M214" s="2231">
        <f>M215+M216</f>
        <v>0</v>
      </c>
      <c r="N214" s="2294"/>
      <c r="O214" s="2232">
        <f t="shared" ref="O214:U214" si="39">O215+O216</f>
        <v>0</v>
      </c>
      <c r="P214" s="2232">
        <f t="shared" si="39"/>
        <v>0</v>
      </c>
      <c r="Q214" s="2232">
        <f t="shared" si="39"/>
        <v>0</v>
      </c>
      <c r="R214" s="2232">
        <f t="shared" si="39"/>
        <v>0</v>
      </c>
      <c r="S214" s="2232">
        <f t="shared" si="39"/>
        <v>0</v>
      </c>
      <c r="T214" s="2232">
        <f t="shared" si="39"/>
        <v>0</v>
      </c>
      <c r="U214" s="2232">
        <f t="shared" si="39"/>
        <v>0</v>
      </c>
      <c r="V214" s="2234"/>
      <c r="W214" s="2234"/>
      <c r="X214" s="2234"/>
      <c r="Y214" s="2234"/>
      <c r="Z214" s="2234"/>
      <c r="AA214" s="2218"/>
      <c r="AB214" s="2218"/>
      <c r="AC214" s="2218"/>
      <c r="AD214" s="2218"/>
      <c r="AE214" s="2218"/>
      <c r="AF214" s="2218"/>
      <c r="AG214" s="2218"/>
      <c r="AH214" s="2218"/>
      <c r="AI214" s="2218"/>
      <c r="AJ214" s="2218"/>
    </row>
    <row r="215" spans="1:36" s="2225" customFormat="1" ht="15" customHeight="1">
      <c r="A215" s="2214"/>
      <c r="B215" s="2215"/>
      <c r="C215" s="2216" t="s">
        <v>552</v>
      </c>
      <c r="D215" s="2214"/>
      <c r="E215" s="2165"/>
      <c r="F215" s="2165"/>
      <c r="G215" s="2165"/>
      <c r="H215" s="2230"/>
      <c r="I215" s="2230" t="s">
        <v>649</v>
      </c>
      <c r="J215" s="2231"/>
      <c r="K215" s="2215"/>
      <c r="L215" s="2231"/>
      <c r="M215" s="2231"/>
      <c r="N215" s="2223">
        <f>M215-SUM(O215:U215)</f>
        <v>0</v>
      </c>
      <c r="O215" s="2232"/>
      <c r="P215" s="2232"/>
      <c r="Q215" s="2232"/>
      <c r="R215" s="2232"/>
      <c r="S215" s="2232"/>
      <c r="T215" s="2232"/>
      <c r="U215" s="2232"/>
      <c r="V215" s="2234"/>
      <c r="W215" s="2234"/>
      <c r="X215" s="2234"/>
      <c r="Y215" s="2234"/>
      <c r="Z215" s="2234"/>
      <c r="AA215" s="2218"/>
      <c r="AB215" s="2218"/>
      <c r="AC215" s="2218"/>
      <c r="AD215" s="2218"/>
      <c r="AE215" s="2218"/>
      <c r="AF215" s="2218"/>
      <c r="AG215" s="2218"/>
      <c r="AH215" s="2218"/>
      <c r="AI215" s="2218"/>
      <c r="AJ215" s="2218"/>
    </row>
    <row r="216" spans="1:36" s="2225" customFormat="1" ht="15" customHeight="1">
      <c r="A216" s="2214"/>
      <c r="B216" s="2215"/>
      <c r="C216" s="2216" t="s">
        <v>551</v>
      </c>
      <c r="D216" s="2214"/>
      <c r="E216" s="2165"/>
      <c r="F216" s="2165"/>
      <c r="G216" s="2165"/>
      <c r="H216" s="2230"/>
      <c r="I216" s="2230" t="s">
        <v>654</v>
      </c>
      <c r="J216" s="2231"/>
      <c r="K216" s="2215"/>
      <c r="L216" s="2231"/>
      <c r="M216" s="2231"/>
      <c r="N216" s="2294"/>
      <c r="O216" s="2232"/>
      <c r="P216" s="2232"/>
      <c r="Q216" s="2232"/>
      <c r="R216" s="2232"/>
      <c r="S216" s="2232"/>
      <c r="T216" s="2232"/>
      <c r="U216" s="2232"/>
      <c r="V216" s="2234"/>
      <c r="W216" s="2234"/>
      <c r="X216" s="2234"/>
      <c r="Y216" s="2234"/>
      <c r="Z216" s="2234"/>
      <c r="AA216" s="2218"/>
      <c r="AB216" s="2218"/>
      <c r="AC216" s="2218"/>
      <c r="AD216" s="2218"/>
      <c r="AE216" s="2218"/>
      <c r="AF216" s="2218"/>
      <c r="AG216" s="2218"/>
      <c r="AH216" s="2218"/>
      <c r="AI216" s="2218"/>
      <c r="AJ216" s="2218"/>
    </row>
    <row r="217" spans="1:36" s="2225" customFormat="1" ht="15" customHeight="1">
      <c r="A217" s="2214"/>
      <c r="B217" s="2215"/>
      <c r="C217" s="2216"/>
      <c r="D217" s="2214"/>
      <c r="E217" s="2165"/>
      <c r="F217" s="2165"/>
      <c r="G217" s="2165"/>
      <c r="H217" s="2230" t="s">
        <v>658</v>
      </c>
      <c r="I217" s="2230"/>
      <c r="J217" s="2231"/>
      <c r="K217" s="2215" t="s">
        <v>90</v>
      </c>
      <c r="L217" s="2231">
        <f>L218+L219</f>
        <v>0</v>
      </c>
      <c r="M217" s="2231">
        <f>M218+M219</f>
        <v>0</v>
      </c>
      <c r="N217" s="2294"/>
      <c r="O217" s="2232">
        <f t="shared" ref="O217:U217" si="40">O218+O219</f>
        <v>0</v>
      </c>
      <c r="P217" s="2232">
        <f t="shared" si="40"/>
        <v>0</v>
      </c>
      <c r="Q217" s="2232">
        <f t="shared" si="40"/>
        <v>0</v>
      </c>
      <c r="R217" s="2232">
        <f t="shared" si="40"/>
        <v>0</v>
      </c>
      <c r="S217" s="2232">
        <f t="shared" si="40"/>
        <v>0</v>
      </c>
      <c r="T217" s="2232">
        <f t="shared" si="40"/>
        <v>0</v>
      </c>
      <c r="U217" s="2232">
        <f t="shared" si="40"/>
        <v>0</v>
      </c>
      <c r="V217" s="2234"/>
      <c r="W217" s="2234"/>
      <c r="X217" s="2234"/>
      <c r="Y217" s="2234"/>
      <c r="Z217" s="2234"/>
      <c r="AA217" s="2218"/>
      <c r="AB217" s="2218"/>
      <c r="AC217" s="2218"/>
      <c r="AD217" s="2218"/>
      <c r="AE217" s="2218"/>
      <c r="AF217" s="2218"/>
      <c r="AG217" s="2218"/>
      <c r="AH217" s="2218"/>
      <c r="AI217" s="2218"/>
      <c r="AJ217" s="2218"/>
    </row>
    <row r="218" spans="1:36" s="2225" customFormat="1" ht="15" customHeight="1">
      <c r="A218" s="2214"/>
      <c r="B218" s="2215"/>
      <c r="C218" s="2216" t="s">
        <v>552</v>
      </c>
      <c r="D218" s="2214"/>
      <c r="E218" s="2165"/>
      <c r="F218" s="2165"/>
      <c r="G218" s="2165"/>
      <c r="H218" s="2230"/>
      <c r="I218" s="2230" t="s">
        <v>649</v>
      </c>
      <c r="J218" s="2231"/>
      <c r="K218" s="2215"/>
      <c r="L218" s="2231"/>
      <c r="M218" s="2231"/>
      <c r="N218" s="2223">
        <f>M218-SUM(O218:U218)</f>
        <v>0</v>
      </c>
      <c r="O218" s="2232"/>
      <c r="P218" s="2232"/>
      <c r="Q218" s="2232"/>
      <c r="R218" s="2232"/>
      <c r="S218" s="2232"/>
      <c r="T218" s="2232"/>
      <c r="U218" s="2232"/>
      <c r="V218" s="2234"/>
      <c r="W218" s="2234"/>
      <c r="X218" s="2234"/>
      <c r="Y218" s="2234"/>
      <c r="Z218" s="2234"/>
      <c r="AA218" s="2218"/>
      <c r="AB218" s="2218"/>
      <c r="AC218" s="2218"/>
      <c r="AD218" s="2218"/>
      <c r="AE218" s="2218"/>
      <c r="AF218" s="2218"/>
      <c r="AG218" s="2218"/>
      <c r="AH218" s="2218"/>
      <c r="AI218" s="2218"/>
      <c r="AJ218" s="2218"/>
    </row>
    <row r="219" spans="1:36" s="2225" customFormat="1" ht="15" customHeight="1">
      <c r="A219" s="2214"/>
      <c r="B219" s="2215"/>
      <c r="C219" s="2216" t="s">
        <v>551</v>
      </c>
      <c r="D219" s="2214"/>
      <c r="E219" s="2165"/>
      <c r="F219" s="2165"/>
      <c r="G219" s="2165"/>
      <c r="H219" s="2230"/>
      <c r="I219" s="2230" t="s">
        <v>654</v>
      </c>
      <c r="J219" s="2231"/>
      <c r="K219" s="2215"/>
      <c r="L219" s="2231"/>
      <c r="M219" s="2231"/>
      <c r="N219" s="2294"/>
      <c r="O219" s="2232"/>
      <c r="P219" s="2232"/>
      <c r="Q219" s="2232"/>
      <c r="R219" s="2232"/>
      <c r="S219" s="2232"/>
      <c r="T219" s="2232"/>
      <c r="U219" s="2232"/>
      <c r="V219" s="2234"/>
      <c r="W219" s="2234"/>
      <c r="X219" s="2234"/>
      <c r="Y219" s="2234"/>
      <c r="Z219" s="2234"/>
      <c r="AA219" s="2218"/>
      <c r="AB219" s="2218"/>
      <c r="AC219" s="2218"/>
      <c r="AD219" s="2218"/>
      <c r="AE219" s="2218"/>
      <c r="AF219" s="2218"/>
      <c r="AG219" s="2218"/>
      <c r="AH219" s="2218"/>
      <c r="AI219" s="2218"/>
      <c r="AJ219" s="2218"/>
    </row>
    <row r="220" spans="1:36" s="2225" customFormat="1" ht="15" customHeight="1">
      <c r="A220" s="2214"/>
      <c r="B220" s="2215"/>
      <c r="C220" s="2216"/>
      <c r="D220" s="2214"/>
      <c r="E220" s="2165"/>
      <c r="F220" s="2165"/>
      <c r="G220" s="2165"/>
      <c r="H220" s="2230" t="s">
        <v>659</v>
      </c>
      <c r="I220" s="2230"/>
      <c r="J220" s="2231"/>
      <c r="K220" s="2215" t="s">
        <v>91</v>
      </c>
      <c r="L220" s="2231">
        <f>L221+L222</f>
        <v>0</v>
      </c>
      <c r="M220" s="2231">
        <f>M221+M222</f>
        <v>0</v>
      </c>
      <c r="N220" s="2294"/>
      <c r="O220" s="2232">
        <f t="shared" ref="O220:U220" si="41">O221+O222</f>
        <v>0</v>
      </c>
      <c r="P220" s="2232">
        <f t="shared" si="41"/>
        <v>0</v>
      </c>
      <c r="Q220" s="2232">
        <f t="shared" si="41"/>
        <v>0</v>
      </c>
      <c r="R220" s="2232">
        <f t="shared" si="41"/>
        <v>0</v>
      </c>
      <c r="S220" s="2232">
        <f t="shared" si="41"/>
        <v>0</v>
      </c>
      <c r="T220" s="2232">
        <f t="shared" si="41"/>
        <v>0</v>
      </c>
      <c r="U220" s="2232">
        <f t="shared" si="41"/>
        <v>0</v>
      </c>
      <c r="V220" s="2234"/>
      <c r="W220" s="2234"/>
      <c r="X220" s="2234"/>
      <c r="Y220" s="2234"/>
      <c r="Z220" s="2234"/>
      <c r="AA220" s="2218"/>
      <c r="AB220" s="2218"/>
      <c r="AC220" s="2218"/>
      <c r="AD220" s="2218"/>
      <c r="AE220" s="2218"/>
      <c r="AF220" s="2218"/>
      <c r="AG220" s="2218"/>
      <c r="AH220" s="2218"/>
      <c r="AI220" s="2218"/>
      <c r="AJ220" s="2218"/>
    </row>
    <row r="221" spans="1:36" s="2225" customFormat="1" ht="15" customHeight="1">
      <c r="A221" s="2214"/>
      <c r="B221" s="2215"/>
      <c r="C221" s="2216" t="s">
        <v>552</v>
      </c>
      <c r="D221" s="2214"/>
      <c r="E221" s="2165"/>
      <c r="F221" s="2165"/>
      <c r="G221" s="2165"/>
      <c r="H221" s="2230"/>
      <c r="I221" s="2230" t="s">
        <v>649</v>
      </c>
      <c r="J221" s="2231"/>
      <c r="K221" s="2215"/>
      <c r="L221" s="2231"/>
      <c r="M221" s="2231"/>
      <c r="N221" s="2223">
        <f>M221-SUM(O221:U221)</f>
        <v>0</v>
      </c>
      <c r="O221" s="2232"/>
      <c r="P221" s="2232"/>
      <c r="Q221" s="2232"/>
      <c r="R221" s="2232"/>
      <c r="S221" s="2232"/>
      <c r="T221" s="2232"/>
      <c r="U221" s="2232"/>
      <c r="V221" s="2234"/>
      <c r="W221" s="2234"/>
      <c r="X221" s="2234"/>
      <c r="Y221" s="2234"/>
      <c r="Z221" s="2234"/>
      <c r="AA221" s="2218"/>
      <c r="AB221" s="2218"/>
      <c r="AC221" s="2218"/>
      <c r="AD221" s="2218"/>
      <c r="AE221" s="2218"/>
      <c r="AF221" s="2218"/>
      <c r="AG221" s="2218"/>
      <c r="AH221" s="2218"/>
      <c r="AI221" s="2218"/>
      <c r="AJ221" s="2218"/>
    </row>
    <row r="222" spans="1:36" s="2225" customFormat="1" ht="15" customHeight="1">
      <c r="A222" s="2214"/>
      <c r="B222" s="2215"/>
      <c r="C222" s="2216" t="s">
        <v>551</v>
      </c>
      <c r="D222" s="2214"/>
      <c r="E222" s="2165"/>
      <c r="F222" s="2165"/>
      <c r="G222" s="2165"/>
      <c r="H222" s="2230"/>
      <c r="I222" s="2230" t="s">
        <v>654</v>
      </c>
      <c r="J222" s="2231"/>
      <c r="K222" s="2215"/>
      <c r="L222" s="2231"/>
      <c r="M222" s="2231"/>
      <c r="N222" s="2294"/>
      <c r="O222" s="2232"/>
      <c r="P222" s="2232"/>
      <c r="Q222" s="2232"/>
      <c r="R222" s="2232"/>
      <c r="S222" s="2232"/>
      <c r="T222" s="2232"/>
      <c r="U222" s="2232"/>
      <c r="V222" s="2234"/>
      <c r="W222" s="2234"/>
      <c r="X222" s="2234"/>
      <c r="Y222" s="2234"/>
      <c r="Z222" s="2234"/>
      <c r="AA222" s="2218"/>
      <c r="AB222" s="2218"/>
      <c r="AC222" s="2218"/>
      <c r="AD222" s="2218"/>
      <c r="AE222" s="2218"/>
      <c r="AF222" s="2218"/>
      <c r="AG222" s="2218"/>
      <c r="AH222" s="2218"/>
      <c r="AI222" s="2218"/>
      <c r="AJ222" s="2218"/>
    </row>
    <row r="223" spans="1:36" s="2225" customFormat="1" ht="15" customHeight="1">
      <c r="A223" s="2214"/>
      <c r="B223" s="2215"/>
      <c r="C223" s="2216" t="s">
        <v>551</v>
      </c>
      <c r="D223" s="2214"/>
      <c r="E223" s="2165"/>
      <c r="F223" s="2165"/>
      <c r="G223" s="2165"/>
      <c r="H223" s="2230" t="s">
        <v>660</v>
      </c>
      <c r="I223" s="2230"/>
      <c r="J223" s="2231"/>
      <c r="K223" s="2215" t="s">
        <v>92</v>
      </c>
      <c r="L223" s="2231"/>
      <c r="M223" s="2231"/>
      <c r="N223" s="2294"/>
      <c r="O223" s="2232"/>
      <c r="P223" s="2232"/>
      <c r="Q223" s="2232"/>
      <c r="R223" s="2232"/>
      <c r="S223" s="2232"/>
      <c r="T223" s="2232"/>
      <c r="U223" s="2232"/>
      <c r="V223" s="2234"/>
      <c r="W223" s="2234"/>
      <c r="X223" s="2234"/>
      <c r="Y223" s="2234"/>
      <c r="Z223" s="2234"/>
      <c r="AA223" s="2218"/>
      <c r="AB223" s="2218"/>
      <c r="AC223" s="2218"/>
      <c r="AD223" s="2218"/>
      <c r="AE223" s="2218"/>
      <c r="AF223" s="2218"/>
      <c r="AG223" s="2218"/>
      <c r="AH223" s="2218"/>
      <c r="AI223" s="2218"/>
      <c r="AJ223" s="2218"/>
    </row>
    <row r="224" spans="1:36" s="2225" customFormat="1" ht="15" customHeight="1">
      <c r="A224" s="2214"/>
      <c r="B224" s="2215"/>
      <c r="C224" s="2216"/>
      <c r="D224" s="2214"/>
      <c r="E224" s="2165"/>
      <c r="F224" s="2165"/>
      <c r="G224" s="2165"/>
      <c r="H224" s="2230" t="s">
        <v>661</v>
      </c>
      <c r="I224" s="2230"/>
      <c r="J224" s="2231"/>
      <c r="K224" s="2215" t="s">
        <v>93</v>
      </c>
      <c r="L224" s="2231">
        <f>L225+L226+L227+L228</f>
        <v>0</v>
      </c>
      <c r="M224" s="2231">
        <f>M225+M226+M227+M228</f>
        <v>0</v>
      </c>
      <c r="N224" s="2294"/>
      <c r="O224" s="2232">
        <f t="shared" ref="O224:U224" si="42">O225+O226+O227+O228</f>
        <v>0</v>
      </c>
      <c r="P224" s="2232">
        <f t="shared" si="42"/>
        <v>0</v>
      </c>
      <c r="Q224" s="2232">
        <f t="shared" si="42"/>
        <v>0</v>
      </c>
      <c r="R224" s="2232">
        <f t="shared" si="42"/>
        <v>0</v>
      </c>
      <c r="S224" s="2232">
        <f t="shared" si="42"/>
        <v>0</v>
      </c>
      <c r="T224" s="2232">
        <f t="shared" si="42"/>
        <v>0</v>
      </c>
      <c r="U224" s="2232">
        <f t="shared" si="42"/>
        <v>0</v>
      </c>
      <c r="V224" s="2234"/>
      <c r="W224" s="2234"/>
      <c r="X224" s="2234"/>
      <c r="Y224" s="2234"/>
      <c r="Z224" s="2234"/>
      <c r="AA224" s="2218"/>
      <c r="AB224" s="2218"/>
      <c r="AC224" s="2218"/>
      <c r="AD224" s="2218"/>
      <c r="AE224" s="2218"/>
      <c r="AF224" s="2218"/>
      <c r="AG224" s="2218"/>
      <c r="AH224" s="2218"/>
      <c r="AI224" s="2218"/>
      <c r="AJ224" s="2218"/>
    </row>
    <row r="225" spans="1:36" s="2225" customFormat="1" ht="15" customHeight="1">
      <c r="A225" s="2214"/>
      <c r="B225" s="2215"/>
      <c r="C225" s="2216" t="s">
        <v>551</v>
      </c>
      <c r="D225" s="2214"/>
      <c r="E225" s="2165"/>
      <c r="F225" s="2165"/>
      <c r="G225" s="2165"/>
      <c r="H225" s="2230"/>
      <c r="I225" s="2230" t="s">
        <v>662</v>
      </c>
      <c r="J225" s="2231"/>
      <c r="K225" s="2215"/>
      <c r="L225" s="2231"/>
      <c r="M225" s="2231"/>
      <c r="N225" s="2223">
        <f>M225-SUM(O225:U225)</f>
        <v>0</v>
      </c>
      <c r="O225" s="2232"/>
      <c r="P225" s="2232"/>
      <c r="Q225" s="2232"/>
      <c r="R225" s="2232"/>
      <c r="S225" s="2232"/>
      <c r="T225" s="2232"/>
      <c r="U225" s="2232"/>
      <c r="V225" s="2234"/>
      <c r="W225" s="2234"/>
      <c r="X225" s="2234"/>
      <c r="Y225" s="2234"/>
      <c r="Z225" s="2234"/>
      <c r="AA225" s="2218"/>
      <c r="AB225" s="2218"/>
      <c r="AC225" s="2218"/>
      <c r="AD225" s="2218"/>
      <c r="AE225" s="2218"/>
      <c r="AF225" s="2218"/>
      <c r="AG225" s="2218"/>
      <c r="AH225" s="2218"/>
      <c r="AI225" s="2218"/>
      <c r="AJ225" s="2218"/>
    </row>
    <row r="226" spans="1:36" s="2225" customFormat="1" ht="15" customHeight="1">
      <c r="A226" s="2214"/>
      <c r="B226" s="2215"/>
      <c r="C226" s="2216" t="s">
        <v>551</v>
      </c>
      <c r="D226" s="2214"/>
      <c r="E226" s="2165"/>
      <c r="F226" s="2165"/>
      <c r="G226" s="2165"/>
      <c r="H226" s="2230"/>
      <c r="I226" s="2230" t="s">
        <v>663</v>
      </c>
      <c r="J226" s="2231"/>
      <c r="K226" s="2231"/>
      <c r="L226" s="2231"/>
      <c r="M226" s="2231"/>
      <c r="N226" s="2294"/>
      <c r="O226" s="2232"/>
      <c r="P226" s="2232"/>
      <c r="Q226" s="2232"/>
      <c r="R226" s="2232"/>
      <c r="S226" s="2232"/>
      <c r="T226" s="2232"/>
      <c r="U226" s="2232"/>
      <c r="V226" s="2234"/>
      <c r="W226" s="2234"/>
      <c r="X226" s="2234"/>
      <c r="Y226" s="2234"/>
      <c r="Z226" s="2234"/>
      <c r="AA226" s="2218"/>
      <c r="AB226" s="2218"/>
      <c r="AC226" s="2218"/>
      <c r="AD226" s="2218"/>
      <c r="AE226" s="2218"/>
      <c r="AF226" s="2218"/>
      <c r="AG226" s="2218"/>
      <c r="AH226" s="2218"/>
      <c r="AI226" s="2218"/>
      <c r="AJ226" s="2218"/>
    </row>
    <row r="227" spans="1:36" s="2225" customFormat="1" ht="15" customHeight="1">
      <c r="A227" s="2214"/>
      <c r="B227" s="2215"/>
      <c r="C227" s="2216" t="s">
        <v>551</v>
      </c>
      <c r="D227" s="2214"/>
      <c r="E227" s="2165"/>
      <c r="F227" s="2165"/>
      <c r="G227" s="2165"/>
      <c r="H227" s="2230"/>
      <c r="I227" s="2230" t="s">
        <v>664</v>
      </c>
      <c r="J227" s="2231"/>
      <c r="K227" s="2231"/>
      <c r="L227" s="2231"/>
      <c r="M227" s="2231"/>
      <c r="N227" s="2294"/>
      <c r="O227" s="2232"/>
      <c r="P227" s="2232"/>
      <c r="Q227" s="2232"/>
      <c r="R227" s="2232"/>
      <c r="S227" s="2232"/>
      <c r="T227" s="2232"/>
      <c r="U227" s="2232"/>
      <c r="V227" s="2234"/>
      <c r="W227" s="2234"/>
      <c r="X227" s="2234"/>
      <c r="Y227" s="2234"/>
      <c r="Z227" s="2234"/>
      <c r="AA227" s="2218"/>
      <c r="AB227" s="2218"/>
      <c r="AC227" s="2218"/>
      <c r="AD227" s="2218"/>
      <c r="AE227" s="2218"/>
      <c r="AF227" s="2218"/>
      <c r="AG227" s="2218"/>
      <c r="AH227" s="2218"/>
      <c r="AI227" s="2218"/>
      <c r="AJ227" s="2218"/>
    </row>
    <row r="228" spans="1:36" s="2225" customFormat="1" ht="15" customHeight="1">
      <c r="A228" s="2214"/>
      <c r="B228" s="2215"/>
      <c r="C228" s="2216" t="s">
        <v>551</v>
      </c>
      <c r="D228" s="2214"/>
      <c r="E228" s="2165"/>
      <c r="F228" s="2165"/>
      <c r="G228" s="2165"/>
      <c r="H228" s="2230"/>
      <c r="I228" s="2230" t="s">
        <v>665</v>
      </c>
      <c r="J228" s="2231"/>
      <c r="K228" s="2231"/>
      <c r="L228" s="2231"/>
      <c r="M228" s="2231"/>
      <c r="N228" s="2294"/>
      <c r="O228" s="2232"/>
      <c r="P228" s="2232"/>
      <c r="Q228" s="2232"/>
      <c r="R228" s="2232"/>
      <c r="S228" s="2232"/>
      <c r="T228" s="2232"/>
      <c r="U228" s="2232"/>
      <c r="V228" s="2234"/>
      <c r="W228" s="2234"/>
      <c r="X228" s="2234"/>
      <c r="Y228" s="2234"/>
      <c r="Z228" s="2234"/>
      <c r="AA228" s="2218"/>
      <c r="AB228" s="2218"/>
      <c r="AC228" s="2218"/>
      <c r="AD228" s="2218"/>
      <c r="AE228" s="2218"/>
      <c r="AF228" s="2218"/>
      <c r="AG228" s="2218"/>
      <c r="AH228" s="2218"/>
      <c r="AI228" s="2218"/>
      <c r="AJ228" s="2218"/>
    </row>
    <row r="229" spans="1:36" s="2225" customFormat="1" ht="15" customHeight="1">
      <c r="A229" s="2214"/>
      <c r="B229" s="2215"/>
      <c r="C229" s="2216"/>
      <c r="D229" s="2214"/>
      <c r="E229" s="2165"/>
      <c r="F229" s="2165"/>
      <c r="G229" s="2165"/>
      <c r="H229" s="2230"/>
      <c r="I229" s="2230"/>
      <c r="J229" s="2231"/>
      <c r="K229" s="2231"/>
      <c r="L229" s="2231"/>
      <c r="M229" s="2231"/>
      <c r="N229" s="2294"/>
      <c r="O229" s="2232"/>
      <c r="P229" s="2232"/>
      <c r="Q229" s="2232"/>
      <c r="R229" s="2232"/>
      <c r="S229" s="2232"/>
      <c r="T229" s="2232"/>
      <c r="U229" s="2232"/>
      <c r="V229" s="2234"/>
      <c r="W229" s="2234"/>
      <c r="X229" s="2234"/>
      <c r="Y229" s="2234"/>
      <c r="Z229" s="2234"/>
      <c r="AA229" s="2218"/>
      <c r="AB229" s="2218"/>
      <c r="AC229" s="2218"/>
      <c r="AD229" s="2218"/>
      <c r="AE229" s="2218"/>
      <c r="AF229" s="2218"/>
      <c r="AG229" s="2218"/>
      <c r="AH229" s="2218"/>
      <c r="AI229" s="2218"/>
      <c r="AJ229" s="2218"/>
    </row>
    <row r="230" spans="1:36" s="2225" customFormat="1" ht="15" customHeight="1">
      <c r="A230" s="2214"/>
      <c r="B230" s="2215"/>
      <c r="C230" s="2216" t="s">
        <v>552</v>
      </c>
      <c r="D230" s="2214"/>
      <c r="E230" s="2165"/>
      <c r="F230" s="2165"/>
      <c r="G230" s="2165" t="s">
        <v>83</v>
      </c>
      <c r="H230" s="2230"/>
      <c r="I230" s="2165"/>
      <c r="J230" s="2215"/>
      <c r="K230" s="2215"/>
      <c r="L230" s="2215"/>
      <c r="M230" s="2215"/>
      <c r="N230" s="2294"/>
      <c r="O230" s="2216"/>
      <c r="P230" s="2216"/>
      <c r="Q230" s="2216"/>
      <c r="R230" s="2216"/>
      <c r="S230" s="2216"/>
      <c r="T230" s="2216"/>
      <c r="U230" s="2216"/>
      <c r="V230" s="2234"/>
      <c r="W230" s="2234"/>
      <c r="X230" s="2234"/>
      <c r="Y230" s="2234"/>
      <c r="Z230" s="2234"/>
      <c r="AA230" s="2218"/>
      <c r="AB230" s="2218"/>
      <c r="AC230" s="2218"/>
      <c r="AD230" s="2218"/>
      <c r="AE230" s="2218"/>
      <c r="AF230" s="2218"/>
      <c r="AG230" s="2218"/>
      <c r="AH230" s="2218"/>
      <c r="AI230" s="2218"/>
      <c r="AJ230" s="2218"/>
    </row>
    <row r="231" spans="1:36" s="2225" customFormat="1" ht="15" customHeight="1">
      <c r="A231" s="2214"/>
      <c r="B231" s="2215"/>
      <c r="C231" s="2216"/>
      <c r="D231" s="2214"/>
      <c r="E231" s="2165"/>
      <c r="F231" s="2165"/>
      <c r="G231" s="2165"/>
      <c r="H231" s="2230"/>
      <c r="I231" s="2230"/>
      <c r="J231" s="2231"/>
      <c r="K231" s="2231"/>
      <c r="L231" s="2231"/>
      <c r="M231" s="2231"/>
      <c r="N231" s="2294"/>
      <c r="O231" s="2232"/>
      <c r="P231" s="2232"/>
      <c r="Q231" s="2232"/>
      <c r="R231" s="2232"/>
      <c r="S231" s="2232"/>
      <c r="T231" s="2232"/>
      <c r="U231" s="2232"/>
      <c r="V231" s="2234"/>
      <c r="W231" s="2234"/>
      <c r="X231" s="2234"/>
      <c r="Y231" s="2234"/>
      <c r="Z231" s="2234"/>
      <c r="AA231" s="2218"/>
      <c r="AB231" s="2218"/>
      <c r="AC231" s="2218"/>
      <c r="AD231" s="2218"/>
      <c r="AE231" s="2218"/>
      <c r="AF231" s="2218"/>
      <c r="AG231" s="2218"/>
      <c r="AH231" s="2218"/>
      <c r="AI231" s="2218"/>
      <c r="AJ231" s="2218"/>
    </row>
    <row r="232" spans="1:36" s="2225" customFormat="1" ht="15" customHeight="1">
      <c r="A232" s="2214"/>
      <c r="B232" s="2215"/>
      <c r="C232" s="2216" t="s">
        <v>552</v>
      </c>
      <c r="D232" s="2214"/>
      <c r="E232" s="2165"/>
      <c r="F232" s="2165"/>
      <c r="G232" s="2486" t="s">
        <v>2016</v>
      </c>
      <c r="H232" s="2230"/>
      <c r="I232" s="2165"/>
      <c r="J232" s="2215"/>
      <c r="K232" s="2215"/>
      <c r="L232" s="2215"/>
      <c r="M232" s="2215"/>
      <c r="N232" s="2294"/>
      <c r="O232" s="2216"/>
      <c r="P232" s="2216"/>
      <c r="Q232" s="2216"/>
      <c r="R232" s="2216"/>
      <c r="S232" s="2216"/>
      <c r="T232" s="2216"/>
      <c r="U232" s="2216"/>
      <c r="V232" s="2234"/>
      <c r="W232" s="2234"/>
      <c r="X232" s="2234"/>
      <c r="Y232" s="2234"/>
      <c r="Z232" s="2234"/>
      <c r="AA232" s="2218"/>
      <c r="AB232" s="2218"/>
      <c r="AC232" s="2218"/>
      <c r="AD232" s="2218"/>
      <c r="AE232" s="2218"/>
      <c r="AF232" s="2218"/>
      <c r="AG232" s="2218"/>
      <c r="AH232" s="2218"/>
      <c r="AI232" s="2218"/>
      <c r="AJ232" s="2218"/>
    </row>
    <row r="233" spans="1:36" s="2225" customFormat="1" ht="15" customHeight="1">
      <c r="A233" s="2214"/>
      <c r="B233" s="2215"/>
      <c r="C233" s="2216"/>
      <c r="D233" s="2214"/>
      <c r="E233" s="2165"/>
      <c r="F233" s="2165"/>
      <c r="G233" s="2165"/>
      <c r="H233" s="2230"/>
      <c r="I233" s="3817" t="s">
        <v>2017</v>
      </c>
      <c r="J233" s="2231"/>
      <c r="K233" s="2231"/>
      <c r="L233" s="2231"/>
      <c r="M233" s="2231"/>
      <c r="N233" s="2294"/>
      <c r="O233" s="2232"/>
      <c r="P233" s="2232"/>
      <c r="Q233" s="2232"/>
      <c r="R233" s="2232"/>
      <c r="S233" s="2232"/>
      <c r="T233" s="2232"/>
      <c r="U233" s="2232"/>
      <c r="V233" s="2234"/>
      <c r="W233" s="2234"/>
      <c r="X233" s="2234"/>
      <c r="Y233" s="2234"/>
      <c r="Z233" s="2234"/>
      <c r="AA233" s="2218"/>
      <c r="AB233" s="2218"/>
      <c r="AC233" s="2218"/>
      <c r="AD233" s="2218"/>
      <c r="AE233" s="2218"/>
      <c r="AF233" s="2218"/>
      <c r="AG233" s="2218"/>
      <c r="AH233" s="2218"/>
      <c r="AI233" s="2218"/>
      <c r="AJ233" s="2218"/>
    </row>
    <row r="234" spans="1:36" s="2225" customFormat="1" ht="15" customHeight="1">
      <c r="A234" s="2214"/>
      <c r="B234" s="2215"/>
      <c r="C234" s="2216" t="s">
        <v>551</v>
      </c>
      <c r="D234" s="2214"/>
      <c r="E234" s="2235"/>
      <c r="F234" s="2235"/>
      <c r="G234" s="2235" t="s">
        <v>602</v>
      </c>
      <c r="H234" s="2233"/>
      <c r="I234" s="2233"/>
      <c r="J234" s="2231"/>
      <c r="K234" s="2231"/>
      <c r="L234" s="2231"/>
      <c r="M234" s="2231"/>
      <c r="N234" s="2294"/>
      <c r="O234" s="2232"/>
      <c r="P234" s="2232"/>
      <c r="Q234" s="2232"/>
      <c r="R234" s="2232"/>
      <c r="S234" s="2232"/>
      <c r="T234" s="2232"/>
      <c r="U234" s="2232"/>
      <c r="V234" s="2234"/>
      <c r="W234" s="2234"/>
      <c r="X234" s="2234"/>
      <c r="Y234" s="2234"/>
      <c r="Z234" s="2234"/>
      <c r="AA234" s="2218"/>
      <c r="AB234" s="2218"/>
      <c r="AC234" s="2218"/>
      <c r="AD234" s="2218"/>
      <c r="AE234" s="2218"/>
      <c r="AF234" s="2218"/>
      <c r="AG234" s="2218"/>
      <c r="AH234" s="2218"/>
      <c r="AI234" s="2218"/>
      <c r="AJ234" s="2218"/>
    </row>
    <row r="235" spans="1:36" s="2225" customFormat="1" ht="15" customHeight="1">
      <c r="A235" s="2214"/>
      <c r="B235" s="2215"/>
      <c r="C235" s="2216"/>
      <c r="D235" s="2214"/>
      <c r="E235" s="2165"/>
      <c r="F235" s="2165"/>
      <c r="G235" s="2165"/>
      <c r="H235" s="2230"/>
      <c r="I235" s="2230"/>
      <c r="J235" s="2231"/>
      <c r="K235" s="2231"/>
      <c r="L235" s="2231"/>
      <c r="M235" s="2231"/>
      <c r="N235" s="2294"/>
      <c r="O235" s="2232"/>
      <c r="P235" s="2232"/>
      <c r="Q235" s="2232"/>
      <c r="R235" s="2232"/>
      <c r="S235" s="2232"/>
      <c r="T235" s="2232"/>
      <c r="U235" s="2232"/>
      <c r="V235" s="2234"/>
      <c r="W235" s="2234"/>
      <c r="X235" s="2234"/>
      <c r="Y235" s="2234"/>
      <c r="Z235" s="2234"/>
      <c r="AA235" s="2218"/>
      <c r="AB235" s="2218"/>
      <c r="AC235" s="2218"/>
      <c r="AD235" s="2218"/>
      <c r="AE235" s="2218"/>
      <c r="AF235" s="2218"/>
      <c r="AG235" s="2218"/>
      <c r="AH235" s="2218"/>
      <c r="AI235" s="2218"/>
      <c r="AJ235" s="2218"/>
    </row>
    <row r="236" spans="1:36" s="2225" customFormat="1" ht="15" customHeight="1">
      <c r="A236" s="2214"/>
      <c r="B236" s="2215"/>
      <c r="C236" s="2216" t="s">
        <v>552</v>
      </c>
      <c r="D236" s="2214"/>
      <c r="E236" s="2165"/>
      <c r="F236" s="2165"/>
      <c r="G236" s="2165" t="s">
        <v>74</v>
      </c>
      <c r="H236" s="2230"/>
      <c r="I236" s="2230"/>
      <c r="J236" s="2231"/>
      <c r="K236" s="2231"/>
      <c r="L236" s="2231"/>
      <c r="M236" s="2231"/>
      <c r="N236" s="2294"/>
      <c r="O236" s="2232"/>
      <c r="P236" s="2232"/>
      <c r="Q236" s="2232"/>
      <c r="R236" s="2232"/>
      <c r="S236" s="2232"/>
      <c r="T236" s="2232"/>
      <c r="U236" s="2232"/>
      <c r="V236" s="2234"/>
      <c r="W236" s="2234"/>
      <c r="X236" s="2234"/>
      <c r="Y236" s="2234"/>
      <c r="Z236" s="2234"/>
      <c r="AA236" s="2218"/>
      <c r="AB236" s="2218"/>
      <c r="AC236" s="2218"/>
      <c r="AD236" s="2218"/>
      <c r="AE236" s="2218"/>
      <c r="AF236" s="2218"/>
      <c r="AG236" s="2218"/>
      <c r="AH236" s="2218"/>
      <c r="AI236" s="2218"/>
      <c r="AJ236" s="2218"/>
    </row>
    <row r="237" spans="1:36" s="2225" customFormat="1" ht="15" customHeight="1">
      <c r="A237" s="2214"/>
      <c r="B237" s="2215"/>
      <c r="C237" s="2216" t="s">
        <v>552</v>
      </c>
      <c r="D237" s="2214"/>
      <c r="E237" s="2165"/>
      <c r="F237" s="2165"/>
      <c r="G237" s="2165" t="s">
        <v>908</v>
      </c>
      <c r="H237" s="2230"/>
      <c r="I237" s="2230"/>
      <c r="J237" s="2231"/>
      <c r="K237" s="2231"/>
      <c r="L237" s="2231"/>
      <c r="M237" s="2231"/>
      <c r="N237" s="2294"/>
      <c r="O237" s="2232"/>
      <c r="P237" s="2232"/>
      <c r="Q237" s="2232"/>
      <c r="R237" s="2232"/>
      <c r="S237" s="2232"/>
      <c r="T237" s="2232"/>
      <c r="U237" s="2232"/>
      <c r="V237" s="2234"/>
      <c r="W237" s="2234"/>
      <c r="X237" s="2234"/>
      <c r="Y237" s="2234"/>
      <c r="Z237" s="2234"/>
      <c r="AA237" s="2218"/>
      <c r="AB237" s="2218"/>
      <c r="AC237" s="2218"/>
      <c r="AD237" s="2218"/>
      <c r="AE237" s="2218"/>
      <c r="AF237" s="2218"/>
      <c r="AG237" s="2218"/>
      <c r="AH237" s="2218"/>
      <c r="AI237" s="2218"/>
      <c r="AJ237" s="2218"/>
    </row>
    <row r="238" spans="1:36" s="2225" customFormat="1" ht="15" customHeight="1">
      <c r="A238" s="2214"/>
      <c r="B238" s="2215"/>
      <c r="C238" s="2216"/>
      <c r="D238" s="2214"/>
      <c r="E238" s="2165"/>
      <c r="F238" s="2165"/>
      <c r="G238" s="2165"/>
      <c r="H238" s="2230"/>
      <c r="I238" s="2230"/>
      <c r="J238" s="2231"/>
      <c r="K238" s="2231"/>
      <c r="L238" s="2231"/>
      <c r="M238" s="2231"/>
      <c r="N238" s="2294"/>
      <c r="O238" s="2232"/>
      <c r="P238" s="2232"/>
      <c r="Q238" s="2232"/>
      <c r="R238" s="2232"/>
      <c r="S238" s="2232"/>
      <c r="T238" s="2232"/>
      <c r="U238" s="2232"/>
      <c r="V238" s="2234"/>
      <c r="W238" s="2234"/>
      <c r="X238" s="2234"/>
      <c r="Y238" s="2234"/>
      <c r="Z238" s="2234"/>
      <c r="AA238" s="2218"/>
      <c r="AB238" s="2218"/>
      <c r="AC238" s="2218"/>
      <c r="AD238" s="2218"/>
      <c r="AE238" s="2218"/>
      <c r="AF238" s="2218"/>
      <c r="AG238" s="2218"/>
      <c r="AH238" s="2218"/>
      <c r="AI238" s="2218"/>
      <c r="AJ238" s="2218"/>
    </row>
    <row r="239" spans="1:36" s="2225" customFormat="1" ht="15" customHeight="1">
      <c r="A239" s="2214"/>
      <c r="B239" s="2215"/>
      <c r="C239" s="2216"/>
      <c r="D239" s="2214"/>
      <c r="E239" s="2165"/>
      <c r="F239" s="2165" t="s">
        <v>894</v>
      </c>
      <c r="G239" s="2165" t="s">
        <v>603</v>
      </c>
      <c r="H239" s="2165"/>
      <c r="I239" s="2165"/>
      <c r="J239" s="2215"/>
      <c r="K239" s="2215" t="s">
        <v>94</v>
      </c>
      <c r="L239" s="2215">
        <f>L241+L250+L253+L254</f>
        <v>0</v>
      </c>
      <c r="M239" s="2215">
        <f>M241+M250+M253+M254</f>
        <v>0</v>
      </c>
      <c r="N239" s="2294"/>
      <c r="O239" s="2216">
        <f t="shared" ref="O239:U239" si="43">O241+O250+O253+O254</f>
        <v>0</v>
      </c>
      <c r="P239" s="2216">
        <f t="shared" si="43"/>
        <v>0</v>
      </c>
      <c r="Q239" s="2216">
        <f t="shared" si="43"/>
        <v>0</v>
      </c>
      <c r="R239" s="2216">
        <f t="shared" si="43"/>
        <v>0</v>
      </c>
      <c r="S239" s="2216">
        <f t="shared" si="43"/>
        <v>0</v>
      </c>
      <c r="T239" s="2216">
        <f t="shared" si="43"/>
        <v>0</v>
      </c>
      <c r="U239" s="2216">
        <f t="shared" si="43"/>
        <v>0</v>
      </c>
      <c r="V239" s="2234"/>
      <c r="W239" s="2234"/>
      <c r="X239" s="2234"/>
      <c r="Y239" s="2234"/>
      <c r="Z239" s="2234"/>
      <c r="AA239" s="2218"/>
      <c r="AB239" s="2218"/>
      <c r="AC239" s="2218"/>
      <c r="AD239" s="2218"/>
      <c r="AE239" s="2218"/>
      <c r="AF239" s="2218"/>
      <c r="AG239" s="2218"/>
      <c r="AH239" s="2218"/>
      <c r="AI239" s="2218"/>
      <c r="AJ239" s="2218"/>
    </row>
    <row r="240" spans="1:36" s="2225" customFormat="1" ht="15" customHeight="1">
      <c r="A240" s="2214"/>
      <c r="B240" s="2215"/>
      <c r="C240" s="2216"/>
      <c r="D240" s="2214"/>
      <c r="E240" s="2165"/>
      <c r="F240" s="2165"/>
      <c r="G240" s="2165"/>
      <c r="H240" s="2165"/>
      <c r="I240" s="2165"/>
      <c r="J240" s="2215"/>
      <c r="K240" s="2215"/>
      <c r="L240" s="2215"/>
      <c r="M240" s="2215"/>
      <c r="N240" s="2223">
        <f>M240-SUM(O240:U240)</f>
        <v>0</v>
      </c>
      <c r="O240" s="2216"/>
      <c r="P240" s="2216"/>
      <c r="Q240" s="2216"/>
      <c r="R240" s="2216"/>
      <c r="S240" s="2216"/>
      <c r="T240" s="2216"/>
      <c r="U240" s="2216"/>
      <c r="V240" s="2234"/>
      <c r="W240" s="2234"/>
      <c r="X240" s="2234"/>
      <c r="Y240" s="2234"/>
      <c r="Z240" s="2234"/>
      <c r="AA240" s="2218"/>
      <c r="AB240" s="2218"/>
      <c r="AC240" s="2218"/>
      <c r="AD240" s="2218"/>
      <c r="AE240" s="2218"/>
      <c r="AF240" s="2218"/>
      <c r="AG240" s="2218"/>
      <c r="AH240" s="2218"/>
      <c r="AI240" s="2218"/>
      <c r="AJ240" s="2218"/>
    </row>
    <row r="241" spans="1:36" s="2225" customFormat="1" ht="15" customHeight="1">
      <c r="A241" s="2214"/>
      <c r="B241" s="2215"/>
      <c r="C241" s="2216"/>
      <c r="D241" s="2214"/>
      <c r="E241" s="2165"/>
      <c r="F241" s="2165"/>
      <c r="G241" s="2229" t="s">
        <v>798</v>
      </c>
      <c r="H241" s="2165" t="s">
        <v>604</v>
      </c>
      <c r="I241" s="2165"/>
      <c r="J241" s="2215"/>
      <c r="K241" s="2215"/>
      <c r="L241" s="2215">
        <f>L242+L243+L244+L248</f>
        <v>0</v>
      </c>
      <c r="M241" s="2215">
        <f>M242+M243+M244+M248</f>
        <v>0</v>
      </c>
      <c r="N241" s="2294"/>
      <c r="O241" s="2216">
        <f t="shared" ref="O241:U241" si="44">O242+O243+O244+O248</f>
        <v>0</v>
      </c>
      <c r="P241" s="2216">
        <f t="shared" si="44"/>
        <v>0</v>
      </c>
      <c r="Q241" s="2216">
        <f t="shared" si="44"/>
        <v>0</v>
      </c>
      <c r="R241" s="2216">
        <f t="shared" si="44"/>
        <v>0</v>
      </c>
      <c r="S241" s="2216">
        <f t="shared" si="44"/>
        <v>0</v>
      </c>
      <c r="T241" s="2216">
        <f t="shared" si="44"/>
        <v>0</v>
      </c>
      <c r="U241" s="2216">
        <f t="shared" si="44"/>
        <v>0</v>
      </c>
      <c r="V241" s="2234"/>
      <c r="W241" s="2234"/>
      <c r="X241" s="2234"/>
      <c r="Y241" s="2234"/>
      <c r="Z241" s="2234"/>
      <c r="AA241" s="2218"/>
      <c r="AB241" s="2218"/>
      <c r="AC241" s="2218"/>
      <c r="AD241" s="2218"/>
      <c r="AE241" s="2218"/>
      <c r="AF241" s="2218"/>
      <c r="AG241" s="2218"/>
      <c r="AH241" s="2218"/>
      <c r="AI241" s="2218"/>
      <c r="AJ241" s="2218"/>
    </row>
    <row r="242" spans="1:36" s="2225" customFormat="1" ht="15" customHeight="1">
      <c r="A242" s="2214"/>
      <c r="B242" s="2215"/>
      <c r="C242" s="2216" t="s">
        <v>551</v>
      </c>
      <c r="D242" s="2214"/>
      <c r="E242" s="2165"/>
      <c r="F242" s="2165"/>
      <c r="G242" s="2165"/>
      <c r="H242" s="2230" t="s">
        <v>605</v>
      </c>
      <c r="I242" s="2230"/>
      <c r="J242" s="2231"/>
      <c r="K242" s="2231"/>
      <c r="L242" s="2231"/>
      <c r="M242" s="2231"/>
      <c r="N242" s="2223">
        <f>M242-SUM(O242:U242)</f>
        <v>0</v>
      </c>
      <c r="O242" s="2232"/>
      <c r="P242" s="2232"/>
      <c r="Q242" s="2232"/>
      <c r="R242" s="2232"/>
      <c r="S242" s="2232"/>
      <c r="T242" s="2232"/>
      <c r="U242" s="2232"/>
      <c r="V242" s="2234"/>
      <c r="W242" s="2234"/>
      <c r="X242" s="2234"/>
      <c r="Y242" s="2234"/>
      <c r="Z242" s="2234"/>
      <c r="AA242" s="2218"/>
      <c r="AB242" s="2218"/>
      <c r="AC242" s="2218"/>
      <c r="AD242" s="2218"/>
      <c r="AE242" s="2218"/>
      <c r="AF242" s="2218"/>
      <c r="AG242" s="2218"/>
      <c r="AH242" s="2218"/>
      <c r="AI242" s="2218"/>
      <c r="AJ242" s="2218"/>
    </row>
    <row r="243" spans="1:36" s="2225" customFormat="1" ht="15" customHeight="1">
      <c r="A243" s="2214"/>
      <c r="B243" s="2215"/>
      <c r="C243" s="2216" t="s">
        <v>551</v>
      </c>
      <c r="D243" s="2214"/>
      <c r="E243" s="2165"/>
      <c r="F243" s="2165"/>
      <c r="G243" s="2165"/>
      <c r="H243" s="2230" t="s">
        <v>606</v>
      </c>
      <c r="I243" s="2230"/>
      <c r="J243" s="2231"/>
      <c r="K243" s="2231"/>
      <c r="L243" s="2231"/>
      <c r="M243" s="2231"/>
      <c r="N243" s="2294"/>
      <c r="O243" s="2232"/>
      <c r="P243" s="2232"/>
      <c r="Q243" s="2232"/>
      <c r="R243" s="2232"/>
      <c r="S243" s="2232"/>
      <c r="T243" s="2232"/>
      <c r="U243" s="2232"/>
      <c r="V243" s="2234"/>
      <c r="W243" s="2234"/>
      <c r="X243" s="2234"/>
      <c r="Y243" s="2234"/>
      <c r="Z243" s="2234"/>
      <c r="AA243" s="2218"/>
      <c r="AB243" s="2218"/>
      <c r="AC243" s="2218"/>
      <c r="AD243" s="2218"/>
      <c r="AE243" s="2218"/>
      <c r="AF243" s="2218"/>
      <c r="AG243" s="2218"/>
      <c r="AH243" s="2218"/>
      <c r="AI243" s="2218"/>
      <c r="AJ243" s="2218"/>
    </row>
    <row r="244" spans="1:36" s="2225" customFormat="1" ht="15" customHeight="1">
      <c r="A244" s="2214"/>
      <c r="B244" s="2215"/>
      <c r="C244" s="2216"/>
      <c r="D244" s="2214"/>
      <c r="E244" s="2165"/>
      <c r="F244" s="2165"/>
      <c r="G244" s="2165"/>
      <c r="H244" s="2230" t="s">
        <v>607</v>
      </c>
      <c r="I244" s="2230"/>
      <c r="J244" s="2231"/>
      <c r="K244" s="2231"/>
      <c r="L244" s="2231">
        <f>L245+L246+L247</f>
        <v>0</v>
      </c>
      <c r="M244" s="2231">
        <f>M245+M246+M247</f>
        <v>0</v>
      </c>
      <c r="N244" s="2294"/>
      <c r="O244" s="2232">
        <f t="shared" ref="O244:U244" si="45">O245+O246+O247</f>
        <v>0</v>
      </c>
      <c r="P244" s="2232">
        <f t="shared" si="45"/>
        <v>0</v>
      </c>
      <c r="Q244" s="2232">
        <f t="shared" si="45"/>
        <v>0</v>
      </c>
      <c r="R244" s="2232">
        <f t="shared" si="45"/>
        <v>0</v>
      </c>
      <c r="S244" s="2232">
        <f t="shared" si="45"/>
        <v>0</v>
      </c>
      <c r="T244" s="2232">
        <f t="shared" si="45"/>
        <v>0</v>
      </c>
      <c r="U244" s="2232">
        <f t="shared" si="45"/>
        <v>0</v>
      </c>
      <c r="V244" s="2234"/>
      <c r="W244" s="2234"/>
      <c r="X244" s="2234"/>
      <c r="Y244" s="2234"/>
      <c r="Z244" s="2234"/>
      <c r="AA244" s="2218"/>
      <c r="AB244" s="2218"/>
      <c r="AC244" s="2218"/>
      <c r="AD244" s="2218"/>
      <c r="AE244" s="2218"/>
      <c r="AF244" s="2218"/>
      <c r="AG244" s="2218"/>
      <c r="AH244" s="2218"/>
      <c r="AI244" s="2218"/>
      <c r="AJ244" s="2218"/>
    </row>
    <row r="245" spans="1:36" s="2225" customFormat="1" ht="15" customHeight="1">
      <c r="A245" s="2214"/>
      <c r="B245" s="2215"/>
      <c r="C245" s="2216" t="s">
        <v>551</v>
      </c>
      <c r="D245" s="2214"/>
      <c r="E245" s="2165"/>
      <c r="F245" s="2165"/>
      <c r="G245" s="2165"/>
      <c r="H245" s="2230"/>
      <c r="I245" s="2230" t="s">
        <v>608</v>
      </c>
      <c r="J245" s="2231"/>
      <c r="K245" s="2231"/>
      <c r="L245" s="2231"/>
      <c r="M245" s="2231"/>
      <c r="N245" s="2223">
        <f>M245-SUM(O245:U245)</f>
        <v>0</v>
      </c>
      <c r="O245" s="2232"/>
      <c r="P245" s="2232"/>
      <c r="Q245" s="2232"/>
      <c r="R245" s="2232"/>
      <c r="S245" s="2232"/>
      <c r="T245" s="2232"/>
      <c r="U245" s="2232"/>
      <c r="V245" s="2234"/>
      <c r="W245" s="2234"/>
      <c r="X245" s="2234"/>
      <c r="Y245" s="2234"/>
      <c r="Z245" s="2234"/>
      <c r="AA245" s="2218"/>
      <c r="AB245" s="2218"/>
      <c r="AC245" s="2218"/>
      <c r="AD245" s="2218"/>
      <c r="AE245" s="2218"/>
      <c r="AF245" s="2218"/>
      <c r="AG245" s="2218"/>
      <c r="AH245" s="2218"/>
      <c r="AI245" s="2218"/>
      <c r="AJ245" s="2218"/>
    </row>
    <row r="246" spans="1:36" s="2225" customFormat="1" ht="15" customHeight="1">
      <c r="A246" s="2214"/>
      <c r="B246" s="2215"/>
      <c r="C246" s="2216" t="s">
        <v>552</v>
      </c>
      <c r="D246" s="2214"/>
      <c r="E246" s="2165"/>
      <c r="F246" s="2165"/>
      <c r="G246" s="2165"/>
      <c r="H246" s="2230"/>
      <c r="I246" s="2230" t="s">
        <v>649</v>
      </c>
      <c r="J246" s="2231"/>
      <c r="K246" s="2231"/>
      <c r="L246" s="2231"/>
      <c r="M246" s="2231"/>
      <c r="N246" s="2294"/>
      <c r="O246" s="2232"/>
      <c r="P246" s="2232"/>
      <c r="Q246" s="2232"/>
      <c r="R246" s="2232"/>
      <c r="S246" s="2232"/>
      <c r="T246" s="2232"/>
      <c r="U246" s="2232"/>
      <c r="V246" s="2234"/>
      <c r="W246" s="2234"/>
      <c r="X246" s="2234"/>
      <c r="Y246" s="2234"/>
      <c r="Z246" s="2234"/>
      <c r="AA246" s="2218"/>
      <c r="AB246" s="2218"/>
      <c r="AC246" s="2218"/>
      <c r="AD246" s="2218"/>
      <c r="AE246" s="2218"/>
      <c r="AF246" s="2218"/>
      <c r="AG246" s="2218"/>
      <c r="AH246" s="2218"/>
      <c r="AI246" s="2218"/>
      <c r="AJ246" s="2218"/>
    </row>
    <row r="247" spans="1:36" s="2225" customFormat="1" ht="15" customHeight="1">
      <c r="A247" s="2214"/>
      <c r="B247" s="2215"/>
      <c r="C247" s="2216" t="s">
        <v>552</v>
      </c>
      <c r="D247" s="2214"/>
      <c r="E247" s="2165"/>
      <c r="F247" s="2165"/>
      <c r="G247" s="2165"/>
      <c r="H247" s="2230"/>
      <c r="I247" s="2230" t="s">
        <v>609</v>
      </c>
      <c r="J247" s="2231"/>
      <c r="K247" s="2231"/>
      <c r="L247" s="2231"/>
      <c r="M247" s="2231"/>
      <c r="N247" s="2294"/>
      <c r="O247" s="2232"/>
      <c r="P247" s="2232"/>
      <c r="Q247" s="2232"/>
      <c r="R247" s="2232"/>
      <c r="S247" s="2232"/>
      <c r="T247" s="2232"/>
      <c r="U247" s="2232"/>
      <c r="V247" s="2234"/>
      <c r="W247" s="2234"/>
      <c r="X247" s="2234"/>
      <c r="Y247" s="2234"/>
      <c r="Z247" s="2234"/>
      <c r="AA247" s="2218"/>
      <c r="AB247" s="2218"/>
      <c r="AC247" s="2218"/>
      <c r="AD247" s="2218"/>
      <c r="AE247" s="2218"/>
      <c r="AF247" s="2218"/>
      <c r="AG247" s="2218"/>
      <c r="AH247" s="2218"/>
      <c r="AI247" s="2218"/>
      <c r="AJ247" s="2218"/>
    </row>
    <row r="248" spans="1:36" s="2225" customFormat="1" ht="15" customHeight="1">
      <c r="A248" s="2214"/>
      <c r="B248" s="2215"/>
      <c r="C248" s="2216" t="s">
        <v>551</v>
      </c>
      <c r="D248" s="2214"/>
      <c r="E248" s="2165"/>
      <c r="F248" s="2165"/>
      <c r="G248" s="2165"/>
      <c r="H248" s="2230" t="s">
        <v>610</v>
      </c>
      <c r="I248" s="2230"/>
      <c r="J248" s="2231"/>
      <c r="K248" s="2231"/>
      <c r="L248" s="2231"/>
      <c r="M248" s="2231"/>
      <c r="N248" s="2294"/>
      <c r="O248" s="2232"/>
      <c r="P248" s="2232"/>
      <c r="Q248" s="2232"/>
      <c r="R248" s="2232"/>
      <c r="S248" s="2232"/>
      <c r="T248" s="2232"/>
      <c r="U248" s="2232"/>
      <c r="V248" s="2234"/>
      <c r="W248" s="2234"/>
      <c r="X248" s="2234"/>
      <c r="Y248" s="2234"/>
      <c r="Z248" s="2234"/>
      <c r="AA248" s="2218"/>
      <c r="AB248" s="2218"/>
      <c r="AC248" s="2218"/>
      <c r="AD248" s="2218"/>
      <c r="AE248" s="2218"/>
      <c r="AF248" s="2218"/>
      <c r="AG248" s="2218"/>
      <c r="AH248" s="2218"/>
      <c r="AI248" s="2218"/>
      <c r="AJ248" s="2218"/>
    </row>
    <row r="249" spans="1:36" s="2225" customFormat="1" ht="15" customHeight="1">
      <c r="A249" s="2214"/>
      <c r="B249" s="2215"/>
      <c r="C249" s="2216"/>
      <c r="D249" s="2214"/>
      <c r="E249" s="2165"/>
      <c r="F249" s="2165"/>
      <c r="G249" s="2165"/>
      <c r="H249" s="2230"/>
      <c r="I249" s="2230"/>
      <c r="J249" s="2231"/>
      <c r="K249" s="2231"/>
      <c r="L249" s="2231"/>
      <c r="M249" s="2231"/>
      <c r="N249" s="2294"/>
      <c r="O249" s="2232"/>
      <c r="P249" s="2232"/>
      <c r="Q249" s="2232"/>
      <c r="R249" s="2232"/>
      <c r="S249" s="2232"/>
      <c r="T249" s="2232"/>
      <c r="U249" s="2232"/>
      <c r="V249" s="2234"/>
      <c r="W249" s="2234"/>
      <c r="X249" s="2234"/>
      <c r="Y249" s="2234"/>
      <c r="Z249" s="2234"/>
      <c r="AA249" s="2218"/>
      <c r="AB249" s="2218"/>
      <c r="AC249" s="2218"/>
      <c r="AD249" s="2218"/>
      <c r="AE249" s="2218"/>
      <c r="AF249" s="2218"/>
      <c r="AG249" s="2218"/>
      <c r="AH249" s="2218"/>
      <c r="AI249" s="2218"/>
      <c r="AJ249" s="2218"/>
    </row>
    <row r="250" spans="1:36" s="2225" customFormat="1" ht="15" customHeight="1">
      <c r="A250" s="2214"/>
      <c r="B250" s="2215"/>
      <c r="C250" s="2216" t="s">
        <v>551</v>
      </c>
      <c r="D250" s="2214"/>
      <c r="E250" s="2165"/>
      <c r="F250" s="2165"/>
      <c r="G250" s="2229" t="s">
        <v>798</v>
      </c>
      <c r="H250" s="2165" t="s">
        <v>611</v>
      </c>
      <c r="I250" s="2165"/>
      <c r="J250" s="2231"/>
      <c r="K250" s="2231"/>
      <c r="L250" s="2231"/>
      <c r="M250" s="2231"/>
      <c r="N250" s="2294"/>
      <c r="O250" s="2232"/>
      <c r="P250" s="2232"/>
      <c r="Q250" s="2232"/>
      <c r="R250" s="2232"/>
      <c r="S250" s="2232"/>
      <c r="T250" s="2232"/>
      <c r="U250" s="2232"/>
      <c r="V250" s="2234"/>
      <c r="W250" s="2234"/>
      <c r="X250" s="2234"/>
      <c r="Y250" s="2234"/>
      <c r="Z250" s="2234"/>
      <c r="AA250" s="2218"/>
      <c r="AB250" s="2218"/>
      <c r="AC250" s="2218"/>
      <c r="AD250" s="2218"/>
      <c r="AE250" s="2218"/>
      <c r="AF250" s="2218"/>
      <c r="AG250" s="2218"/>
      <c r="AH250" s="2218"/>
      <c r="AI250" s="2218"/>
      <c r="AJ250" s="2218"/>
    </row>
    <row r="251" spans="1:36" s="2225" customFormat="1" ht="15" customHeight="1">
      <c r="A251" s="2214"/>
      <c r="B251" s="2215"/>
      <c r="C251" s="2216"/>
      <c r="D251" s="2214"/>
      <c r="E251" s="2165"/>
      <c r="F251" s="2165"/>
      <c r="G251" s="2165"/>
      <c r="H251" s="2165" t="s">
        <v>612</v>
      </c>
      <c r="I251" s="2165"/>
      <c r="J251" s="2231"/>
      <c r="K251" s="2231"/>
      <c r="L251" s="2231"/>
      <c r="M251" s="2231"/>
      <c r="N251" s="2294"/>
      <c r="O251" s="2232"/>
      <c r="P251" s="2232"/>
      <c r="Q251" s="2232"/>
      <c r="R251" s="2232"/>
      <c r="S251" s="2232"/>
      <c r="T251" s="2232"/>
      <c r="U251" s="2232"/>
      <c r="V251" s="2234"/>
      <c r="W251" s="2234"/>
      <c r="X251" s="2234"/>
      <c r="Y251" s="2234"/>
      <c r="Z251" s="2234"/>
      <c r="AA251" s="2218"/>
      <c r="AB251" s="2218"/>
      <c r="AC251" s="2218"/>
      <c r="AD251" s="2218"/>
      <c r="AE251" s="2218"/>
      <c r="AF251" s="2218"/>
      <c r="AG251" s="2218"/>
      <c r="AH251" s="2218"/>
      <c r="AI251" s="2218"/>
      <c r="AJ251" s="2218"/>
    </row>
    <row r="252" spans="1:36" s="2225" customFormat="1" ht="15" customHeight="1">
      <c r="A252" s="2214"/>
      <c r="B252" s="2215"/>
      <c r="C252" s="2216"/>
      <c r="D252" s="2214"/>
      <c r="E252" s="2165"/>
      <c r="F252" s="2165"/>
      <c r="G252" s="2165"/>
      <c r="H252" s="2165"/>
      <c r="I252" s="2165"/>
      <c r="J252" s="2231"/>
      <c r="K252" s="2231"/>
      <c r="L252" s="2231"/>
      <c r="M252" s="2231"/>
      <c r="N252" s="2294"/>
      <c r="O252" s="2232"/>
      <c r="P252" s="2232"/>
      <c r="Q252" s="2232"/>
      <c r="R252" s="2232"/>
      <c r="S252" s="2232"/>
      <c r="T252" s="2232"/>
      <c r="U252" s="2232"/>
      <c r="V252" s="2234"/>
      <c r="W252" s="2234"/>
      <c r="X252" s="2234"/>
      <c r="Y252" s="2234"/>
      <c r="Z252" s="2234"/>
      <c r="AA252" s="2218"/>
      <c r="AB252" s="2218"/>
      <c r="AC252" s="2218"/>
      <c r="AD252" s="2218"/>
      <c r="AE252" s="2218"/>
      <c r="AF252" s="2218"/>
      <c r="AG252" s="2218"/>
      <c r="AH252" s="2218"/>
      <c r="AI252" s="2218"/>
      <c r="AJ252" s="2218"/>
    </row>
    <row r="253" spans="1:36" s="2225" customFormat="1" ht="15" customHeight="1">
      <c r="A253" s="2214"/>
      <c r="B253" s="2215"/>
      <c r="C253" s="2216" t="s">
        <v>552</v>
      </c>
      <c r="D253" s="2214"/>
      <c r="E253" s="2165"/>
      <c r="F253" s="2165"/>
      <c r="G253" s="2165" t="s">
        <v>1620</v>
      </c>
      <c r="H253" s="2230"/>
      <c r="I253" s="2165"/>
      <c r="J253" s="2231"/>
      <c r="K253" s="2231"/>
      <c r="L253" s="2231"/>
      <c r="M253" s="2231"/>
      <c r="N253" s="2294"/>
      <c r="O253" s="2232"/>
      <c r="P253" s="2232"/>
      <c r="Q253" s="2232"/>
      <c r="R253" s="2232"/>
      <c r="S253" s="2232"/>
      <c r="T253" s="2232"/>
      <c r="U253" s="2232"/>
      <c r="V253" s="2234"/>
      <c r="W253" s="2234"/>
      <c r="X253" s="2234"/>
      <c r="Y253" s="2234"/>
      <c r="Z253" s="2234"/>
      <c r="AA253" s="2218"/>
      <c r="AB253" s="2218"/>
      <c r="AC253" s="2218"/>
      <c r="AD253" s="2218"/>
      <c r="AE253" s="2218"/>
      <c r="AF253" s="2218"/>
      <c r="AG253" s="2218"/>
      <c r="AH253" s="2218"/>
      <c r="AI253" s="2218"/>
      <c r="AJ253" s="2218"/>
    </row>
    <row r="254" spans="1:36" s="2225" customFormat="1" ht="15" customHeight="1">
      <c r="A254" s="2214"/>
      <c r="B254" s="2215"/>
      <c r="C254" s="2216" t="s">
        <v>552</v>
      </c>
      <c r="D254" s="2214"/>
      <c r="E254" s="2165"/>
      <c r="F254" s="2165"/>
      <c r="G254" s="2165" t="s">
        <v>908</v>
      </c>
      <c r="H254" s="2230"/>
      <c r="I254" s="2165"/>
      <c r="J254" s="2231"/>
      <c r="K254" s="2231"/>
      <c r="L254" s="2231"/>
      <c r="M254" s="2231"/>
      <c r="N254" s="2223">
        <f>M254-SUM(O254:U254)</f>
        <v>0</v>
      </c>
      <c r="O254" s="2232"/>
      <c r="P254" s="2232"/>
      <c r="Q254" s="2232"/>
      <c r="R254" s="2232"/>
      <c r="S254" s="2232"/>
      <c r="T254" s="2232"/>
      <c r="U254" s="2232"/>
      <c r="V254" s="2234"/>
      <c r="W254" s="2234"/>
      <c r="X254" s="2234"/>
      <c r="Y254" s="2234"/>
      <c r="Z254" s="2234"/>
      <c r="AA254" s="2218"/>
      <c r="AB254" s="2218"/>
      <c r="AC254" s="2218"/>
      <c r="AD254" s="2218"/>
      <c r="AE254" s="2218"/>
      <c r="AF254" s="2218"/>
      <c r="AG254" s="2218"/>
      <c r="AH254" s="2218"/>
      <c r="AI254" s="2218"/>
      <c r="AJ254" s="2218"/>
    </row>
    <row r="255" spans="1:36" s="2225" customFormat="1" ht="15" customHeight="1">
      <c r="A255" s="2214"/>
      <c r="B255" s="2215"/>
      <c r="C255" s="2216"/>
      <c r="D255" s="2214"/>
      <c r="E255" s="2165"/>
      <c r="F255" s="2165"/>
      <c r="G255" s="2165"/>
      <c r="H255" s="2230"/>
      <c r="I255" s="2230"/>
      <c r="J255" s="2231"/>
      <c r="K255" s="2231"/>
      <c r="L255" s="2231"/>
      <c r="M255" s="2231"/>
      <c r="N255" s="2294"/>
      <c r="O255" s="2232"/>
      <c r="P255" s="2232"/>
      <c r="Q255" s="2232"/>
      <c r="R255" s="2232"/>
      <c r="S255" s="2232"/>
      <c r="T255" s="2232"/>
      <c r="U255" s="2232"/>
      <c r="V255" s="2234"/>
      <c r="W255" s="2234"/>
      <c r="X255" s="2234"/>
      <c r="Y255" s="2234"/>
      <c r="Z255" s="2234"/>
      <c r="AA255" s="2218"/>
      <c r="AB255" s="2218"/>
      <c r="AC255" s="2218"/>
      <c r="AD255" s="2218"/>
      <c r="AE255" s="2218"/>
      <c r="AF255" s="2218"/>
      <c r="AG255" s="2218"/>
      <c r="AH255" s="2218"/>
      <c r="AI255" s="2218"/>
      <c r="AJ255" s="2218"/>
    </row>
    <row r="256" spans="1:36" s="2225" customFormat="1" ht="15" customHeight="1">
      <c r="A256" s="2214"/>
      <c r="B256" s="2215"/>
      <c r="C256" s="2216"/>
      <c r="D256" s="2214"/>
      <c r="E256" s="2165"/>
      <c r="F256" s="2165" t="s">
        <v>895</v>
      </c>
      <c r="G256" s="2165" t="s">
        <v>613</v>
      </c>
      <c r="H256" s="2230"/>
      <c r="I256" s="2230"/>
      <c r="J256" s="2231"/>
      <c r="K256" s="2215" t="s">
        <v>95</v>
      </c>
      <c r="L256" s="2231">
        <f>L258+L259+L261+L262</f>
        <v>0</v>
      </c>
      <c r="M256" s="2231">
        <f>M258+M259+M261+M262</f>
        <v>0</v>
      </c>
      <c r="N256" s="2294"/>
      <c r="O256" s="2232">
        <f t="shared" ref="O256:U256" si="46">O258+O259+O261+O262</f>
        <v>0</v>
      </c>
      <c r="P256" s="2232">
        <f t="shared" si="46"/>
        <v>0</v>
      </c>
      <c r="Q256" s="2232">
        <f t="shared" si="46"/>
        <v>0</v>
      </c>
      <c r="R256" s="2232">
        <f t="shared" si="46"/>
        <v>0</v>
      </c>
      <c r="S256" s="2232">
        <f t="shared" si="46"/>
        <v>0</v>
      </c>
      <c r="T256" s="2232">
        <f t="shared" si="46"/>
        <v>0</v>
      </c>
      <c r="U256" s="2232">
        <f t="shared" si="46"/>
        <v>0</v>
      </c>
      <c r="V256" s="2234"/>
      <c r="W256" s="2234"/>
      <c r="X256" s="2234"/>
      <c r="Y256" s="2234"/>
      <c r="Z256" s="2234"/>
      <c r="AA256" s="2218"/>
      <c r="AB256" s="2218"/>
      <c r="AC256" s="2218"/>
      <c r="AD256" s="2218"/>
      <c r="AE256" s="2218"/>
      <c r="AF256" s="2218"/>
      <c r="AG256" s="2218"/>
      <c r="AH256" s="2218"/>
      <c r="AI256" s="2218"/>
      <c r="AJ256" s="2218"/>
    </row>
    <row r="257" spans="1:38" s="2225" customFormat="1" ht="15" customHeight="1">
      <c r="A257" s="2214"/>
      <c r="B257" s="2215"/>
      <c r="C257" s="2216"/>
      <c r="D257" s="2214"/>
      <c r="E257" s="2165"/>
      <c r="F257" s="2165"/>
      <c r="G257" s="2165" t="s">
        <v>614</v>
      </c>
      <c r="H257" s="2230"/>
      <c r="I257" s="2230"/>
      <c r="J257" s="2231"/>
      <c r="K257" s="2231"/>
      <c r="L257" s="2231"/>
      <c r="M257" s="2231"/>
      <c r="N257" s="2294"/>
      <c r="O257" s="2232"/>
      <c r="P257" s="2232"/>
      <c r="Q257" s="2232"/>
      <c r="R257" s="2232"/>
      <c r="S257" s="2232"/>
      <c r="T257" s="2232"/>
      <c r="U257" s="2232"/>
      <c r="V257" s="2234"/>
      <c r="W257" s="2234"/>
      <c r="X257" s="2234"/>
      <c r="Y257" s="2234"/>
      <c r="Z257" s="2234"/>
      <c r="AA257" s="2218"/>
      <c r="AB257" s="2218"/>
      <c r="AC257" s="2218"/>
      <c r="AD257" s="2218"/>
      <c r="AE257" s="2218"/>
      <c r="AF257" s="2218"/>
      <c r="AG257" s="2218"/>
      <c r="AH257" s="2218"/>
      <c r="AI257" s="2218"/>
      <c r="AJ257" s="2218"/>
    </row>
    <row r="258" spans="1:38" s="2225" customFormat="1" ht="15" customHeight="1">
      <c r="A258" s="2214"/>
      <c r="B258" s="2215"/>
      <c r="C258" s="2216" t="s">
        <v>552</v>
      </c>
      <c r="D258" s="2214"/>
      <c r="E258" s="2165"/>
      <c r="F258" s="2165"/>
      <c r="G258" s="2165"/>
      <c r="H258" s="2230" t="s">
        <v>649</v>
      </c>
      <c r="I258" s="2230"/>
      <c r="J258" s="2231"/>
      <c r="K258" s="2231"/>
      <c r="L258" s="2231"/>
      <c r="M258" s="2231"/>
      <c r="N258" s="2294"/>
      <c r="O258" s="2232"/>
      <c r="P258" s="2232"/>
      <c r="Q258" s="2232"/>
      <c r="R258" s="2232"/>
      <c r="S258" s="2232"/>
      <c r="T258" s="2232"/>
      <c r="U258" s="2232"/>
      <c r="V258" s="2234"/>
      <c r="W258" s="2234"/>
      <c r="X258" s="2234"/>
      <c r="Y258" s="2234"/>
      <c r="Z258" s="2234"/>
      <c r="AA258" s="2218"/>
      <c r="AB258" s="2218"/>
      <c r="AC258" s="2218"/>
      <c r="AD258" s="2218"/>
      <c r="AE258" s="2218"/>
      <c r="AF258" s="2218"/>
      <c r="AG258" s="2218"/>
      <c r="AH258" s="2218"/>
      <c r="AI258" s="2218"/>
      <c r="AJ258" s="2218"/>
    </row>
    <row r="259" spans="1:38" s="2225" customFormat="1" ht="15" customHeight="1">
      <c r="A259" s="2214"/>
      <c r="B259" s="2215"/>
      <c r="C259" s="2216" t="s">
        <v>551</v>
      </c>
      <c r="D259" s="2214"/>
      <c r="E259" s="2165"/>
      <c r="F259" s="2165"/>
      <c r="G259" s="2165"/>
      <c r="H259" s="2230" t="s">
        <v>650</v>
      </c>
      <c r="I259" s="2230"/>
      <c r="J259" s="2231"/>
      <c r="K259" s="2231"/>
      <c r="L259" s="2231"/>
      <c r="M259" s="2231"/>
      <c r="N259" s="2223">
        <f>M259-SUM(O259:U259)</f>
        <v>0</v>
      </c>
      <c r="O259" s="2232"/>
      <c r="P259" s="2232"/>
      <c r="Q259" s="2232"/>
      <c r="R259" s="2232"/>
      <c r="S259" s="2232"/>
      <c r="T259" s="2232"/>
      <c r="U259" s="2232"/>
      <c r="V259" s="2234"/>
      <c r="W259" s="2234"/>
      <c r="X259" s="2234"/>
      <c r="Y259" s="2234"/>
      <c r="Z259" s="2234"/>
      <c r="AA259" s="2218"/>
      <c r="AB259" s="2218"/>
      <c r="AC259" s="2218"/>
      <c r="AD259" s="2218"/>
      <c r="AE259" s="2218"/>
      <c r="AF259" s="2218"/>
      <c r="AG259" s="2218"/>
      <c r="AH259" s="2218"/>
      <c r="AI259" s="2218"/>
      <c r="AJ259" s="2218"/>
    </row>
    <row r="260" spans="1:38" s="2225" customFormat="1" ht="15" customHeight="1">
      <c r="A260" s="2214"/>
      <c r="B260" s="2215"/>
      <c r="C260" s="2216"/>
      <c r="D260" s="2214"/>
      <c r="E260" s="2165"/>
      <c r="F260" s="2165"/>
      <c r="G260" s="2165"/>
      <c r="H260" s="2230"/>
      <c r="I260" s="2230"/>
      <c r="J260" s="2231"/>
      <c r="K260" s="2231"/>
      <c r="L260" s="2231"/>
      <c r="M260" s="2231"/>
      <c r="N260" s="2294"/>
      <c r="O260" s="2232"/>
      <c r="P260" s="2232"/>
      <c r="Q260" s="2232"/>
      <c r="R260" s="2232"/>
      <c r="S260" s="2232"/>
      <c r="T260" s="2232"/>
      <c r="U260" s="2232"/>
      <c r="V260" s="2234"/>
      <c r="W260" s="2234"/>
      <c r="X260" s="2234"/>
      <c r="Y260" s="2234"/>
      <c r="Z260" s="2234"/>
      <c r="AA260" s="2218"/>
      <c r="AB260" s="2218"/>
      <c r="AC260" s="2218"/>
      <c r="AD260" s="2218"/>
      <c r="AE260" s="2218"/>
      <c r="AF260" s="2218"/>
      <c r="AG260" s="2218"/>
      <c r="AH260" s="2218"/>
      <c r="AI260" s="2218"/>
      <c r="AJ260" s="2218"/>
    </row>
    <row r="261" spans="1:38" s="2225" customFormat="1" ht="15" customHeight="1">
      <c r="A261" s="2214"/>
      <c r="B261" s="2215"/>
      <c r="C261" s="2216" t="s">
        <v>552</v>
      </c>
      <c r="D261" s="2214"/>
      <c r="E261" s="2165"/>
      <c r="F261" s="2165"/>
      <c r="G261" s="2165" t="s">
        <v>1620</v>
      </c>
      <c r="H261" s="2230"/>
      <c r="I261" s="2230"/>
      <c r="J261" s="2231"/>
      <c r="K261" s="2231"/>
      <c r="L261" s="2231"/>
      <c r="M261" s="2231"/>
      <c r="N261" s="2294"/>
      <c r="O261" s="2232"/>
      <c r="P261" s="2232"/>
      <c r="Q261" s="2232"/>
      <c r="R261" s="2232"/>
      <c r="S261" s="2232"/>
      <c r="T261" s="2232"/>
      <c r="U261" s="2232"/>
      <c r="V261" s="2234"/>
      <c r="W261" s="2234"/>
      <c r="X261" s="2234"/>
      <c r="Y261" s="2234"/>
      <c r="Z261" s="2234"/>
      <c r="AA261" s="2218"/>
      <c r="AB261" s="2218"/>
      <c r="AC261" s="2218"/>
      <c r="AD261" s="2218"/>
      <c r="AE261" s="2218"/>
      <c r="AF261" s="2218"/>
      <c r="AG261" s="2218"/>
      <c r="AH261" s="2218"/>
      <c r="AI261" s="2218"/>
      <c r="AJ261" s="2218"/>
    </row>
    <row r="262" spans="1:38" s="2225" customFormat="1" ht="15" customHeight="1">
      <c r="A262" s="2214"/>
      <c r="B262" s="2215"/>
      <c r="C262" s="2216" t="s">
        <v>552</v>
      </c>
      <c r="D262" s="2214"/>
      <c r="E262" s="2165"/>
      <c r="F262" s="2165"/>
      <c r="G262" s="2165" t="s">
        <v>908</v>
      </c>
      <c r="H262" s="2230"/>
      <c r="I262" s="2230"/>
      <c r="J262" s="2231"/>
      <c r="K262" s="2231"/>
      <c r="L262" s="2231"/>
      <c r="M262" s="2231"/>
      <c r="N262" s="2294"/>
      <c r="O262" s="2232"/>
      <c r="P262" s="2232"/>
      <c r="Q262" s="2232"/>
      <c r="R262" s="2232"/>
      <c r="S262" s="2232"/>
      <c r="T262" s="2232"/>
      <c r="U262" s="2232"/>
      <c r="V262" s="2234"/>
      <c r="W262" s="2234"/>
      <c r="X262" s="2234"/>
      <c r="Y262" s="2234"/>
      <c r="Z262" s="2234"/>
      <c r="AA262" s="2218"/>
      <c r="AB262" s="2218"/>
      <c r="AC262" s="2218"/>
      <c r="AD262" s="2218"/>
      <c r="AE262" s="2218"/>
      <c r="AF262" s="2218"/>
      <c r="AG262" s="2218"/>
      <c r="AH262" s="2218"/>
      <c r="AI262" s="2218"/>
      <c r="AJ262" s="2218"/>
    </row>
    <row r="263" spans="1:38" s="2225" customFormat="1" ht="15" customHeight="1">
      <c r="A263" s="2214"/>
      <c r="B263" s="2215"/>
      <c r="C263" s="2216"/>
      <c r="D263" s="2214"/>
      <c r="E263" s="2165"/>
      <c r="F263" s="2165"/>
      <c r="G263" s="2165"/>
      <c r="H263" s="2230"/>
      <c r="I263" s="2230"/>
      <c r="J263" s="2231"/>
      <c r="K263" s="2231"/>
      <c r="L263" s="2231"/>
      <c r="M263" s="2231"/>
      <c r="N263" s="2294"/>
      <c r="O263" s="2232"/>
      <c r="P263" s="2232"/>
      <c r="Q263" s="2232"/>
      <c r="R263" s="2232"/>
      <c r="S263" s="2232"/>
      <c r="T263" s="2232"/>
      <c r="U263" s="2232"/>
      <c r="V263" s="2234"/>
      <c r="W263" s="2234"/>
      <c r="X263" s="2234"/>
      <c r="Y263" s="2234"/>
      <c r="Z263" s="2234"/>
      <c r="AA263" s="2218"/>
      <c r="AB263" s="2218"/>
      <c r="AC263" s="2218"/>
      <c r="AD263" s="2218"/>
      <c r="AE263" s="2218"/>
      <c r="AF263" s="2218"/>
      <c r="AG263" s="2218"/>
      <c r="AH263" s="2218"/>
      <c r="AI263" s="2218"/>
      <c r="AJ263" s="2218"/>
    </row>
    <row r="264" spans="1:38" s="2225" customFormat="1" ht="15" customHeight="1">
      <c r="A264" s="2214"/>
      <c r="B264" s="2215"/>
      <c r="C264" s="2216"/>
      <c r="D264" s="2214"/>
      <c r="E264" s="2165" t="s">
        <v>878</v>
      </c>
      <c r="F264" s="2165" t="s">
        <v>615</v>
      </c>
      <c r="G264" s="2165"/>
      <c r="H264" s="2165"/>
      <c r="I264" s="2165"/>
      <c r="J264" s="2215"/>
      <c r="K264" s="2215" t="s">
        <v>1542</v>
      </c>
      <c r="L264" s="2215">
        <f>L266+L267+L268+L269+L270+L271+L272+L274</f>
        <v>0</v>
      </c>
      <c r="M264" s="2215">
        <f>M266+M267+M268+M269+M270+M271+M272+M274</f>
        <v>0</v>
      </c>
      <c r="N264" s="2294"/>
      <c r="O264" s="2216">
        <f t="shared" ref="O264:U264" si="47">O266+O267+O268+O269+O270+O271+O272+O274</f>
        <v>0</v>
      </c>
      <c r="P264" s="2491">
        <f t="shared" si="47"/>
        <v>0</v>
      </c>
      <c r="Q264" s="2491">
        <f t="shared" si="47"/>
        <v>0</v>
      </c>
      <c r="R264" s="2491">
        <f t="shared" si="47"/>
        <v>0</v>
      </c>
      <c r="S264" s="2491">
        <f t="shared" si="47"/>
        <v>0</v>
      </c>
      <c r="T264" s="2491">
        <f t="shared" si="47"/>
        <v>0</v>
      </c>
      <c r="U264" s="2491">
        <f t="shared" si="47"/>
        <v>0</v>
      </c>
      <c r="V264" s="2234"/>
      <c r="W264" s="2234"/>
      <c r="X264" s="2234"/>
      <c r="Y264" s="2234"/>
      <c r="Z264" s="2234"/>
      <c r="AA264" s="2218"/>
      <c r="AB264" s="2218"/>
      <c r="AC264" s="2218"/>
      <c r="AD264" s="2218"/>
      <c r="AE264" s="2218"/>
      <c r="AF264" s="2218"/>
      <c r="AG264" s="2218"/>
      <c r="AH264" s="2218"/>
      <c r="AI264" s="2218"/>
      <c r="AJ264" s="2218"/>
    </row>
    <row r="265" spans="1:38" s="2225" customFormat="1" ht="15" customHeight="1">
      <c r="A265" s="2214"/>
      <c r="B265" s="2215"/>
      <c r="C265" s="2216"/>
      <c r="D265" s="2214"/>
      <c r="E265" s="2165"/>
      <c r="F265" s="2165"/>
      <c r="G265" s="2165"/>
      <c r="H265" s="2165"/>
      <c r="I265" s="2165"/>
      <c r="J265" s="2215"/>
      <c r="K265" s="2215"/>
      <c r="L265" s="2215"/>
      <c r="M265" s="2215"/>
      <c r="N265" s="2294"/>
      <c r="O265" s="2216"/>
      <c r="P265" s="2216"/>
      <c r="Q265" s="2216"/>
      <c r="R265" s="2216"/>
      <c r="S265" s="2216"/>
      <c r="T265" s="2216"/>
      <c r="U265" s="2216"/>
      <c r="V265" s="2234"/>
      <c r="W265" s="2234"/>
      <c r="X265" s="2234"/>
      <c r="Y265" s="2234"/>
      <c r="Z265" s="2234"/>
      <c r="AA265" s="2218"/>
      <c r="AB265" s="2218"/>
      <c r="AC265" s="2218"/>
      <c r="AD265" s="2218"/>
      <c r="AE265" s="2218"/>
      <c r="AF265" s="2218"/>
      <c r="AG265" s="2218"/>
      <c r="AH265" s="2218"/>
      <c r="AI265" s="2218"/>
      <c r="AJ265" s="2218"/>
    </row>
    <row r="266" spans="1:38" s="2225" customFormat="1" ht="15" customHeight="1">
      <c r="A266" s="2214"/>
      <c r="B266" s="2215"/>
      <c r="C266" s="2236" t="s">
        <v>552</v>
      </c>
      <c r="D266" s="2168"/>
      <c r="E266" s="2168"/>
      <c r="F266" s="2168"/>
      <c r="G266" s="2168" t="s">
        <v>990</v>
      </c>
      <c r="H266" s="2168"/>
      <c r="I266" s="2168"/>
      <c r="J266" s="2215"/>
      <c r="K266" s="2215"/>
      <c r="L266" s="2215"/>
      <c r="M266" s="2215"/>
      <c r="N266" s="2218"/>
      <c r="O266" s="2216"/>
      <c r="P266" s="2491"/>
      <c r="Q266" s="2491"/>
      <c r="R266" s="2491"/>
      <c r="S266" s="2491"/>
      <c r="T266" s="2491"/>
      <c r="U266" s="2491"/>
      <c r="V266" s="2234"/>
      <c r="W266" s="2234"/>
      <c r="X266" s="2234"/>
      <c r="Y266" s="2234"/>
      <c r="Z266" s="2234"/>
      <c r="AA266" s="2234"/>
      <c r="AB266" s="2234"/>
      <c r="AC266" s="2234"/>
      <c r="AD266" s="2234"/>
      <c r="AE266" s="2234"/>
      <c r="AF266" s="2234"/>
      <c r="AG266" s="2234"/>
      <c r="AH266" s="2234"/>
      <c r="AI266" s="2234"/>
      <c r="AJ266" s="2234"/>
      <c r="AK266" s="2224"/>
      <c r="AL266" s="2224"/>
    </row>
    <row r="267" spans="1:38" s="2225" customFormat="1" ht="15" customHeight="1">
      <c r="A267" s="2214"/>
      <c r="B267" s="2215"/>
      <c r="C267" s="2236" t="s">
        <v>552</v>
      </c>
      <c r="D267" s="2168"/>
      <c r="E267" s="2168"/>
      <c r="F267" s="2168"/>
      <c r="G267" s="2168" t="s">
        <v>991</v>
      </c>
      <c r="H267" s="2169"/>
      <c r="I267" s="2169"/>
      <c r="J267" s="2231"/>
      <c r="K267" s="2231"/>
      <c r="L267" s="2231"/>
      <c r="M267" s="2231"/>
      <c r="N267" s="2218"/>
      <c r="O267" s="2232"/>
      <c r="P267" s="2492"/>
      <c r="Q267" s="2492"/>
      <c r="R267" s="2492"/>
      <c r="S267" s="2492"/>
      <c r="T267" s="2492"/>
      <c r="U267" s="2492"/>
      <c r="V267" s="2234"/>
      <c r="W267" s="2234"/>
      <c r="X267" s="2234"/>
      <c r="Y267" s="2234"/>
      <c r="Z267" s="2234"/>
      <c r="AA267" s="2234"/>
      <c r="AB267" s="2234"/>
      <c r="AC267" s="2234"/>
      <c r="AD267" s="2234"/>
      <c r="AE267" s="2234"/>
      <c r="AF267" s="2234"/>
      <c r="AG267" s="2234"/>
      <c r="AH267" s="2234"/>
      <c r="AI267" s="2234"/>
      <c r="AJ267" s="2234"/>
      <c r="AK267" s="2224"/>
      <c r="AL267" s="2224"/>
    </row>
    <row r="268" spans="1:38" s="2225" customFormat="1" ht="15" customHeight="1">
      <c r="A268" s="2214"/>
      <c r="B268" s="2215"/>
      <c r="C268" s="2236" t="s">
        <v>992</v>
      </c>
      <c r="D268" s="2168"/>
      <c r="E268" s="2168"/>
      <c r="F268" s="2168"/>
      <c r="G268" s="2168" t="s">
        <v>993</v>
      </c>
      <c r="H268" s="2169"/>
      <c r="I268" s="2169"/>
      <c r="J268" s="2231"/>
      <c r="K268" s="2231"/>
      <c r="L268" s="2231"/>
      <c r="M268" s="2231"/>
      <c r="N268" s="2218"/>
      <c r="O268" s="2232"/>
      <c r="P268" s="2492"/>
      <c r="Q268" s="2492"/>
      <c r="R268" s="2492"/>
      <c r="S268" s="2492"/>
      <c r="T268" s="2492"/>
      <c r="U268" s="2492"/>
      <c r="V268" s="2234"/>
      <c r="W268" s="2234"/>
      <c r="X268" s="2234"/>
      <c r="Y268" s="2234"/>
      <c r="Z268" s="2234"/>
      <c r="AA268" s="2234"/>
      <c r="AB268" s="2234"/>
      <c r="AC268" s="2234"/>
      <c r="AD268" s="2234"/>
      <c r="AE268" s="2234"/>
      <c r="AF268" s="2234"/>
      <c r="AG268" s="2234"/>
      <c r="AH268" s="2234"/>
      <c r="AI268" s="2234"/>
      <c r="AJ268" s="2234"/>
      <c r="AK268" s="2224"/>
      <c r="AL268" s="2224"/>
    </row>
    <row r="269" spans="1:38" s="2225" customFormat="1" ht="15" customHeight="1">
      <c r="A269" s="2214"/>
      <c r="B269" s="2215"/>
      <c r="C269" s="2236" t="s">
        <v>552</v>
      </c>
      <c r="D269" s="2168"/>
      <c r="E269" s="2168"/>
      <c r="F269" s="2168"/>
      <c r="G269" s="2168" t="s">
        <v>1624</v>
      </c>
      <c r="H269" s="2168"/>
      <c r="I269" s="2168"/>
      <c r="J269" s="2215"/>
      <c r="K269" s="2215"/>
      <c r="L269" s="2215"/>
      <c r="M269" s="2215"/>
      <c r="N269" s="2218"/>
      <c r="O269" s="2216"/>
      <c r="P269" s="2491"/>
      <c r="Q269" s="2491"/>
      <c r="R269" s="2491"/>
      <c r="S269" s="2491"/>
      <c r="T269" s="2491"/>
      <c r="U269" s="2491"/>
      <c r="V269" s="2234"/>
      <c r="W269" s="2234"/>
      <c r="X269" s="2234"/>
      <c r="Y269" s="2234"/>
      <c r="Z269" s="2234"/>
      <c r="AA269" s="2234"/>
      <c r="AB269" s="2234"/>
      <c r="AC269" s="2234"/>
      <c r="AD269" s="2234"/>
      <c r="AE269" s="2234"/>
      <c r="AF269" s="2234"/>
      <c r="AG269" s="2234"/>
      <c r="AH269" s="2234"/>
      <c r="AI269" s="2234"/>
      <c r="AJ269" s="2234"/>
      <c r="AK269" s="2224"/>
      <c r="AL269" s="2224"/>
    </row>
    <row r="270" spans="1:38" s="2225" customFormat="1" ht="15" customHeight="1">
      <c r="A270" s="2214"/>
      <c r="B270" s="2215"/>
      <c r="C270" s="2236" t="s">
        <v>552</v>
      </c>
      <c r="D270" s="2168"/>
      <c r="E270" s="2168"/>
      <c r="F270" s="2168"/>
      <c r="G270" s="2168" t="s">
        <v>994</v>
      </c>
      <c r="H270" s="2168"/>
      <c r="I270" s="2168"/>
      <c r="J270" s="2215"/>
      <c r="K270" s="2215"/>
      <c r="L270" s="2215"/>
      <c r="M270" s="2215"/>
      <c r="N270" s="2218"/>
      <c r="O270" s="2216"/>
      <c r="P270" s="2491"/>
      <c r="Q270" s="2491"/>
      <c r="R270" s="2491"/>
      <c r="S270" s="2491"/>
      <c r="T270" s="2491"/>
      <c r="U270" s="2491"/>
      <c r="V270" s="2234"/>
      <c r="W270" s="2234"/>
      <c r="X270" s="2234"/>
      <c r="Y270" s="2234"/>
      <c r="Z270" s="2234"/>
      <c r="AA270" s="2234"/>
      <c r="AB270" s="2234"/>
      <c r="AC270" s="2234"/>
      <c r="AD270" s="2234"/>
      <c r="AE270" s="2234"/>
      <c r="AF270" s="2234"/>
      <c r="AG270" s="2234"/>
      <c r="AH270" s="2234"/>
      <c r="AI270" s="2234"/>
      <c r="AJ270" s="2234"/>
      <c r="AK270" s="2224"/>
      <c r="AL270" s="2224"/>
    </row>
    <row r="271" spans="1:38" s="2225" customFormat="1" ht="15" customHeight="1">
      <c r="A271" s="2214"/>
      <c r="B271" s="2215"/>
      <c r="C271" s="2236" t="s">
        <v>552</v>
      </c>
      <c r="D271" s="2168"/>
      <c r="E271" s="2168"/>
      <c r="F271" s="2168"/>
      <c r="G271" s="2168" t="s">
        <v>995</v>
      </c>
      <c r="H271" s="2168"/>
      <c r="I271" s="2168"/>
      <c r="J271" s="2215"/>
      <c r="K271" s="2215"/>
      <c r="L271" s="2215"/>
      <c r="M271" s="2215"/>
      <c r="N271" s="2218"/>
      <c r="O271" s="2216"/>
      <c r="P271" s="2491"/>
      <c r="Q271" s="2491"/>
      <c r="R271" s="2491"/>
      <c r="S271" s="2491"/>
      <c r="T271" s="2491"/>
      <c r="U271" s="2491"/>
      <c r="V271" s="2234"/>
      <c r="W271" s="2234"/>
      <c r="X271" s="2234"/>
      <c r="Y271" s="2234"/>
      <c r="Z271" s="2234"/>
      <c r="AA271" s="2234"/>
      <c r="AB271" s="2234"/>
      <c r="AC271" s="2234"/>
      <c r="AD271" s="2234"/>
      <c r="AE271" s="2234"/>
      <c r="AF271" s="2234"/>
      <c r="AG271" s="2234"/>
      <c r="AH271" s="2234"/>
      <c r="AI271" s="2234"/>
      <c r="AJ271" s="2234"/>
      <c r="AK271" s="2224"/>
      <c r="AL271" s="2224"/>
    </row>
    <row r="272" spans="1:38" s="2225" customFormat="1" ht="15" customHeight="1">
      <c r="A272" s="2214"/>
      <c r="B272" s="2215"/>
      <c r="C272" s="2236" t="s">
        <v>552</v>
      </c>
      <c r="D272" s="2168"/>
      <c r="E272" s="2168"/>
      <c r="F272" s="2168"/>
      <c r="G272" s="2168" t="s">
        <v>996</v>
      </c>
      <c r="H272" s="2168"/>
      <c r="I272" s="2168"/>
      <c r="J272" s="2215"/>
      <c r="K272" s="2215"/>
      <c r="L272" s="2215"/>
      <c r="M272" s="2215"/>
      <c r="N272" s="2218"/>
      <c r="O272" s="2216"/>
      <c r="P272" s="2491"/>
      <c r="Q272" s="2491"/>
      <c r="R272" s="2491"/>
      <c r="S272" s="2491"/>
      <c r="T272" s="2491"/>
      <c r="U272" s="2491"/>
      <c r="V272" s="2234"/>
      <c r="W272" s="2234"/>
      <c r="X272" s="2234"/>
      <c r="Y272" s="2234"/>
      <c r="Z272" s="2234"/>
      <c r="AA272" s="2234"/>
      <c r="AB272" s="2234"/>
      <c r="AC272" s="2234"/>
      <c r="AD272" s="2234"/>
      <c r="AE272" s="2234"/>
      <c r="AF272" s="2234"/>
      <c r="AG272" s="2234"/>
      <c r="AH272" s="2234"/>
      <c r="AI272" s="2234"/>
      <c r="AJ272" s="2234"/>
      <c r="AK272" s="2224"/>
      <c r="AL272" s="2224"/>
    </row>
    <row r="273" spans="1:36" s="2225" customFormat="1" ht="15" customHeight="1">
      <c r="A273" s="2214"/>
      <c r="B273" s="2215"/>
      <c r="C273" s="2216"/>
      <c r="D273" s="2214"/>
      <c r="E273" s="2165"/>
      <c r="F273" s="2165"/>
      <c r="G273" s="2230"/>
      <c r="H273" s="2230"/>
      <c r="I273" s="2230"/>
      <c r="J273" s="2231"/>
      <c r="K273" s="2231"/>
      <c r="L273" s="2231"/>
      <c r="M273" s="2231"/>
      <c r="N273" s="2223">
        <f>M273-SUM(O273:U273)</f>
        <v>0</v>
      </c>
      <c r="O273" s="2232"/>
      <c r="P273" s="2232"/>
      <c r="Q273" s="2232"/>
      <c r="R273" s="2232"/>
      <c r="S273" s="2232"/>
      <c r="T273" s="2232"/>
      <c r="U273" s="2232"/>
      <c r="V273" s="2234"/>
      <c r="W273" s="2234"/>
      <c r="X273" s="2234"/>
      <c r="Y273" s="2234"/>
      <c r="Z273" s="2234"/>
      <c r="AA273" s="2218"/>
      <c r="AB273" s="2218"/>
      <c r="AC273" s="2218"/>
      <c r="AD273" s="2218"/>
      <c r="AE273" s="2218"/>
      <c r="AF273" s="2218"/>
      <c r="AG273" s="2218"/>
      <c r="AH273" s="2218"/>
      <c r="AI273" s="2218"/>
      <c r="AJ273" s="2218"/>
    </row>
    <row r="274" spans="1:36" s="2225" customFormat="1" ht="15" customHeight="1">
      <c r="A274" s="2214"/>
      <c r="B274" s="2215"/>
      <c r="C274" s="2216" t="s">
        <v>552</v>
      </c>
      <c r="D274" s="2214"/>
      <c r="E274" s="2165"/>
      <c r="F274" s="2165"/>
      <c r="G274" s="2165" t="s">
        <v>1620</v>
      </c>
      <c r="H274" s="2230"/>
      <c r="I274" s="2165"/>
      <c r="J274" s="2215"/>
      <c r="K274" s="2215"/>
      <c r="L274" s="2215"/>
      <c r="M274" s="2215"/>
      <c r="N274" s="2294"/>
      <c r="O274" s="2216"/>
      <c r="P274" s="2216"/>
      <c r="Q274" s="2216"/>
      <c r="R274" s="2216"/>
      <c r="S274" s="2216"/>
      <c r="T274" s="2216"/>
      <c r="U274" s="2216"/>
      <c r="V274" s="2234"/>
      <c r="W274" s="2234"/>
      <c r="X274" s="2234"/>
      <c r="Y274" s="2234"/>
      <c r="Z274" s="2234"/>
      <c r="AA274" s="2218"/>
      <c r="AB274" s="2218"/>
      <c r="AC274" s="2218"/>
      <c r="AD274" s="2218"/>
      <c r="AE274" s="2218"/>
      <c r="AF274" s="2218"/>
      <c r="AG274" s="2218"/>
      <c r="AH274" s="2218"/>
      <c r="AI274" s="2218"/>
      <c r="AJ274" s="2218"/>
    </row>
    <row r="275" spans="1:36" s="2225" customFormat="1" ht="15" customHeight="1">
      <c r="A275" s="2214"/>
      <c r="B275" s="2215"/>
      <c r="C275" s="2216"/>
      <c r="D275" s="2214"/>
      <c r="E275" s="2165"/>
      <c r="F275" s="2165"/>
      <c r="G275" s="2230"/>
      <c r="H275" s="2230"/>
      <c r="I275" s="2230"/>
      <c r="J275" s="2231"/>
      <c r="K275" s="2231"/>
      <c r="L275" s="2231"/>
      <c r="M275" s="2231"/>
      <c r="N275" s="2294"/>
      <c r="O275" s="2232"/>
      <c r="P275" s="2232"/>
      <c r="Q275" s="2232"/>
      <c r="R275" s="2232"/>
      <c r="S275" s="2232"/>
      <c r="T275" s="2232"/>
      <c r="U275" s="2232"/>
      <c r="V275" s="2234"/>
      <c r="W275" s="2234"/>
      <c r="X275" s="2234"/>
      <c r="Y275" s="2234"/>
      <c r="Z275" s="2234"/>
      <c r="AA275" s="2218"/>
      <c r="AB275" s="2218"/>
      <c r="AC275" s="2218"/>
      <c r="AD275" s="2218"/>
      <c r="AE275" s="2218"/>
      <c r="AF275" s="2218"/>
      <c r="AG275" s="2218"/>
      <c r="AH275" s="2218"/>
      <c r="AI275" s="2218"/>
      <c r="AJ275" s="2218"/>
    </row>
    <row r="276" spans="1:36" s="2225" customFormat="1" ht="15" customHeight="1">
      <c r="A276" s="2214"/>
      <c r="B276" s="2215"/>
      <c r="C276" s="2216"/>
      <c r="D276" s="2214"/>
      <c r="E276" s="2165" t="s">
        <v>883</v>
      </c>
      <c r="F276" s="2165" t="s">
        <v>616</v>
      </c>
      <c r="G276" s="2165"/>
      <c r="H276" s="2165"/>
      <c r="I276" s="2165"/>
      <c r="J276" s="2215"/>
      <c r="K276" s="2215"/>
      <c r="L276" s="2215">
        <f>L278+L279</f>
        <v>0</v>
      </c>
      <c r="M276" s="2215">
        <f>M278+M279</f>
        <v>0</v>
      </c>
      <c r="N276" s="2294"/>
      <c r="O276" s="2216">
        <f t="shared" ref="O276:U276" si="48">O278+O279</f>
        <v>0</v>
      </c>
      <c r="P276" s="2216">
        <f t="shared" si="48"/>
        <v>0</v>
      </c>
      <c r="Q276" s="2216">
        <f t="shared" si="48"/>
        <v>0</v>
      </c>
      <c r="R276" s="2216">
        <f t="shared" si="48"/>
        <v>0</v>
      </c>
      <c r="S276" s="2216">
        <f t="shared" si="48"/>
        <v>0</v>
      </c>
      <c r="T276" s="2216">
        <f t="shared" si="48"/>
        <v>0</v>
      </c>
      <c r="U276" s="2216">
        <f t="shared" si="48"/>
        <v>0</v>
      </c>
      <c r="V276" s="2234"/>
      <c r="W276" s="2234"/>
      <c r="X276" s="2234"/>
      <c r="Y276" s="2234"/>
      <c r="Z276" s="2234"/>
      <c r="AA276" s="2218"/>
      <c r="AB276" s="2218"/>
      <c r="AC276" s="2218"/>
      <c r="AD276" s="2218"/>
      <c r="AE276" s="2218"/>
      <c r="AF276" s="2218"/>
      <c r="AG276" s="2218"/>
      <c r="AH276" s="2218"/>
      <c r="AI276" s="2218"/>
      <c r="AJ276" s="2218"/>
    </row>
    <row r="277" spans="1:36" s="2225" customFormat="1" ht="15" customHeight="1">
      <c r="A277" s="2214"/>
      <c r="B277" s="2215"/>
      <c r="C277" s="2216"/>
      <c r="D277" s="2214"/>
      <c r="E277" s="2165"/>
      <c r="F277" s="2165"/>
      <c r="G277" s="2165"/>
      <c r="H277" s="2165"/>
      <c r="I277" s="2165"/>
      <c r="J277" s="2215"/>
      <c r="K277" s="2215"/>
      <c r="L277" s="2215"/>
      <c r="M277" s="2215"/>
      <c r="N277" s="2294"/>
      <c r="O277" s="2216"/>
      <c r="P277" s="2216"/>
      <c r="Q277" s="2216"/>
      <c r="R277" s="2216"/>
      <c r="S277" s="2216"/>
      <c r="T277" s="2216"/>
      <c r="U277" s="2216"/>
      <c r="V277" s="2234"/>
      <c r="W277" s="2234"/>
      <c r="X277" s="2234"/>
      <c r="Y277" s="2234"/>
      <c r="Z277" s="2234"/>
      <c r="AA277" s="2218"/>
      <c r="AB277" s="2218"/>
      <c r="AC277" s="2218"/>
      <c r="AD277" s="2218"/>
      <c r="AE277" s="2218"/>
      <c r="AF277" s="2218"/>
      <c r="AG277" s="2218"/>
      <c r="AH277" s="2218"/>
      <c r="AI277" s="2218"/>
      <c r="AJ277" s="2218"/>
    </row>
    <row r="278" spans="1:36" s="2225" customFormat="1" ht="15" customHeight="1">
      <c r="A278" s="2214"/>
      <c r="B278" s="2215"/>
      <c r="C278" s="2216" t="s">
        <v>552</v>
      </c>
      <c r="D278" s="2214"/>
      <c r="E278" s="2165"/>
      <c r="F278" s="2165"/>
      <c r="G278" s="2230" t="s">
        <v>617</v>
      </c>
      <c r="H278" s="2230"/>
      <c r="I278" s="2230"/>
      <c r="J278" s="2231"/>
      <c r="K278" s="2215" t="s">
        <v>96</v>
      </c>
      <c r="L278" s="2231"/>
      <c r="M278" s="2231"/>
      <c r="N278" s="2223">
        <f>M278-SUM(O278:U278)</f>
        <v>0</v>
      </c>
      <c r="O278" s="2232"/>
      <c r="P278" s="2232"/>
      <c r="Q278" s="2232"/>
      <c r="R278" s="2232"/>
      <c r="S278" s="2232"/>
      <c r="T278" s="2232"/>
      <c r="U278" s="2232"/>
      <c r="V278" s="2234"/>
      <c r="W278" s="2234"/>
      <c r="X278" s="2234"/>
      <c r="Y278" s="2234"/>
      <c r="Z278" s="2234"/>
      <c r="AA278" s="2218"/>
      <c r="AB278" s="2218"/>
      <c r="AC278" s="2218"/>
      <c r="AD278" s="2218"/>
      <c r="AE278" s="2218"/>
      <c r="AF278" s="2218"/>
      <c r="AG278" s="2218"/>
      <c r="AH278" s="2218"/>
      <c r="AI278" s="2218"/>
      <c r="AJ278" s="2218"/>
    </row>
    <row r="279" spans="1:36" s="2225" customFormat="1" ht="15" customHeight="1">
      <c r="A279" s="2214"/>
      <c r="B279" s="2215"/>
      <c r="C279" s="2216" t="s">
        <v>552</v>
      </c>
      <c r="D279" s="2237"/>
      <c r="E279" s="2230"/>
      <c r="F279" s="2230"/>
      <c r="G279" s="2230" t="s">
        <v>1620</v>
      </c>
      <c r="H279" s="2230"/>
      <c r="I279" s="2230"/>
      <c r="J279" s="2231"/>
      <c r="K279" s="2231"/>
      <c r="L279" s="2231"/>
      <c r="M279" s="2231"/>
      <c r="N279" s="2294"/>
      <c r="O279" s="2232"/>
      <c r="P279" s="2232"/>
      <c r="Q279" s="2232"/>
      <c r="R279" s="2232"/>
      <c r="S279" s="2232"/>
      <c r="T279" s="2232"/>
      <c r="U279" s="2232"/>
      <c r="V279" s="2234"/>
      <c r="W279" s="2234"/>
      <c r="X279" s="2234"/>
      <c r="Y279" s="2234"/>
      <c r="Z279" s="2234"/>
      <c r="AA279" s="2218"/>
      <c r="AB279" s="2218"/>
      <c r="AC279" s="2218"/>
      <c r="AD279" s="2218"/>
      <c r="AE279" s="2218"/>
      <c r="AF279" s="2218"/>
      <c r="AG279" s="2218"/>
      <c r="AH279" s="2218"/>
      <c r="AI279" s="2218"/>
      <c r="AJ279" s="2218"/>
    </row>
    <row r="280" spans="1:36" s="2225" customFormat="1" ht="15" customHeight="1">
      <c r="A280" s="2214"/>
      <c r="B280" s="2215"/>
      <c r="C280" s="2216"/>
      <c r="D280" s="2214"/>
      <c r="E280" s="2165"/>
      <c r="F280" s="2165"/>
      <c r="G280" s="2165"/>
      <c r="H280" s="2230"/>
      <c r="I280" s="2230"/>
      <c r="J280" s="2231"/>
      <c r="K280" s="2231"/>
      <c r="L280" s="2231"/>
      <c r="M280" s="2231"/>
      <c r="N280" s="2294"/>
      <c r="O280" s="2232"/>
      <c r="P280" s="2232"/>
      <c r="Q280" s="2232"/>
      <c r="R280" s="2232"/>
      <c r="S280" s="2232"/>
      <c r="T280" s="2232"/>
      <c r="U280" s="2232"/>
      <c r="V280" s="2234"/>
      <c r="W280" s="2234"/>
      <c r="X280" s="2234"/>
      <c r="Y280" s="2234"/>
      <c r="Z280" s="2234"/>
      <c r="AA280" s="2218"/>
      <c r="AB280" s="2218"/>
      <c r="AC280" s="2218"/>
      <c r="AD280" s="2218"/>
      <c r="AE280" s="2218"/>
      <c r="AF280" s="2218"/>
      <c r="AG280" s="2218"/>
      <c r="AH280" s="2218"/>
      <c r="AI280" s="2218"/>
      <c r="AJ280" s="2218"/>
    </row>
    <row r="281" spans="1:36" s="2225" customFormat="1" ht="15" customHeight="1">
      <c r="A281" s="2214"/>
      <c r="B281" s="2215"/>
      <c r="C281" s="2216"/>
      <c r="D281" s="2214"/>
      <c r="E281" s="2165" t="s">
        <v>884</v>
      </c>
      <c r="F281" s="2165" t="s">
        <v>618</v>
      </c>
      <c r="G281" s="2165"/>
      <c r="H281" s="2230"/>
      <c r="I281" s="2230"/>
      <c r="J281" s="2231"/>
      <c r="K281" s="2231"/>
      <c r="L281" s="2215">
        <f>L283+L285+L291</f>
        <v>0</v>
      </c>
      <c r="M281" s="2215">
        <f>M283+M285+M291</f>
        <v>0</v>
      </c>
      <c r="N281" s="2294"/>
      <c r="O281" s="2216">
        <f t="shared" ref="O281:U281" si="49">O283+O285+O291</f>
        <v>0</v>
      </c>
      <c r="P281" s="2216">
        <f t="shared" si="49"/>
        <v>0</v>
      </c>
      <c r="Q281" s="2216">
        <f t="shared" si="49"/>
        <v>0</v>
      </c>
      <c r="R281" s="2216">
        <f t="shared" si="49"/>
        <v>0</v>
      </c>
      <c r="S281" s="2216">
        <f t="shared" si="49"/>
        <v>0</v>
      </c>
      <c r="T281" s="2216">
        <f t="shared" si="49"/>
        <v>0</v>
      </c>
      <c r="U281" s="2216">
        <f t="shared" si="49"/>
        <v>0</v>
      </c>
      <c r="V281" s="2234"/>
      <c r="W281" s="2234"/>
      <c r="X281" s="2234"/>
      <c r="Y281" s="2234"/>
      <c r="Z281" s="2234"/>
      <c r="AA281" s="2218"/>
      <c r="AB281" s="2218"/>
      <c r="AC281" s="2218"/>
      <c r="AD281" s="2218"/>
      <c r="AE281" s="2218"/>
      <c r="AF281" s="2218"/>
      <c r="AG281" s="2218"/>
      <c r="AH281" s="2218"/>
      <c r="AI281" s="2218"/>
      <c r="AJ281" s="2218"/>
    </row>
    <row r="282" spans="1:36" s="2225" customFormat="1" ht="15" customHeight="1">
      <c r="A282" s="2214"/>
      <c r="B282" s="2215"/>
      <c r="C282" s="2216"/>
      <c r="D282" s="2214"/>
      <c r="E282" s="2165"/>
      <c r="F282" s="2165"/>
      <c r="G282" s="2165"/>
      <c r="H282" s="2230"/>
      <c r="I282" s="2230"/>
      <c r="J282" s="2231"/>
      <c r="K282" s="2231"/>
      <c r="L282" s="2231"/>
      <c r="M282" s="2231"/>
      <c r="N282" s="2223">
        <f>M282-SUM(O282:U282)</f>
        <v>0</v>
      </c>
      <c r="O282" s="2232"/>
      <c r="P282" s="2232"/>
      <c r="Q282" s="2232"/>
      <c r="R282" s="2232"/>
      <c r="S282" s="2232"/>
      <c r="T282" s="2232"/>
      <c r="U282" s="2232"/>
      <c r="V282" s="2234"/>
      <c r="W282" s="2234"/>
      <c r="X282" s="2234"/>
      <c r="Y282" s="2234"/>
      <c r="Z282" s="2234"/>
      <c r="AA282" s="2218"/>
      <c r="AB282" s="2218"/>
      <c r="AC282" s="2218"/>
      <c r="AD282" s="2218"/>
      <c r="AE282" s="2218"/>
      <c r="AF282" s="2218"/>
      <c r="AG282" s="2218"/>
      <c r="AH282" s="2218"/>
      <c r="AI282" s="2218"/>
      <c r="AJ282" s="2218"/>
    </row>
    <row r="283" spans="1:36" s="2218" customFormat="1" ht="15" customHeight="1">
      <c r="A283" s="2214"/>
      <c r="B283" s="2215"/>
      <c r="C283" s="2216" t="s">
        <v>552</v>
      </c>
      <c r="D283" s="2214"/>
      <c r="E283" s="2165"/>
      <c r="F283" s="2165" t="s">
        <v>885</v>
      </c>
      <c r="G283" s="2165" t="s">
        <v>619</v>
      </c>
      <c r="H283" s="2230"/>
      <c r="I283" s="2230"/>
      <c r="J283" s="2231"/>
      <c r="K283" s="2231"/>
      <c r="L283" s="2231"/>
      <c r="M283" s="2231"/>
      <c r="N283" s="2294"/>
      <c r="O283" s="2232"/>
      <c r="P283" s="2232"/>
      <c r="Q283" s="2232"/>
      <c r="R283" s="2232"/>
      <c r="S283" s="2232"/>
      <c r="T283" s="2232"/>
      <c r="U283" s="2232"/>
      <c r="V283" s="2234"/>
      <c r="W283" s="2234"/>
      <c r="X283" s="2234"/>
      <c r="Y283" s="2234"/>
      <c r="Z283" s="2234"/>
    </row>
    <row r="284" spans="1:36" s="2218" customFormat="1" ht="15" customHeight="1">
      <c r="A284" s="2214"/>
      <c r="B284" s="2215"/>
      <c r="C284" s="2216"/>
      <c r="D284" s="2214"/>
      <c r="E284" s="2165"/>
      <c r="F284" s="2165"/>
      <c r="G284" s="2165"/>
      <c r="H284" s="2230"/>
      <c r="I284" s="2230"/>
      <c r="J284" s="2231"/>
      <c r="K284" s="2231"/>
      <c r="L284" s="2231"/>
      <c r="M284" s="2231"/>
      <c r="N284" s="2294"/>
      <c r="O284" s="2232"/>
      <c r="P284" s="2232"/>
      <c r="Q284" s="2232"/>
      <c r="R284" s="2232"/>
      <c r="S284" s="2232"/>
      <c r="T284" s="2232"/>
      <c r="U284" s="2232"/>
      <c r="V284" s="2234"/>
      <c r="W284" s="2234"/>
      <c r="X284" s="2234"/>
      <c r="Y284" s="2234"/>
      <c r="Z284" s="2234"/>
    </row>
    <row r="285" spans="1:36" s="2225" customFormat="1" ht="15" customHeight="1">
      <c r="A285" s="2214"/>
      <c r="B285" s="2215"/>
      <c r="C285" s="2216"/>
      <c r="D285" s="2214"/>
      <c r="E285" s="2165"/>
      <c r="F285" s="2165" t="s">
        <v>886</v>
      </c>
      <c r="G285" s="2165" t="s">
        <v>620</v>
      </c>
      <c r="H285" s="2230"/>
      <c r="I285" s="2230"/>
      <c r="J285" s="2231"/>
      <c r="K285" s="2231"/>
      <c r="L285" s="2231">
        <f>L286+L287+L288+L289</f>
        <v>0</v>
      </c>
      <c r="M285" s="2231">
        <f>M286+M287+M288+M289</f>
        <v>0</v>
      </c>
      <c r="N285" s="2294"/>
      <c r="O285" s="2232">
        <f t="shared" ref="O285:U285" si="50">O286+O287+O288+O289</f>
        <v>0</v>
      </c>
      <c r="P285" s="2232">
        <f t="shared" si="50"/>
        <v>0</v>
      </c>
      <c r="Q285" s="2232">
        <f t="shared" si="50"/>
        <v>0</v>
      </c>
      <c r="R285" s="2232">
        <f t="shared" si="50"/>
        <v>0</v>
      </c>
      <c r="S285" s="2232">
        <f t="shared" si="50"/>
        <v>0</v>
      </c>
      <c r="T285" s="2232">
        <f t="shared" si="50"/>
        <v>0</v>
      </c>
      <c r="U285" s="2232">
        <f t="shared" si="50"/>
        <v>0</v>
      </c>
      <c r="V285" s="2234"/>
      <c r="W285" s="2234"/>
      <c r="X285" s="2234"/>
      <c r="Y285" s="2234"/>
      <c r="Z285" s="2234"/>
      <c r="AA285" s="2218"/>
      <c r="AB285" s="2218"/>
      <c r="AC285" s="2218"/>
      <c r="AD285" s="2218"/>
      <c r="AE285" s="2218"/>
      <c r="AF285" s="2218"/>
      <c r="AG285" s="2218"/>
      <c r="AH285" s="2218"/>
      <c r="AI285" s="2218"/>
      <c r="AJ285" s="2218"/>
    </row>
    <row r="286" spans="1:36" s="2225" customFormat="1" ht="15" customHeight="1">
      <c r="A286" s="2214"/>
      <c r="B286" s="2215"/>
      <c r="C286" s="2216" t="s">
        <v>552</v>
      </c>
      <c r="D286" s="2214"/>
      <c r="E286" s="2165"/>
      <c r="F286" s="2165"/>
      <c r="G286" s="2230" t="s">
        <v>621</v>
      </c>
      <c r="H286" s="2230"/>
      <c r="I286" s="2230"/>
      <c r="J286" s="2231"/>
      <c r="K286" s="2231"/>
      <c r="L286" s="2231"/>
      <c r="M286" s="2231"/>
      <c r="N286" s="2294"/>
      <c r="O286" s="2232"/>
      <c r="P286" s="2232"/>
      <c r="Q286" s="2232"/>
      <c r="R286" s="2232"/>
      <c r="S286" s="2232"/>
      <c r="T286" s="2232"/>
      <c r="U286" s="2232"/>
      <c r="V286" s="2234"/>
      <c r="W286" s="2234"/>
      <c r="X286" s="2234"/>
      <c r="Y286" s="2234"/>
      <c r="Z286" s="2234"/>
      <c r="AA286" s="2218"/>
      <c r="AB286" s="2218"/>
      <c r="AC286" s="2218"/>
      <c r="AD286" s="2218"/>
      <c r="AE286" s="2218"/>
      <c r="AF286" s="2218"/>
      <c r="AG286" s="2218"/>
      <c r="AH286" s="2218"/>
      <c r="AI286" s="2218"/>
      <c r="AJ286" s="2218"/>
    </row>
    <row r="287" spans="1:36" s="2225" customFormat="1" ht="15" customHeight="1">
      <c r="A287" s="2214"/>
      <c r="B287" s="2215"/>
      <c r="C287" s="2216" t="s">
        <v>552</v>
      </c>
      <c r="D287" s="2214"/>
      <c r="E287" s="2165"/>
      <c r="F287" s="2165"/>
      <c r="G287" s="2230" t="s">
        <v>622</v>
      </c>
      <c r="H287" s="2230"/>
      <c r="I287" s="2230"/>
      <c r="J287" s="2231"/>
      <c r="K287" s="2231"/>
      <c r="L287" s="2231"/>
      <c r="M287" s="2231"/>
      <c r="N287" s="2294"/>
      <c r="O287" s="2232"/>
      <c r="P287" s="2232"/>
      <c r="Q287" s="2232"/>
      <c r="R287" s="2232"/>
      <c r="S287" s="2232"/>
      <c r="T287" s="2232"/>
      <c r="U287" s="2232"/>
      <c r="V287" s="2234"/>
      <c r="W287" s="2234"/>
      <c r="X287" s="2234"/>
      <c r="Y287" s="2234"/>
      <c r="Z287" s="2234"/>
      <c r="AA287" s="2218"/>
      <c r="AB287" s="2218"/>
      <c r="AC287" s="2218"/>
      <c r="AD287" s="2218"/>
      <c r="AE287" s="2218"/>
      <c r="AF287" s="2218"/>
      <c r="AG287" s="2218"/>
      <c r="AH287" s="2218"/>
      <c r="AI287" s="2218"/>
      <c r="AJ287" s="2218"/>
    </row>
    <row r="288" spans="1:36" s="2225" customFormat="1" ht="15" customHeight="1">
      <c r="A288" s="2214"/>
      <c r="B288" s="2215"/>
      <c r="C288" s="2216" t="s">
        <v>552</v>
      </c>
      <c r="D288" s="2214"/>
      <c r="E288" s="2165"/>
      <c r="F288" s="2165"/>
      <c r="G288" s="2230" t="s">
        <v>623</v>
      </c>
      <c r="H288" s="2230"/>
      <c r="I288" s="2230"/>
      <c r="J288" s="2231"/>
      <c r="K288" s="2231"/>
      <c r="L288" s="2231"/>
      <c r="M288" s="2231"/>
      <c r="N288" s="2294"/>
      <c r="O288" s="2232"/>
      <c r="P288" s="2232"/>
      <c r="Q288" s="2232"/>
      <c r="R288" s="2232"/>
      <c r="S288" s="2232"/>
      <c r="T288" s="2232"/>
      <c r="U288" s="2232"/>
      <c r="V288" s="2234"/>
      <c r="W288" s="2234"/>
      <c r="X288" s="2234"/>
      <c r="Y288" s="2234"/>
      <c r="Z288" s="2234"/>
      <c r="AA288" s="2218"/>
      <c r="AB288" s="2218"/>
      <c r="AC288" s="2218"/>
      <c r="AD288" s="2218"/>
      <c r="AE288" s="2218"/>
      <c r="AF288" s="2218"/>
      <c r="AG288" s="2218"/>
      <c r="AH288" s="2218"/>
      <c r="AI288" s="2218"/>
      <c r="AJ288" s="2218"/>
    </row>
    <row r="289" spans="1:36" s="2225" customFormat="1" ht="15" customHeight="1">
      <c r="A289" s="2214"/>
      <c r="B289" s="2215"/>
      <c r="C289" s="2216" t="s">
        <v>552</v>
      </c>
      <c r="D289" s="2214"/>
      <c r="E289" s="2165"/>
      <c r="F289" s="2165"/>
      <c r="G289" s="2230" t="s">
        <v>1622</v>
      </c>
      <c r="H289" s="2230"/>
      <c r="I289" s="2230"/>
      <c r="J289" s="2231"/>
      <c r="K289" s="2231"/>
      <c r="L289" s="2231"/>
      <c r="M289" s="2231"/>
      <c r="N289" s="2294"/>
      <c r="O289" s="2232"/>
      <c r="P289" s="2232"/>
      <c r="Q289" s="2232"/>
      <c r="R289" s="2232"/>
      <c r="S289" s="2232"/>
      <c r="T289" s="2232"/>
      <c r="U289" s="2232"/>
      <c r="V289" s="2234"/>
      <c r="W289" s="2234"/>
      <c r="X289" s="2234"/>
      <c r="Y289" s="2234"/>
      <c r="Z289" s="2234"/>
      <c r="AA289" s="2218"/>
      <c r="AB289" s="2218"/>
      <c r="AC289" s="2218"/>
      <c r="AD289" s="2218"/>
      <c r="AE289" s="2218"/>
      <c r="AF289" s="2218"/>
      <c r="AG289" s="2218"/>
      <c r="AH289" s="2218"/>
      <c r="AI289" s="2218"/>
      <c r="AJ289" s="2218"/>
    </row>
    <row r="290" spans="1:36" s="2225" customFormat="1" ht="15" customHeight="1">
      <c r="A290" s="2214"/>
      <c r="B290" s="2215"/>
      <c r="C290" s="2216"/>
      <c r="D290" s="2214"/>
      <c r="E290" s="2165"/>
      <c r="F290" s="2165"/>
      <c r="G290" s="2230"/>
      <c r="H290" s="2230"/>
      <c r="I290" s="2230"/>
      <c r="J290" s="2231"/>
      <c r="K290" s="2231"/>
      <c r="L290" s="2231"/>
      <c r="M290" s="2231"/>
      <c r="N290" s="2223">
        <f>M290-SUM(O290:U290)</f>
        <v>0</v>
      </c>
      <c r="O290" s="2232"/>
      <c r="P290" s="2232"/>
      <c r="Q290" s="2232"/>
      <c r="R290" s="2232"/>
      <c r="S290" s="2232"/>
      <c r="T290" s="2232"/>
      <c r="U290" s="2232"/>
      <c r="V290" s="2234"/>
      <c r="W290" s="2234"/>
      <c r="X290" s="2234"/>
      <c r="Y290" s="2234"/>
      <c r="Z290" s="2234"/>
      <c r="AA290" s="2218"/>
      <c r="AB290" s="2218"/>
      <c r="AC290" s="2218"/>
      <c r="AD290" s="2218"/>
      <c r="AE290" s="2218"/>
      <c r="AF290" s="2218"/>
      <c r="AG290" s="2218"/>
      <c r="AH290" s="2218"/>
      <c r="AI290" s="2218"/>
      <c r="AJ290" s="2218"/>
    </row>
    <row r="291" spans="1:36" s="2225" customFormat="1" ht="15" customHeight="1">
      <c r="A291" s="2214"/>
      <c r="B291" s="2215"/>
      <c r="C291" s="2216" t="s">
        <v>552</v>
      </c>
      <c r="D291" s="2214"/>
      <c r="E291" s="2165"/>
      <c r="F291" s="2165" t="s">
        <v>888</v>
      </c>
      <c r="G291" s="2165" t="s">
        <v>624</v>
      </c>
      <c r="H291" s="2230"/>
      <c r="I291" s="2230"/>
      <c r="J291" s="2231"/>
      <c r="K291" s="2231"/>
      <c r="L291" s="2231"/>
      <c r="M291" s="2231"/>
      <c r="N291" s="2294"/>
      <c r="O291" s="2232"/>
      <c r="P291" s="2232"/>
      <c r="Q291" s="2232"/>
      <c r="R291" s="2232"/>
      <c r="S291" s="2232"/>
      <c r="T291" s="2232"/>
      <c r="U291" s="2232"/>
      <c r="V291" s="2234"/>
      <c r="W291" s="2234"/>
      <c r="X291" s="2234"/>
      <c r="Y291" s="2234"/>
      <c r="Z291" s="2234"/>
      <c r="AA291" s="2218"/>
      <c r="AB291" s="2218"/>
      <c r="AC291" s="2218"/>
      <c r="AD291" s="2218"/>
      <c r="AE291" s="2218"/>
      <c r="AF291" s="2218"/>
      <c r="AG291" s="2218"/>
      <c r="AH291" s="2218"/>
      <c r="AI291" s="2218"/>
      <c r="AJ291" s="2218"/>
    </row>
    <row r="292" spans="1:36" s="2225" customFormat="1" ht="15" customHeight="1">
      <c r="A292" s="2214"/>
      <c r="B292" s="2215"/>
      <c r="C292" s="2216"/>
      <c r="D292" s="2214"/>
      <c r="E292" s="2165"/>
      <c r="F292" s="2165"/>
      <c r="G292" s="2165"/>
      <c r="H292" s="2230"/>
      <c r="I292" s="2230"/>
      <c r="J292" s="2231"/>
      <c r="K292" s="2231"/>
      <c r="L292" s="2231"/>
      <c r="M292" s="2231"/>
      <c r="N292" s="2294"/>
      <c r="O292" s="2232"/>
      <c r="P292" s="2232"/>
      <c r="Q292" s="2232"/>
      <c r="R292" s="2232"/>
      <c r="S292" s="2232"/>
      <c r="T292" s="2232"/>
      <c r="U292" s="2232"/>
      <c r="V292" s="2234"/>
      <c r="W292" s="2234"/>
      <c r="X292" s="2234"/>
      <c r="Y292" s="2234"/>
      <c r="Z292" s="2234"/>
      <c r="AA292" s="2218"/>
      <c r="AB292" s="2218"/>
      <c r="AC292" s="2218"/>
      <c r="AD292" s="2218"/>
      <c r="AE292" s="2218"/>
      <c r="AF292" s="2218"/>
      <c r="AG292" s="2218"/>
      <c r="AH292" s="2218"/>
      <c r="AI292" s="2218"/>
      <c r="AJ292" s="2218"/>
    </row>
    <row r="293" spans="1:36" s="2225" customFormat="1" ht="15" customHeight="1">
      <c r="A293" s="2214"/>
      <c r="B293" s="2215"/>
      <c r="C293" s="2216"/>
      <c r="D293" s="2214"/>
      <c r="E293" s="2165" t="s">
        <v>737</v>
      </c>
      <c r="F293" s="2165" t="s">
        <v>625</v>
      </c>
      <c r="G293" s="2165"/>
      <c r="H293" s="2165"/>
      <c r="I293" s="2165"/>
      <c r="J293" s="2215"/>
      <c r="K293" s="2215" t="s">
        <v>112</v>
      </c>
      <c r="L293" s="2215">
        <f>L295+L296+L297+L298+L304+L308+L309+L311+L310</f>
        <v>0</v>
      </c>
      <c r="M293" s="2215">
        <f t="shared" ref="M293:U293" si="51">M295+M296+M297+M298+M304+M308+M309+M311+M310</f>
        <v>0</v>
      </c>
      <c r="N293" s="2223">
        <f>M293-SUM(O293:U293)</f>
        <v>0</v>
      </c>
      <c r="O293" s="2216">
        <f t="shared" si="51"/>
        <v>0</v>
      </c>
      <c r="P293" s="2491">
        <f t="shared" si="51"/>
        <v>0</v>
      </c>
      <c r="Q293" s="2491">
        <f t="shared" si="51"/>
        <v>0</v>
      </c>
      <c r="R293" s="2491">
        <f t="shared" si="51"/>
        <v>0</v>
      </c>
      <c r="S293" s="2491">
        <f t="shared" si="51"/>
        <v>0</v>
      </c>
      <c r="T293" s="2491">
        <f t="shared" si="51"/>
        <v>0</v>
      </c>
      <c r="U293" s="2491">
        <f t="shared" si="51"/>
        <v>0</v>
      </c>
      <c r="V293" s="2234"/>
      <c r="W293" s="2234"/>
      <c r="X293" s="2234"/>
      <c r="Y293" s="2234"/>
      <c r="Z293" s="2234"/>
      <c r="AA293" s="2218"/>
      <c r="AB293" s="2218"/>
      <c r="AC293" s="2218"/>
      <c r="AD293" s="2218"/>
      <c r="AE293" s="2218"/>
      <c r="AF293" s="2218"/>
      <c r="AG293" s="2218"/>
      <c r="AH293" s="2218"/>
      <c r="AI293" s="2218"/>
      <c r="AJ293" s="2218"/>
    </row>
    <row r="294" spans="1:36" s="2225" customFormat="1" ht="15" customHeight="1">
      <c r="A294" s="2214"/>
      <c r="B294" s="2215"/>
      <c r="C294" s="2216"/>
      <c r="D294" s="2214"/>
      <c r="E294" s="2165"/>
      <c r="F294" s="2165"/>
      <c r="G294" s="2165"/>
      <c r="H294" s="2165"/>
      <c r="I294" s="2165"/>
      <c r="J294" s="2215"/>
      <c r="K294" s="2215"/>
      <c r="L294" s="2215"/>
      <c r="M294" s="2215"/>
      <c r="N294" s="2294"/>
      <c r="O294" s="2216"/>
      <c r="P294" s="2216"/>
      <c r="Q294" s="2216"/>
      <c r="R294" s="2216"/>
      <c r="S294" s="2216"/>
      <c r="T294" s="2216"/>
      <c r="U294" s="2216"/>
      <c r="V294" s="2234"/>
      <c r="W294" s="2234"/>
      <c r="X294" s="2234"/>
      <c r="Y294" s="2234"/>
      <c r="Z294" s="2234"/>
      <c r="AA294" s="2218"/>
      <c r="AB294" s="2218"/>
      <c r="AC294" s="2218"/>
      <c r="AD294" s="2218"/>
      <c r="AE294" s="2218"/>
      <c r="AF294" s="2218"/>
      <c r="AG294" s="2218"/>
      <c r="AH294" s="2218"/>
      <c r="AI294" s="2218"/>
      <c r="AJ294" s="2218"/>
    </row>
    <row r="295" spans="1:36" s="2225" customFormat="1" ht="15" customHeight="1">
      <c r="A295" s="2214"/>
      <c r="B295" s="2215"/>
      <c r="C295" s="2216" t="s">
        <v>552</v>
      </c>
      <c r="D295" s="2214"/>
      <c r="E295" s="2165"/>
      <c r="F295" s="2165" t="s">
        <v>909</v>
      </c>
      <c r="G295" s="2165" t="s">
        <v>626</v>
      </c>
      <c r="I295" s="2230"/>
      <c r="J295" s="2231"/>
      <c r="K295" s="2231"/>
      <c r="L295" s="2231"/>
      <c r="M295" s="2231"/>
      <c r="N295" s="2294"/>
      <c r="O295" s="2232"/>
      <c r="P295" s="2232"/>
      <c r="Q295" s="2232"/>
      <c r="R295" s="2232"/>
      <c r="S295" s="2232"/>
      <c r="T295" s="2232"/>
      <c r="U295" s="2232"/>
      <c r="V295" s="2234"/>
      <c r="W295" s="2234"/>
      <c r="X295" s="2234"/>
      <c r="Y295" s="2234"/>
      <c r="Z295" s="2234"/>
      <c r="AA295" s="2218"/>
      <c r="AB295" s="2218"/>
      <c r="AC295" s="2218"/>
      <c r="AD295" s="2218"/>
      <c r="AE295" s="2218"/>
      <c r="AF295" s="2218"/>
      <c r="AG295" s="2218"/>
      <c r="AH295" s="2218"/>
      <c r="AI295" s="2218"/>
      <c r="AJ295" s="2218"/>
    </row>
    <row r="296" spans="1:36" s="2225" customFormat="1" ht="15" customHeight="1">
      <c r="A296" s="2214"/>
      <c r="B296" s="2215"/>
      <c r="C296" s="2216" t="s">
        <v>552</v>
      </c>
      <c r="D296" s="2214"/>
      <c r="E296" s="2165"/>
      <c r="F296" s="2165" t="s">
        <v>910</v>
      </c>
      <c r="G296" s="2165" t="s">
        <v>587</v>
      </c>
      <c r="H296" s="2165"/>
      <c r="I296" s="2230"/>
      <c r="J296" s="2231"/>
      <c r="K296" s="2231"/>
      <c r="L296" s="2231"/>
      <c r="M296" s="2231"/>
      <c r="N296" s="2294"/>
      <c r="O296" s="2232"/>
      <c r="P296" s="2232"/>
      <c r="Q296" s="2232"/>
      <c r="R296" s="2232"/>
      <c r="S296" s="2232"/>
      <c r="T296" s="2232"/>
      <c r="U296" s="2232"/>
      <c r="V296" s="2234"/>
      <c r="W296" s="2234"/>
      <c r="X296" s="2234"/>
      <c r="Y296" s="2234"/>
      <c r="Z296" s="2234"/>
      <c r="AA296" s="2218"/>
      <c r="AB296" s="2218"/>
      <c r="AC296" s="2218"/>
      <c r="AD296" s="2218"/>
      <c r="AE296" s="2218"/>
      <c r="AF296" s="2218"/>
      <c r="AG296" s="2218"/>
      <c r="AH296" s="2218"/>
      <c r="AI296" s="2218"/>
      <c r="AJ296" s="2218"/>
    </row>
    <row r="297" spans="1:36" s="2225" customFormat="1" ht="15" customHeight="1">
      <c r="A297" s="2214"/>
      <c r="B297" s="2215"/>
      <c r="C297" s="2216" t="s">
        <v>552</v>
      </c>
      <c r="D297" s="2214"/>
      <c r="E297" s="2165"/>
      <c r="F297" s="2165" t="s">
        <v>911</v>
      </c>
      <c r="G297" s="2165" t="s">
        <v>588</v>
      </c>
      <c r="H297" s="2165"/>
      <c r="I297" s="2230"/>
      <c r="J297" s="2231"/>
      <c r="K297" s="2231"/>
      <c r="L297" s="2231"/>
      <c r="M297" s="2231"/>
      <c r="N297" s="2294"/>
      <c r="O297" s="2232"/>
      <c r="P297" s="2232"/>
      <c r="Q297" s="2232"/>
      <c r="R297" s="2232"/>
      <c r="S297" s="2232"/>
      <c r="T297" s="2232"/>
      <c r="U297" s="2232"/>
      <c r="V297" s="2234"/>
      <c r="W297" s="2234"/>
      <c r="X297" s="2234"/>
      <c r="Y297" s="2234"/>
      <c r="Z297" s="2234"/>
      <c r="AA297" s="2218"/>
      <c r="AB297" s="2218"/>
      <c r="AC297" s="2218"/>
      <c r="AD297" s="2218"/>
      <c r="AE297" s="2218"/>
      <c r="AF297" s="2218"/>
      <c r="AG297" s="2218"/>
      <c r="AH297" s="2218"/>
      <c r="AI297" s="2218"/>
      <c r="AJ297" s="2218"/>
    </row>
    <row r="298" spans="1:36" s="2225" customFormat="1" ht="15" customHeight="1">
      <c r="A298" s="2214"/>
      <c r="B298" s="2215"/>
      <c r="C298" s="2216" t="s">
        <v>552</v>
      </c>
      <c r="D298" s="2214"/>
      <c r="E298" s="2165"/>
      <c r="F298" s="2165" t="s">
        <v>912</v>
      </c>
      <c r="G298" s="2165" t="s">
        <v>589</v>
      </c>
      <c r="H298" s="2165"/>
      <c r="I298" s="2230"/>
      <c r="J298" s="2231"/>
      <c r="K298" s="2231"/>
      <c r="L298" s="2231">
        <f>L299+L300+L301+L302+L303</f>
        <v>0</v>
      </c>
      <c r="M298" s="2231">
        <f>M299+M300+M301+M302+M303</f>
        <v>0</v>
      </c>
      <c r="N298" s="2223">
        <f>M298-SUM(O298:U298)</f>
        <v>0</v>
      </c>
      <c r="O298" s="2232">
        <f t="shared" ref="O298:U298" si="52">O299+O300+O301+O302+O303</f>
        <v>0</v>
      </c>
      <c r="P298" s="2232">
        <f t="shared" si="52"/>
        <v>0</v>
      </c>
      <c r="Q298" s="2232">
        <f t="shared" si="52"/>
        <v>0</v>
      </c>
      <c r="R298" s="2232">
        <f t="shared" si="52"/>
        <v>0</v>
      </c>
      <c r="S298" s="2232">
        <f t="shared" si="52"/>
        <v>0</v>
      </c>
      <c r="T298" s="2232">
        <f t="shared" si="52"/>
        <v>0</v>
      </c>
      <c r="U298" s="2232">
        <f t="shared" si="52"/>
        <v>0</v>
      </c>
      <c r="V298" s="2234"/>
      <c r="W298" s="2234"/>
      <c r="X298" s="2234"/>
      <c r="Y298" s="2234"/>
      <c r="Z298" s="2234"/>
      <c r="AA298" s="2218"/>
      <c r="AB298" s="2218"/>
      <c r="AC298" s="2218"/>
      <c r="AD298" s="2218"/>
      <c r="AE298" s="2218"/>
      <c r="AF298" s="2218"/>
      <c r="AG298" s="2218"/>
      <c r="AH298" s="2218"/>
      <c r="AI298" s="2218"/>
      <c r="AJ298" s="2218"/>
    </row>
    <row r="299" spans="1:36" s="2225" customFormat="1" ht="15" customHeight="1">
      <c r="A299" s="2214"/>
      <c r="B299" s="2215"/>
      <c r="C299" s="2216" t="s">
        <v>552</v>
      </c>
      <c r="D299" s="2214"/>
      <c r="E299" s="2165"/>
      <c r="F299" s="2165"/>
      <c r="G299" s="2229" t="s">
        <v>590</v>
      </c>
      <c r="H299" s="2165"/>
      <c r="I299" s="2230"/>
      <c r="J299" s="2231"/>
      <c r="K299" s="2231"/>
      <c r="L299" s="2231"/>
      <c r="M299" s="2231"/>
      <c r="N299" s="2294"/>
      <c r="O299" s="2232"/>
      <c r="P299" s="2232"/>
      <c r="Q299" s="2232"/>
      <c r="R299" s="2232"/>
      <c r="S299" s="2232"/>
      <c r="T299" s="2232"/>
      <c r="U299" s="2232"/>
      <c r="V299" s="2234"/>
      <c r="W299" s="2234"/>
      <c r="X299" s="2234"/>
      <c r="Y299" s="2234"/>
      <c r="Z299" s="2234"/>
      <c r="AA299" s="2218"/>
      <c r="AB299" s="2218"/>
      <c r="AC299" s="2218"/>
      <c r="AD299" s="2218"/>
      <c r="AE299" s="2218"/>
      <c r="AF299" s="2218"/>
      <c r="AG299" s="2218"/>
      <c r="AH299" s="2218"/>
      <c r="AI299" s="2218"/>
      <c r="AJ299" s="2218"/>
    </row>
    <row r="300" spans="1:36" s="2225" customFormat="1" ht="15" customHeight="1">
      <c r="A300" s="2214"/>
      <c r="B300" s="2215"/>
      <c r="C300" s="2216" t="s">
        <v>552</v>
      </c>
      <c r="D300" s="2214"/>
      <c r="E300" s="2165"/>
      <c r="F300" s="2165"/>
      <c r="G300" s="2229" t="s">
        <v>591</v>
      </c>
      <c r="H300" s="2165"/>
      <c r="I300" s="2230"/>
      <c r="J300" s="2231"/>
      <c r="K300" s="2231"/>
      <c r="L300" s="2231"/>
      <c r="M300" s="2231"/>
      <c r="N300" s="2294"/>
      <c r="O300" s="2232"/>
      <c r="P300" s="2232"/>
      <c r="Q300" s="2232"/>
      <c r="R300" s="2232"/>
      <c r="S300" s="2232"/>
      <c r="T300" s="2232"/>
      <c r="U300" s="2232"/>
      <c r="V300" s="2234"/>
      <c r="W300" s="2234"/>
      <c r="X300" s="2234"/>
      <c r="Y300" s="2234"/>
      <c r="Z300" s="2234"/>
      <c r="AA300" s="2218"/>
      <c r="AB300" s="2218"/>
      <c r="AC300" s="2218"/>
      <c r="AD300" s="2218"/>
      <c r="AE300" s="2218"/>
      <c r="AF300" s="2218"/>
      <c r="AG300" s="2218"/>
      <c r="AH300" s="2218"/>
      <c r="AI300" s="2218"/>
      <c r="AJ300" s="2218"/>
    </row>
    <row r="301" spans="1:36" s="2225" customFormat="1" ht="15" customHeight="1">
      <c r="A301" s="2214"/>
      <c r="B301" s="2215"/>
      <c r="C301" s="2216" t="s">
        <v>552</v>
      </c>
      <c r="D301" s="2214"/>
      <c r="E301" s="2165"/>
      <c r="F301" s="2165"/>
      <c r="G301" s="2229" t="s">
        <v>592</v>
      </c>
      <c r="H301" s="2165"/>
      <c r="I301" s="2230"/>
      <c r="J301" s="2231"/>
      <c r="K301" s="2231"/>
      <c r="L301" s="2231"/>
      <c r="M301" s="2231"/>
      <c r="N301" s="2294"/>
      <c r="O301" s="2232"/>
      <c r="P301" s="2232"/>
      <c r="Q301" s="2232"/>
      <c r="R301" s="2232"/>
      <c r="S301" s="2232"/>
      <c r="T301" s="2232"/>
      <c r="U301" s="2232"/>
      <c r="V301" s="2234"/>
      <c r="W301" s="2234"/>
      <c r="X301" s="2234"/>
      <c r="Y301" s="2234"/>
      <c r="Z301" s="2234"/>
      <c r="AA301" s="2218"/>
      <c r="AB301" s="2218"/>
      <c r="AC301" s="2218"/>
      <c r="AD301" s="2218"/>
      <c r="AE301" s="2218"/>
      <c r="AF301" s="2218"/>
      <c r="AG301" s="2218"/>
      <c r="AH301" s="2218"/>
      <c r="AI301" s="2218"/>
      <c r="AJ301" s="2218"/>
    </row>
    <row r="302" spans="1:36" s="2225" customFormat="1" ht="15" customHeight="1">
      <c r="A302" s="2214"/>
      <c r="B302" s="2215"/>
      <c r="C302" s="2216" t="s">
        <v>552</v>
      </c>
      <c r="D302" s="2214"/>
      <c r="E302" s="2165"/>
      <c r="F302" s="2165"/>
      <c r="G302" s="2229" t="s">
        <v>1621</v>
      </c>
      <c r="H302" s="2165"/>
      <c r="I302" s="2230"/>
      <c r="J302" s="2231"/>
      <c r="K302" s="2231"/>
      <c r="L302" s="2231"/>
      <c r="M302" s="2231"/>
      <c r="N302" s="2294"/>
      <c r="O302" s="2232"/>
      <c r="P302" s="2232"/>
      <c r="Q302" s="2232"/>
      <c r="R302" s="2232"/>
      <c r="S302" s="2232"/>
      <c r="T302" s="2232"/>
      <c r="U302" s="2232"/>
      <c r="V302" s="2234"/>
      <c r="W302" s="2234"/>
      <c r="X302" s="2234"/>
      <c r="Y302" s="2234"/>
      <c r="Z302" s="2234"/>
      <c r="AA302" s="2218"/>
      <c r="AB302" s="2218"/>
      <c r="AC302" s="2218"/>
      <c r="AD302" s="2218"/>
      <c r="AE302" s="2218"/>
      <c r="AF302" s="2218"/>
      <c r="AG302" s="2218"/>
      <c r="AH302" s="2218"/>
      <c r="AI302" s="2218"/>
      <c r="AJ302" s="2218"/>
    </row>
    <row r="303" spans="1:36" s="2225" customFormat="1" ht="15" customHeight="1">
      <c r="A303" s="2214"/>
      <c r="B303" s="2215"/>
      <c r="C303" s="2216" t="s">
        <v>552</v>
      </c>
      <c r="D303" s="2214"/>
      <c r="E303" s="2165"/>
      <c r="F303" s="2165"/>
      <c r="G303" s="2165" t="s">
        <v>593</v>
      </c>
      <c r="H303" s="2165"/>
      <c r="I303" s="2230"/>
      <c r="J303" s="2231"/>
      <c r="K303" s="2231"/>
      <c r="L303" s="2231"/>
      <c r="M303" s="2231"/>
      <c r="N303" s="2294"/>
      <c r="O303" s="2232"/>
      <c r="P303" s="2232"/>
      <c r="Q303" s="2232"/>
      <c r="R303" s="2232"/>
      <c r="S303" s="2232"/>
      <c r="T303" s="2232"/>
      <c r="U303" s="2232"/>
      <c r="V303" s="2234"/>
      <c r="W303" s="2234"/>
      <c r="X303" s="2234"/>
      <c r="Y303" s="2234"/>
      <c r="Z303" s="2234"/>
      <c r="AA303" s="2218"/>
      <c r="AB303" s="2218"/>
      <c r="AC303" s="2218"/>
      <c r="AD303" s="2218"/>
      <c r="AE303" s="2218"/>
      <c r="AF303" s="2218"/>
      <c r="AG303" s="2218"/>
      <c r="AH303" s="2218"/>
      <c r="AI303" s="2218"/>
      <c r="AJ303" s="2218"/>
    </row>
    <row r="304" spans="1:36" s="2225" customFormat="1" ht="15" customHeight="1">
      <c r="A304" s="2214"/>
      <c r="B304" s="2215"/>
      <c r="C304" s="2216" t="s">
        <v>552</v>
      </c>
      <c r="D304" s="2214"/>
      <c r="E304" s="2165"/>
      <c r="F304" s="2165"/>
      <c r="G304" s="2165" t="s">
        <v>594</v>
      </c>
      <c r="H304" s="2165"/>
      <c r="I304" s="2230"/>
      <c r="J304" s="2231"/>
      <c r="K304" s="2231"/>
      <c r="L304" s="2231">
        <f>L305+L306+L307</f>
        <v>0</v>
      </c>
      <c r="M304" s="2231">
        <f>M305+M306+M307</f>
        <v>0</v>
      </c>
      <c r="N304" s="2223">
        <f>M304-SUM(O304:U304)</f>
        <v>0</v>
      </c>
      <c r="O304" s="2232">
        <f t="shared" ref="O304:U304" si="53">O305+O306+O307</f>
        <v>0</v>
      </c>
      <c r="P304" s="2232">
        <f t="shared" si="53"/>
        <v>0</v>
      </c>
      <c r="Q304" s="2232">
        <f t="shared" si="53"/>
        <v>0</v>
      </c>
      <c r="R304" s="2232">
        <f t="shared" si="53"/>
        <v>0</v>
      </c>
      <c r="S304" s="2232">
        <f t="shared" si="53"/>
        <v>0</v>
      </c>
      <c r="T304" s="2232">
        <f t="shared" si="53"/>
        <v>0</v>
      </c>
      <c r="U304" s="2232">
        <f t="shared" si="53"/>
        <v>0</v>
      </c>
      <c r="V304" s="2234"/>
      <c r="W304" s="2234"/>
      <c r="X304" s="2234"/>
      <c r="Y304" s="2234"/>
      <c r="Z304" s="2234"/>
      <c r="AA304" s="2218"/>
      <c r="AB304" s="2218"/>
      <c r="AC304" s="2218"/>
      <c r="AD304" s="2218"/>
      <c r="AE304" s="2218"/>
      <c r="AF304" s="2218"/>
      <c r="AG304" s="2218"/>
      <c r="AH304" s="2218"/>
      <c r="AI304" s="2218"/>
      <c r="AJ304" s="2218"/>
    </row>
    <row r="305" spans="1:38" s="2225" customFormat="1" ht="15" customHeight="1">
      <c r="A305" s="2214"/>
      <c r="B305" s="2215"/>
      <c r="C305" s="2216" t="s">
        <v>552</v>
      </c>
      <c r="D305" s="2214"/>
      <c r="E305" s="2165"/>
      <c r="F305" s="2165"/>
      <c r="G305" s="2229" t="s">
        <v>595</v>
      </c>
      <c r="H305" s="2165"/>
      <c r="I305" s="2230"/>
      <c r="J305" s="2231"/>
      <c r="K305" s="2231"/>
      <c r="L305" s="2231"/>
      <c r="M305" s="2231"/>
      <c r="N305" s="2294"/>
      <c r="O305" s="2232"/>
      <c r="P305" s="2232"/>
      <c r="Q305" s="2232"/>
      <c r="R305" s="2232"/>
      <c r="S305" s="2232"/>
      <c r="T305" s="2232"/>
      <c r="U305" s="2232"/>
      <c r="V305" s="2234"/>
      <c r="W305" s="2234"/>
      <c r="X305" s="2234"/>
      <c r="Y305" s="2234"/>
      <c r="Z305" s="2234"/>
      <c r="AA305" s="2218"/>
      <c r="AB305" s="2218"/>
      <c r="AC305" s="2218"/>
      <c r="AD305" s="2218"/>
      <c r="AE305" s="2218"/>
      <c r="AF305" s="2218"/>
      <c r="AG305" s="2218"/>
      <c r="AH305" s="2218"/>
      <c r="AI305" s="2218"/>
      <c r="AJ305" s="2218"/>
    </row>
    <row r="306" spans="1:38" s="2225" customFormat="1" ht="15" customHeight="1">
      <c r="A306" s="2214"/>
      <c r="B306" s="2215"/>
      <c r="C306" s="2216" t="s">
        <v>552</v>
      </c>
      <c r="D306" s="2214"/>
      <c r="E306" s="2165"/>
      <c r="F306" s="2165"/>
      <c r="G306" s="2229" t="s">
        <v>592</v>
      </c>
      <c r="H306" s="2165"/>
      <c r="I306" s="2230"/>
      <c r="J306" s="2231"/>
      <c r="K306" s="2231"/>
      <c r="L306" s="2231"/>
      <c r="M306" s="2231"/>
      <c r="N306" s="2294"/>
      <c r="O306" s="2232"/>
      <c r="P306" s="2232"/>
      <c r="Q306" s="2232"/>
      <c r="R306" s="2232"/>
      <c r="S306" s="2232"/>
      <c r="T306" s="2232"/>
      <c r="U306" s="2232"/>
      <c r="V306" s="2234"/>
      <c r="W306" s="2234"/>
      <c r="X306" s="2234"/>
      <c r="Y306" s="2234"/>
      <c r="Z306" s="2234"/>
      <c r="AA306" s="2218"/>
      <c r="AB306" s="2218"/>
      <c r="AC306" s="2218"/>
      <c r="AD306" s="2218"/>
      <c r="AE306" s="2218"/>
      <c r="AF306" s="2218"/>
      <c r="AG306" s="2218"/>
      <c r="AH306" s="2218"/>
      <c r="AI306" s="2218"/>
      <c r="AJ306" s="2218"/>
    </row>
    <row r="307" spans="1:38" s="2225" customFormat="1" ht="15" customHeight="1">
      <c r="A307" s="2214"/>
      <c r="B307" s="2215"/>
      <c r="C307" s="2216" t="s">
        <v>552</v>
      </c>
      <c r="D307" s="2214"/>
      <c r="E307" s="2165"/>
      <c r="F307" s="2165"/>
      <c r="G307" s="2229" t="s">
        <v>1621</v>
      </c>
      <c r="H307" s="2165"/>
      <c r="I307" s="2230"/>
      <c r="J307" s="2231"/>
      <c r="K307" s="2231"/>
      <c r="L307" s="2231"/>
      <c r="M307" s="2231"/>
      <c r="N307" s="2294"/>
      <c r="O307" s="2232"/>
      <c r="P307" s="2232"/>
      <c r="Q307" s="2232"/>
      <c r="R307" s="2232"/>
      <c r="S307" s="2232"/>
      <c r="T307" s="2232"/>
      <c r="U307" s="2232"/>
      <c r="V307" s="2234"/>
      <c r="W307" s="2234"/>
      <c r="X307" s="2234"/>
      <c r="Y307" s="2234"/>
      <c r="Z307" s="2234"/>
      <c r="AA307" s="2218"/>
      <c r="AB307" s="2218"/>
      <c r="AC307" s="2218"/>
      <c r="AD307" s="2218"/>
      <c r="AE307" s="2218"/>
      <c r="AF307" s="2218"/>
      <c r="AG307" s="2218"/>
      <c r="AH307" s="2218"/>
      <c r="AI307" s="2218"/>
      <c r="AJ307" s="2218"/>
    </row>
    <row r="308" spans="1:38" s="2225" customFormat="1" ht="15" customHeight="1">
      <c r="A308" s="2214"/>
      <c r="B308" s="2215"/>
      <c r="C308" s="2216" t="s">
        <v>552</v>
      </c>
      <c r="D308" s="2214"/>
      <c r="E308" s="2165"/>
      <c r="F308" s="2165" t="s">
        <v>913</v>
      </c>
      <c r="G308" s="2165" t="s">
        <v>596</v>
      </c>
      <c r="H308" s="2165"/>
      <c r="I308" s="2230"/>
      <c r="J308" s="2231"/>
      <c r="K308" s="2231"/>
      <c r="L308" s="2231"/>
      <c r="M308" s="2231"/>
      <c r="N308" s="2294"/>
      <c r="O308" s="2232"/>
      <c r="P308" s="2232"/>
      <c r="Q308" s="2232"/>
      <c r="R308" s="2232"/>
      <c r="S308" s="2232"/>
      <c r="T308" s="2232"/>
      <c r="U308" s="2232"/>
      <c r="V308" s="2234"/>
      <c r="W308" s="2234"/>
      <c r="X308" s="2234"/>
      <c r="Y308" s="2234"/>
      <c r="Z308" s="2234"/>
      <c r="AA308" s="2218"/>
      <c r="AB308" s="2218"/>
      <c r="AC308" s="2218"/>
      <c r="AD308" s="2218"/>
      <c r="AE308" s="2218"/>
      <c r="AF308" s="2218"/>
      <c r="AG308" s="2218"/>
      <c r="AH308" s="2218"/>
      <c r="AI308" s="2218"/>
      <c r="AJ308" s="2218"/>
    </row>
    <row r="309" spans="1:38" s="2225" customFormat="1" ht="15" customHeight="1">
      <c r="A309" s="2214"/>
      <c r="B309" s="2215"/>
      <c r="C309" s="2216" t="s">
        <v>552</v>
      </c>
      <c r="D309" s="2168"/>
      <c r="E309" s="2168"/>
      <c r="F309" s="2168" t="s">
        <v>997</v>
      </c>
      <c r="G309" s="2168"/>
      <c r="H309" s="2168"/>
      <c r="I309" s="2169"/>
      <c r="J309" s="2238"/>
      <c r="K309" s="2231"/>
      <c r="L309" s="2231"/>
      <c r="M309" s="2231"/>
      <c r="N309" s="2218"/>
      <c r="O309" s="2232"/>
      <c r="P309" s="2492"/>
      <c r="Q309" s="2492"/>
      <c r="R309" s="2492"/>
      <c r="S309" s="2492"/>
      <c r="T309" s="2492"/>
      <c r="U309" s="2492"/>
      <c r="V309" s="2218"/>
      <c r="W309" s="2218"/>
      <c r="X309" s="2218"/>
      <c r="Y309" s="2234"/>
      <c r="Z309" s="2234"/>
      <c r="AA309" s="2234"/>
      <c r="AB309" s="2234"/>
      <c r="AC309" s="2234"/>
      <c r="AD309" s="2234"/>
      <c r="AE309" s="2234"/>
      <c r="AF309" s="2234"/>
      <c r="AG309" s="2234"/>
      <c r="AH309" s="2234"/>
      <c r="AI309" s="2234"/>
      <c r="AJ309" s="2234"/>
      <c r="AK309" s="2224"/>
      <c r="AL309" s="2224"/>
    </row>
    <row r="310" spans="1:38" s="2225" customFormat="1" ht="15" customHeight="1">
      <c r="A310" s="2214"/>
      <c r="B310" s="2221"/>
      <c r="C310" s="2216" t="s">
        <v>552</v>
      </c>
      <c r="D310" s="2168"/>
      <c r="E310" s="2168"/>
      <c r="F310" s="2168" t="s">
        <v>998</v>
      </c>
      <c r="G310" s="2168" t="s">
        <v>597</v>
      </c>
      <c r="H310" s="2169"/>
      <c r="I310" s="2169"/>
      <c r="J310" s="2238"/>
      <c r="K310" s="2239"/>
      <c r="L310" s="2239"/>
      <c r="M310" s="2239"/>
      <c r="N310" s="2218"/>
      <c r="O310" s="2232"/>
      <c r="P310" s="2492"/>
      <c r="Q310" s="2492"/>
      <c r="R310" s="2492"/>
      <c r="S310" s="2492"/>
      <c r="T310" s="2492"/>
      <c r="U310" s="2492"/>
      <c r="V310" s="2218"/>
      <c r="W310" s="2218"/>
      <c r="X310" s="2218"/>
      <c r="Y310" s="2234"/>
      <c r="Z310" s="2234"/>
      <c r="AA310" s="2234"/>
      <c r="AB310" s="2234"/>
      <c r="AC310" s="2234"/>
      <c r="AD310" s="2234"/>
      <c r="AE310" s="2234"/>
      <c r="AF310" s="2234"/>
      <c r="AG310" s="2234"/>
      <c r="AH310" s="2234"/>
      <c r="AI310" s="2234"/>
      <c r="AJ310" s="2234"/>
      <c r="AK310" s="2224"/>
      <c r="AL310" s="2224"/>
    </row>
    <row r="311" spans="1:38" s="2225" customFormat="1" ht="15" customHeight="1">
      <c r="A311" s="2214"/>
      <c r="B311" s="2215"/>
      <c r="C311" s="2216" t="s">
        <v>552</v>
      </c>
      <c r="D311" s="2214"/>
      <c r="E311" s="2165"/>
      <c r="F311" s="2165" t="s">
        <v>1620</v>
      </c>
      <c r="G311" s="2165"/>
      <c r="H311" s="2230"/>
      <c r="I311" s="2230"/>
      <c r="J311" s="2231"/>
      <c r="K311" s="2231"/>
      <c r="L311" s="2231"/>
      <c r="M311" s="2231"/>
      <c r="N311" s="2294"/>
      <c r="O311" s="2232"/>
      <c r="P311" s="2232"/>
      <c r="Q311" s="2232"/>
      <c r="R311" s="2232"/>
      <c r="S311" s="2232"/>
      <c r="T311" s="2232"/>
      <c r="U311" s="2232"/>
      <c r="V311" s="2234"/>
      <c r="W311" s="2234"/>
      <c r="X311" s="2234"/>
      <c r="Y311" s="2234"/>
      <c r="Z311" s="2234"/>
      <c r="AA311" s="2218"/>
      <c r="AB311" s="2218"/>
      <c r="AC311" s="2218"/>
      <c r="AD311" s="2218"/>
      <c r="AE311" s="2218"/>
      <c r="AF311" s="2218"/>
      <c r="AG311" s="2218"/>
      <c r="AH311" s="2218"/>
      <c r="AI311" s="2218"/>
      <c r="AJ311" s="2218"/>
    </row>
    <row r="312" spans="1:38" s="2225" customFormat="1" ht="15" customHeight="1">
      <c r="A312" s="2295"/>
      <c r="B312" s="2296"/>
      <c r="C312" s="2297"/>
      <c r="D312" s="2295"/>
      <c r="E312" s="2298"/>
      <c r="F312" s="2298"/>
      <c r="G312" s="2298"/>
      <c r="H312" s="2299"/>
      <c r="I312" s="2299"/>
      <c r="J312" s="2300"/>
      <c r="K312" s="2300"/>
      <c r="L312" s="2300"/>
      <c r="M312" s="2300"/>
      <c r="N312" s="2294"/>
      <c r="O312" s="2484"/>
      <c r="P312" s="2484"/>
      <c r="Q312" s="2484"/>
      <c r="R312" s="2484"/>
      <c r="S312" s="2484"/>
      <c r="T312" s="2484"/>
      <c r="U312" s="2484"/>
      <c r="V312" s="2234"/>
      <c r="W312" s="2234"/>
      <c r="X312" s="2234"/>
      <c r="Y312" s="2234"/>
      <c r="Z312" s="2234"/>
      <c r="AA312" s="2218"/>
      <c r="AB312" s="2218"/>
      <c r="AC312" s="2218"/>
      <c r="AD312" s="2218"/>
      <c r="AE312" s="2218"/>
      <c r="AF312" s="2218"/>
      <c r="AG312" s="2218"/>
      <c r="AH312" s="2218"/>
      <c r="AI312" s="2218"/>
      <c r="AJ312" s="2218"/>
    </row>
    <row r="313" spans="1:38" s="2225" customFormat="1" ht="15" customHeight="1" thickBot="1">
      <c r="A313" s="2240"/>
      <c r="B313" s="2241"/>
      <c r="C313" s="2242"/>
      <c r="D313" s="2240"/>
      <c r="E313" s="2243"/>
      <c r="F313" s="2243"/>
      <c r="G313" s="2243"/>
      <c r="H313" s="2244"/>
      <c r="I313" s="2244"/>
      <c r="J313" s="2245"/>
      <c r="K313" s="2245"/>
      <c r="L313" s="2245"/>
      <c r="M313" s="2245"/>
      <c r="N313" s="2294"/>
      <c r="O313" s="2484"/>
      <c r="P313" s="2484"/>
      <c r="Q313" s="2484"/>
      <c r="R313" s="2484"/>
      <c r="S313" s="2484"/>
      <c r="T313" s="2484"/>
      <c r="U313" s="2484"/>
      <c r="V313" s="2234"/>
      <c r="W313" s="2234"/>
      <c r="X313" s="2234"/>
      <c r="Y313" s="2234"/>
      <c r="Z313" s="2234"/>
      <c r="AA313" s="2218"/>
      <c r="AB313" s="2218"/>
      <c r="AC313" s="2218"/>
      <c r="AD313" s="2218"/>
      <c r="AE313" s="2218"/>
      <c r="AF313" s="2218"/>
      <c r="AG313" s="2218"/>
      <c r="AH313" s="2218"/>
      <c r="AI313" s="2218"/>
      <c r="AJ313" s="2218"/>
    </row>
    <row r="314" spans="1:38" s="2225" customFormat="1" ht="15" customHeight="1" thickBot="1">
      <c r="A314" s="2253"/>
      <c r="B314" s="2254"/>
      <c r="C314" s="2255"/>
      <c r="D314" s="2253"/>
      <c r="E314" s="2256" t="s">
        <v>598</v>
      </c>
      <c r="F314" s="2256"/>
      <c r="G314" s="2256"/>
      <c r="H314" s="2257"/>
      <c r="I314" s="2257"/>
      <c r="J314" s="2258"/>
      <c r="K314" s="2258"/>
      <c r="L314" s="2258">
        <f>L172</f>
        <v>0</v>
      </c>
      <c r="M314" s="2258">
        <f>M172</f>
        <v>0</v>
      </c>
      <c r="N314" s="2223">
        <f>M314-SUM(O314:U314)</f>
        <v>0</v>
      </c>
      <c r="O314" s="2259">
        <f t="shared" ref="O314:U314" si="54">O172</f>
        <v>0</v>
      </c>
      <c r="P314" s="2259">
        <f t="shared" si="54"/>
        <v>0</v>
      </c>
      <c r="Q314" s="2259">
        <f t="shared" si="54"/>
        <v>0</v>
      </c>
      <c r="R314" s="2259">
        <f t="shared" si="54"/>
        <v>0</v>
      </c>
      <c r="S314" s="2259">
        <f t="shared" si="54"/>
        <v>0</v>
      </c>
      <c r="T314" s="2259">
        <f t="shared" si="54"/>
        <v>0</v>
      </c>
      <c r="U314" s="2259">
        <f t="shared" si="54"/>
        <v>0</v>
      </c>
      <c r="V314" s="2234"/>
      <c r="W314" s="2234"/>
      <c r="X314" s="2234"/>
      <c r="Y314" s="2234"/>
      <c r="Z314" s="2234"/>
      <c r="AA314" s="2218"/>
      <c r="AB314" s="2218"/>
      <c r="AC314" s="2218"/>
      <c r="AD314" s="2218"/>
      <c r="AE314" s="2218"/>
      <c r="AF314" s="2218"/>
      <c r="AG314" s="2218"/>
      <c r="AH314" s="2218"/>
      <c r="AI314" s="2218"/>
      <c r="AJ314" s="2218"/>
    </row>
    <row r="315" spans="1:38" s="2281" customFormat="1">
      <c r="A315" s="2158"/>
      <c r="B315" s="2260"/>
      <c r="C315" s="2261"/>
      <c r="D315" s="2158"/>
      <c r="E315" s="2262"/>
      <c r="F315" s="2262"/>
      <c r="G315" s="2262"/>
      <c r="H315" s="2159"/>
      <c r="I315" s="2159"/>
      <c r="J315" s="2263"/>
      <c r="K315" s="2263"/>
      <c r="L315" s="2263"/>
      <c r="M315" s="2263"/>
      <c r="N315" s="2286"/>
      <c r="O315" s="2264"/>
      <c r="P315" s="2264"/>
      <c r="Q315" s="2264"/>
      <c r="R315" s="2264"/>
      <c r="S315" s="2264"/>
      <c r="T315" s="2264"/>
      <c r="U315" s="2264"/>
      <c r="V315" s="2302"/>
      <c r="W315" s="2302"/>
      <c r="X315" s="2302"/>
      <c r="Y315" s="2302"/>
      <c r="Z315" s="2302"/>
      <c r="AA315" s="2155"/>
      <c r="AB315" s="2155"/>
      <c r="AC315" s="2155"/>
      <c r="AD315" s="2155"/>
      <c r="AE315" s="2155"/>
      <c r="AF315" s="2155"/>
      <c r="AG315" s="2155"/>
      <c r="AH315" s="2155"/>
      <c r="AI315" s="2155"/>
      <c r="AJ315" s="2155"/>
    </row>
    <row r="316" spans="1:38" s="2281" customFormat="1" ht="15.75">
      <c r="A316" s="2266"/>
      <c r="B316" s="2267"/>
      <c r="C316" s="2268"/>
      <c r="D316" s="2266"/>
      <c r="E316" s="2269"/>
      <c r="F316" s="2269"/>
      <c r="G316" s="2269"/>
      <c r="H316" s="2270"/>
      <c r="I316" s="2270"/>
      <c r="J316" s="2271" t="s">
        <v>599</v>
      </c>
      <c r="K316" s="2271"/>
      <c r="L316" s="2271">
        <f>L314</f>
        <v>0</v>
      </c>
      <c r="M316" s="2271">
        <f>M314</f>
        <v>0</v>
      </c>
      <c r="N316" s="2223">
        <f>M316-SUM(O316:U316)</f>
        <v>0</v>
      </c>
      <c r="O316" s="2272">
        <f t="shared" ref="O316:U316" si="55">O314</f>
        <v>0</v>
      </c>
      <c r="P316" s="2272">
        <f t="shared" si="55"/>
        <v>0</v>
      </c>
      <c r="Q316" s="2272">
        <f t="shared" si="55"/>
        <v>0</v>
      </c>
      <c r="R316" s="2272">
        <f t="shared" si="55"/>
        <v>0</v>
      </c>
      <c r="S316" s="2272">
        <f t="shared" si="55"/>
        <v>0</v>
      </c>
      <c r="T316" s="2272">
        <f t="shared" si="55"/>
        <v>0</v>
      </c>
      <c r="U316" s="2272">
        <f t="shared" si="55"/>
        <v>0</v>
      </c>
      <c r="V316" s="2302"/>
      <c r="W316" s="2302"/>
      <c r="X316" s="2302"/>
      <c r="Y316" s="2302"/>
      <c r="Z316" s="2302"/>
      <c r="AA316" s="2155"/>
      <c r="AB316" s="2155"/>
      <c r="AC316" s="2155"/>
      <c r="AD316" s="2155"/>
      <c r="AE316" s="2155"/>
      <c r="AF316" s="2155"/>
      <c r="AG316" s="2155"/>
      <c r="AH316" s="2155"/>
      <c r="AI316" s="2155"/>
      <c r="AJ316" s="2155"/>
    </row>
    <row r="317" spans="1:38" s="2281" customFormat="1" ht="13.5" thickBot="1">
      <c r="A317" s="2275"/>
      <c r="B317" s="2276"/>
      <c r="C317" s="2277"/>
      <c r="D317" s="2275"/>
      <c r="E317" s="2276"/>
      <c r="F317" s="2276"/>
      <c r="G317" s="2276"/>
      <c r="H317" s="2157"/>
      <c r="I317" s="2157"/>
      <c r="J317" s="2278"/>
      <c r="K317" s="2278"/>
      <c r="L317" s="2278"/>
      <c r="M317" s="2278"/>
      <c r="N317" s="2286"/>
      <c r="O317" s="2279"/>
      <c r="P317" s="2279"/>
      <c r="Q317" s="2279"/>
      <c r="R317" s="2279"/>
      <c r="S317" s="2279"/>
      <c r="T317" s="2279"/>
      <c r="U317" s="2279"/>
      <c r="V317" s="2302"/>
      <c r="W317" s="2302"/>
      <c r="X317" s="2302"/>
      <c r="Y317" s="2302"/>
      <c r="Z317" s="2302"/>
      <c r="AA317" s="2155"/>
      <c r="AB317" s="2155"/>
      <c r="AC317" s="2155"/>
      <c r="AD317" s="2155"/>
      <c r="AE317" s="2155"/>
      <c r="AF317" s="2155"/>
      <c r="AG317" s="2155"/>
      <c r="AH317" s="2155"/>
      <c r="AI317" s="2155"/>
      <c r="AJ317" s="2155"/>
    </row>
    <row r="318" spans="1:38" s="2281" customFormat="1">
      <c r="A318" s="2288"/>
      <c r="B318" s="2288"/>
      <c r="C318" s="2288"/>
      <c r="D318" s="2288"/>
      <c r="E318" s="2288"/>
      <c r="F318" s="2288"/>
      <c r="G318" s="2155"/>
      <c r="H318" s="2155"/>
      <c r="I318" s="2155"/>
      <c r="J318" s="2155"/>
      <c r="K318" s="2155"/>
      <c r="L318" s="2301"/>
      <c r="M318" s="2301"/>
      <c r="N318" s="2286"/>
      <c r="O318" s="2286"/>
      <c r="P318" s="2286"/>
      <c r="Q318" s="2286"/>
      <c r="R318" s="2286"/>
      <c r="S318" s="2286"/>
      <c r="T318" s="2286"/>
      <c r="U318" s="2286"/>
      <c r="V318" s="2286"/>
      <c r="W318" s="2286"/>
      <c r="X318" s="2302"/>
      <c r="Y318" s="2302"/>
      <c r="Z318" s="2302"/>
      <c r="AA318" s="2302"/>
      <c r="AB318" s="2302"/>
      <c r="AC318" s="2155"/>
      <c r="AD318" s="2155"/>
      <c r="AE318" s="2155"/>
      <c r="AF318" s="2155"/>
      <c r="AG318" s="2155"/>
      <c r="AH318" s="2155"/>
      <c r="AI318" s="2155"/>
      <c r="AJ318" s="2155"/>
    </row>
    <row r="319" spans="1:38">
      <c r="J319" s="2285"/>
      <c r="K319" s="2285"/>
      <c r="L319" s="2280">
        <f>L316+M316</f>
        <v>0</v>
      </c>
      <c r="O319" s="2282"/>
      <c r="P319" s="2282"/>
      <c r="Q319" s="2282"/>
      <c r="R319" s="2282"/>
      <c r="S319" s="2282"/>
      <c r="T319" s="2282"/>
      <c r="U319" s="2282"/>
      <c r="V319" s="2286"/>
      <c r="W319" s="2286"/>
    </row>
    <row r="320" spans="1:38">
      <c r="J320" s="2285"/>
      <c r="K320" s="2285"/>
      <c r="O320" s="2282"/>
      <c r="P320" s="2282"/>
      <c r="Q320" s="2282"/>
      <c r="R320" s="2282"/>
      <c r="S320" s="2282"/>
      <c r="T320" s="2282"/>
      <c r="U320" s="2282"/>
      <c r="V320" s="2286"/>
      <c r="W320" s="2286"/>
    </row>
    <row r="321" spans="1:41" s="2163" customFormat="1" ht="15">
      <c r="A321" s="2228"/>
      <c r="B321" s="2228"/>
      <c r="C321" s="2228"/>
      <c r="D321" s="2228" t="s">
        <v>113</v>
      </c>
      <c r="E321" s="2228"/>
      <c r="F321" s="2228"/>
      <c r="G321" s="2225"/>
      <c r="H321" s="2225"/>
      <c r="I321" s="2225"/>
      <c r="J321" s="2228"/>
      <c r="K321" s="2228"/>
      <c r="L321" s="2890" t="s">
        <v>935</v>
      </c>
      <c r="N321" s="2198"/>
      <c r="O321" s="2198"/>
      <c r="P321" s="2198"/>
      <c r="Q321" s="2198"/>
      <c r="R321" s="2198"/>
      <c r="S321" s="2198"/>
      <c r="T321" s="2198"/>
      <c r="U321" s="2198"/>
      <c r="V321" s="2250"/>
      <c r="W321" s="2250"/>
      <c r="X321" s="2250"/>
      <c r="Y321" s="2250"/>
      <c r="Z321" s="2250"/>
      <c r="AA321" s="2250"/>
      <c r="AB321" s="2250"/>
      <c r="AC321" s="2234"/>
      <c r="AD321" s="2234"/>
      <c r="AE321" s="2234"/>
      <c r="AF321" s="2234"/>
      <c r="AG321" s="2234"/>
      <c r="AH321" s="2234"/>
      <c r="AI321" s="2234"/>
      <c r="AJ321" s="2234"/>
      <c r="AK321" s="2199"/>
      <c r="AL321" s="2199"/>
      <c r="AM321" s="2199"/>
      <c r="AN321" s="2199"/>
      <c r="AO321" s="2199"/>
    </row>
    <row r="322" spans="1:41" s="2163" customFormat="1" ht="15">
      <c r="A322" s="2228"/>
      <c r="B322" s="2228"/>
      <c r="C322" s="2228"/>
      <c r="D322" s="2228"/>
      <c r="E322" s="2228"/>
      <c r="F322" s="2228"/>
      <c r="G322" s="2225"/>
      <c r="H322" s="2225"/>
      <c r="I322" s="2225"/>
      <c r="J322" s="2228"/>
      <c r="K322" s="2228"/>
      <c r="L322" s="2890"/>
      <c r="N322" s="2198"/>
      <c r="O322" s="2198"/>
      <c r="P322" s="2198"/>
      <c r="Q322" s="2198"/>
      <c r="R322" s="2198"/>
      <c r="S322" s="2198"/>
      <c r="T322" s="2198"/>
      <c r="U322" s="2198"/>
      <c r="V322" s="2250"/>
      <c r="W322" s="2250"/>
      <c r="X322" s="2250"/>
      <c r="Y322" s="2250"/>
      <c r="Z322" s="2250"/>
      <c r="AA322" s="2250"/>
      <c r="AB322" s="2250"/>
      <c r="AC322" s="2234"/>
      <c r="AD322" s="2234"/>
      <c r="AE322" s="2234"/>
      <c r="AF322" s="2234"/>
      <c r="AG322" s="2234"/>
      <c r="AH322" s="2234"/>
      <c r="AI322" s="2234"/>
      <c r="AJ322" s="2234"/>
      <c r="AK322" s="2199"/>
      <c r="AL322" s="2199"/>
      <c r="AM322" s="2199"/>
      <c r="AN322" s="2199"/>
      <c r="AO322" s="2199"/>
    </row>
    <row r="323" spans="1:41" s="2163" customFormat="1" ht="15">
      <c r="A323" s="2228"/>
      <c r="B323" s="2228"/>
      <c r="C323" s="2228"/>
      <c r="D323" s="2306" t="s">
        <v>114</v>
      </c>
      <c r="E323" s="2228"/>
      <c r="F323" s="2228"/>
      <c r="G323" s="2225"/>
      <c r="H323" s="2225"/>
      <c r="I323" s="2225"/>
      <c r="J323" s="2227"/>
      <c r="K323" s="2227"/>
      <c r="L323" s="2890"/>
      <c r="N323" s="2198"/>
      <c r="O323" s="2198"/>
      <c r="P323" s="2198"/>
      <c r="Q323" s="2198"/>
      <c r="R323" s="2198"/>
      <c r="S323" s="2198"/>
      <c r="T323" s="2198"/>
      <c r="U323" s="2198"/>
      <c r="V323" s="2250"/>
      <c r="W323" s="2250"/>
      <c r="X323" s="2250"/>
      <c r="Y323" s="2250"/>
      <c r="Z323" s="2250"/>
      <c r="AA323" s="2250"/>
      <c r="AB323" s="2250"/>
      <c r="AC323" s="2234"/>
      <c r="AD323" s="2234"/>
      <c r="AE323" s="2234"/>
      <c r="AF323" s="2234"/>
      <c r="AG323" s="2234"/>
      <c r="AH323" s="2234"/>
      <c r="AI323" s="2234"/>
      <c r="AJ323" s="2234"/>
      <c r="AK323" s="2199"/>
      <c r="AL323" s="2199"/>
      <c r="AM323" s="2199"/>
      <c r="AN323" s="2199"/>
      <c r="AO323" s="2199"/>
    </row>
    <row r="324" spans="1:41" s="2225" customFormat="1" ht="15">
      <c r="A324" s="2227"/>
      <c r="B324" s="2227"/>
      <c r="C324" s="2227"/>
      <c r="D324" s="2307" t="s">
        <v>115</v>
      </c>
      <c r="E324" s="2308"/>
      <c r="F324" s="2308"/>
      <c r="G324" s="2309"/>
      <c r="H324" s="2309"/>
      <c r="I324" s="2309"/>
      <c r="J324" s="2310"/>
      <c r="K324" s="2310"/>
      <c r="L324" s="2891"/>
      <c r="N324" s="2228"/>
      <c r="O324" s="2198"/>
      <c r="P324" s="2198"/>
      <c r="Q324" s="2198"/>
      <c r="R324" s="2198"/>
      <c r="S324" s="2198"/>
      <c r="T324" s="2198"/>
      <c r="U324" s="2198"/>
      <c r="V324" s="2250"/>
      <c r="W324" s="2250"/>
      <c r="X324" s="2250"/>
      <c r="Y324" s="2250"/>
      <c r="Z324" s="2250"/>
      <c r="AA324" s="2250"/>
      <c r="AB324" s="2250"/>
      <c r="AC324" s="2234"/>
      <c r="AD324" s="2234"/>
      <c r="AE324" s="2234"/>
      <c r="AF324" s="2234"/>
      <c r="AG324" s="2234"/>
      <c r="AH324" s="2234"/>
      <c r="AI324" s="2234"/>
      <c r="AJ324" s="2234"/>
      <c r="AK324" s="2224"/>
      <c r="AL324" s="2224"/>
      <c r="AM324" s="2224"/>
      <c r="AN324" s="2224"/>
      <c r="AO324" s="2224"/>
    </row>
    <row r="325" spans="1:41" s="2225" customFormat="1" ht="15">
      <c r="A325" s="2228"/>
      <c r="B325" s="2228"/>
      <c r="C325" s="2228"/>
      <c r="D325" s="2228"/>
      <c r="E325" s="2228"/>
      <c r="F325" s="2228"/>
      <c r="J325" s="2228"/>
      <c r="K325" s="2228"/>
      <c r="L325" s="2890"/>
      <c r="N325" s="2228"/>
      <c r="O325" s="2228"/>
      <c r="P325" s="2228"/>
      <c r="Q325" s="2228"/>
      <c r="R325" s="2228"/>
      <c r="S325" s="2228"/>
      <c r="T325" s="2228"/>
      <c r="U325" s="2228"/>
      <c r="V325" s="2250"/>
      <c r="W325" s="2250"/>
      <c r="X325" s="2250"/>
      <c r="Y325" s="2250"/>
      <c r="Z325" s="2250"/>
      <c r="AA325" s="2250"/>
      <c r="AB325" s="2250"/>
      <c r="AC325" s="2234"/>
      <c r="AD325" s="2234"/>
      <c r="AE325" s="2234"/>
      <c r="AF325" s="2234"/>
      <c r="AG325" s="2234"/>
      <c r="AH325" s="2234"/>
      <c r="AI325" s="2234"/>
      <c r="AJ325" s="2234"/>
      <c r="AK325" s="2224"/>
      <c r="AL325" s="2224"/>
      <c r="AM325" s="2224"/>
      <c r="AN325" s="2224"/>
      <c r="AO325" s="2224"/>
    </row>
    <row r="326" spans="1:41" s="2225" customFormat="1" ht="15">
      <c r="A326" s="2228"/>
      <c r="B326" s="2228"/>
      <c r="C326" s="2228"/>
      <c r="D326" s="2306" t="s">
        <v>116</v>
      </c>
      <c r="E326" s="2228"/>
      <c r="F326" s="2228"/>
      <c r="G326" s="2228"/>
      <c r="H326" s="2228"/>
      <c r="I326" s="2228"/>
      <c r="J326" s="2228"/>
      <c r="K326" s="2228"/>
      <c r="L326" s="2890"/>
      <c r="N326" s="2228"/>
      <c r="O326" s="2228"/>
      <c r="P326" s="2228"/>
      <c r="Q326" s="2228"/>
      <c r="R326" s="2228"/>
      <c r="S326" s="2228"/>
      <c r="T326" s="2228"/>
      <c r="U326" s="2228"/>
      <c r="V326" s="2250"/>
      <c r="W326" s="2250"/>
      <c r="X326" s="2250"/>
      <c r="Y326" s="2250"/>
      <c r="Z326" s="2250"/>
      <c r="AA326" s="2250"/>
      <c r="AB326" s="2250"/>
      <c r="AC326" s="2234"/>
      <c r="AD326" s="2234"/>
      <c r="AE326" s="2234"/>
      <c r="AF326" s="2234"/>
      <c r="AG326" s="2234"/>
      <c r="AH326" s="2234"/>
      <c r="AI326" s="2234"/>
      <c r="AJ326" s="2234"/>
      <c r="AK326" s="2224"/>
      <c r="AL326" s="2224"/>
      <c r="AM326" s="2224"/>
      <c r="AN326" s="2224"/>
      <c r="AO326" s="2224"/>
    </row>
    <row r="327" spans="1:41" s="2225" customFormat="1" ht="15">
      <c r="A327" s="2228"/>
      <c r="B327" s="2228"/>
      <c r="C327" s="2228"/>
      <c r="D327" s="2228"/>
      <c r="E327" s="2228" t="s">
        <v>117</v>
      </c>
      <c r="F327" s="2228"/>
      <c r="G327" s="2228"/>
      <c r="H327" s="2228"/>
      <c r="I327" s="2228"/>
      <c r="J327" s="2227"/>
      <c r="K327" s="2227"/>
      <c r="L327" s="2890"/>
      <c r="N327" s="2228"/>
      <c r="O327" s="2228"/>
      <c r="P327" s="2228"/>
      <c r="Q327" s="2228"/>
      <c r="R327" s="2228"/>
      <c r="S327" s="2228"/>
      <c r="T327" s="2228"/>
      <c r="U327" s="2228"/>
      <c r="V327" s="2250"/>
      <c r="W327" s="2250"/>
      <c r="X327" s="2250"/>
      <c r="Y327" s="2250"/>
      <c r="Z327" s="2250"/>
      <c r="AA327" s="2250"/>
      <c r="AB327" s="2250"/>
      <c r="AC327" s="2234"/>
      <c r="AD327" s="2234"/>
      <c r="AE327" s="2234"/>
      <c r="AF327" s="2234"/>
      <c r="AG327" s="2234"/>
      <c r="AH327" s="2234"/>
      <c r="AI327" s="2234"/>
      <c r="AJ327" s="2234"/>
      <c r="AK327" s="2224"/>
      <c r="AL327" s="2224"/>
      <c r="AM327" s="2224"/>
      <c r="AN327" s="2224"/>
      <c r="AO327" s="2224"/>
    </row>
    <row r="328" spans="1:41" s="2225" customFormat="1" ht="15">
      <c r="A328" s="2228"/>
      <c r="B328" s="2228"/>
      <c r="C328" s="2228"/>
      <c r="D328" s="2228"/>
      <c r="E328" s="2228" t="s">
        <v>118</v>
      </c>
      <c r="F328" s="2228"/>
      <c r="G328" s="2228"/>
      <c r="H328" s="2228"/>
      <c r="I328" s="2227"/>
      <c r="J328" s="2227"/>
      <c r="K328" s="2227"/>
      <c r="L328" s="2890"/>
      <c r="N328" s="2228"/>
      <c r="O328" s="2228"/>
      <c r="P328" s="2228"/>
      <c r="Q328" s="2228"/>
      <c r="R328" s="2228"/>
      <c r="S328" s="2228"/>
      <c r="T328" s="2228"/>
      <c r="U328" s="2228"/>
      <c r="V328" s="2250"/>
      <c r="W328" s="2250"/>
      <c r="X328" s="2250"/>
      <c r="Y328" s="2250"/>
      <c r="Z328" s="2250"/>
      <c r="AA328" s="2250"/>
      <c r="AB328" s="2250"/>
      <c r="AC328" s="2234"/>
      <c r="AD328" s="2234"/>
      <c r="AE328" s="2234"/>
      <c r="AF328" s="2234"/>
      <c r="AG328" s="2234"/>
      <c r="AH328" s="2234"/>
      <c r="AI328" s="2234"/>
      <c r="AJ328" s="2234"/>
      <c r="AK328" s="2224"/>
      <c r="AL328" s="2224"/>
      <c r="AM328" s="2224"/>
      <c r="AN328" s="2224"/>
      <c r="AO328" s="2224"/>
    </row>
    <row r="329" spans="1:41" s="2225" customFormat="1" ht="15">
      <c r="A329" s="2228"/>
      <c r="B329" s="2228"/>
      <c r="C329" s="2228"/>
      <c r="D329" s="2228"/>
      <c r="E329" s="2228" t="s">
        <v>119</v>
      </c>
      <c r="F329" s="2228"/>
      <c r="G329" s="2228"/>
      <c r="H329" s="2228"/>
      <c r="I329" s="2228"/>
      <c r="J329" s="2227"/>
      <c r="K329" s="2227"/>
      <c r="L329" s="2890"/>
      <c r="N329" s="2228"/>
      <c r="O329" s="2228"/>
      <c r="P329" s="2228"/>
      <c r="Q329" s="2228"/>
      <c r="R329" s="2228"/>
      <c r="S329" s="2228"/>
      <c r="T329" s="2228"/>
      <c r="U329" s="2228"/>
      <c r="V329" s="2250"/>
      <c r="W329" s="2250"/>
      <c r="X329" s="2250"/>
      <c r="Y329" s="2250"/>
      <c r="Z329" s="2250"/>
      <c r="AA329" s="2250"/>
      <c r="AB329" s="2250"/>
      <c r="AC329" s="2234"/>
      <c r="AD329" s="2234"/>
      <c r="AE329" s="2234"/>
      <c r="AF329" s="2234"/>
      <c r="AG329" s="2234"/>
      <c r="AH329" s="2234"/>
      <c r="AI329" s="2234"/>
      <c r="AJ329" s="2234"/>
      <c r="AK329" s="2224"/>
      <c r="AL329" s="2224"/>
      <c r="AM329" s="2224"/>
      <c r="AN329" s="2224"/>
      <c r="AO329" s="2224"/>
    </row>
    <row r="330" spans="1:41" s="2225" customFormat="1" ht="15">
      <c r="A330" s="2228"/>
      <c r="B330" s="2228"/>
      <c r="C330" s="2228"/>
      <c r="D330" s="2228"/>
      <c r="E330" s="2228" t="s">
        <v>120</v>
      </c>
      <c r="F330" s="2228"/>
      <c r="G330" s="2228"/>
      <c r="H330" s="2228"/>
      <c r="I330" s="2228"/>
      <c r="J330" s="2227"/>
      <c r="K330" s="2227"/>
      <c r="L330" s="2890"/>
      <c r="N330" s="2228"/>
      <c r="O330" s="2228"/>
      <c r="P330" s="2228"/>
      <c r="Q330" s="2228"/>
      <c r="R330" s="2228"/>
      <c r="S330" s="2228"/>
      <c r="T330" s="2228"/>
      <c r="U330" s="2228"/>
      <c r="V330" s="2250"/>
      <c r="W330" s="2250"/>
      <c r="X330" s="2250"/>
      <c r="Y330" s="2250"/>
      <c r="Z330" s="2250"/>
      <c r="AA330" s="2250"/>
      <c r="AB330" s="2250"/>
      <c r="AC330" s="2234"/>
      <c r="AD330" s="2234"/>
      <c r="AE330" s="2234"/>
      <c r="AF330" s="2234"/>
      <c r="AG330" s="2234"/>
      <c r="AH330" s="2234"/>
      <c r="AI330" s="2234"/>
      <c r="AJ330" s="2234"/>
      <c r="AK330" s="2224"/>
      <c r="AL330" s="2224"/>
      <c r="AM330" s="2224"/>
      <c r="AN330" s="2224"/>
      <c r="AO330" s="2224"/>
    </row>
    <row r="331" spans="1:41" s="2225" customFormat="1" ht="15">
      <c r="A331" s="2228"/>
      <c r="B331" s="2228"/>
      <c r="C331" s="2228"/>
      <c r="D331" s="2228"/>
      <c r="E331" s="2228" t="s">
        <v>121</v>
      </c>
      <c r="F331" s="2228"/>
      <c r="G331" s="2228"/>
      <c r="H331" s="2228"/>
      <c r="I331" s="2228"/>
      <c r="J331" s="2227"/>
      <c r="K331" s="2227"/>
      <c r="L331" s="2890"/>
      <c r="N331" s="2228"/>
      <c r="O331" s="2228"/>
      <c r="P331" s="2228"/>
      <c r="Q331" s="2228"/>
      <c r="R331" s="2228"/>
      <c r="S331" s="2228"/>
      <c r="T331" s="2228"/>
      <c r="U331" s="2228"/>
      <c r="V331" s="2250"/>
      <c r="W331" s="2250"/>
      <c r="X331" s="2250"/>
      <c r="Y331" s="2250"/>
      <c r="Z331" s="2250"/>
      <c r="AA331" s="2250"/>
      <c r="AB331" s="2250"/>
      <c r="AC331" s="2234"/>
      <c r="AD331" s="2234"/>
      <c r="AE331" s="2234"/>
      <c r="AF331" s="2234"/>
      <c r="AG331" s="2234"/>
      <c r="AH331" s="2234"/>
      <c r="AI331" s="2234"/>
      <c r="AJ331" s="2234"/>
      <c r="AK331" s="2224"/>
      <c r="AL331" s="2224"/>
      <c r="AM331" s="2224"/>
      <c r="AN331" s="2224"/>
      <c r="AO331" s="2224"/>
    </row>
    <row r="332" spans="1:41" s="2225" customFormat="1" ht="15">
      <c r="A332" s="2228"/>
      <c r="B332" s="2228"/>
      <c r="C332" s="2228"/>
      <c r="D332" s="2228"/>
      <c r="E332" s="2228"/>
      <c r="F332" s="2228"/>
      <c r="G332" s="2228"/>
      <c r="H332" s="2228"/>
      <c r="I332" s="2228"/>
      <c r="J332" s="2227"/>
      <c r="K332" s="2227"/>
      <c r="L332" s="2890"/>
      <c r="N332" s="2228"/>
      <c r="O332" s="2228"/>
      <c r="P332" s="2228"/>
      <c r="Q332" s="2228"/>
      <c r="R332" s="2228"/>
      <c r="S332" s="2228"/>
      <c r="T332" s="2228"/>
      <c r="U332" s="2228"/>
      <c r="V332" s="2250"/>
      <c r="W332" s="2250"/>
      <c r="X332" s="2250"/>
      <c r="Y332" s="2250"/>
      <c r="Z332" s="2250"/>
      <c r="AA332" s="2250"/>
      <c r="AB332" s="2250"/>
      <c r="AC332" s="2234"/>
      <c r="AD332" s="2234"/>
      <c r="AE332" s="2234"/>
      <c r="AF332" s="2234"/>
      <c r="AG332" s="2234"/>
      <c r="AH332" s="2234"/>
      <c r="AI332" s="2234"/>
      <c r="AJ332" s="2234"/>
      <c r="AK332" s="2224"/>
      <c r="AL332" s="2224"/>
      <c r="AM332" s="2224"/>
      <c r="AN332" s="2224"/>
      <c r="AO332" s="2224"/>
    </row>
    <row r="333" spans="1:41" s="2225" customFormat="1" ht="15">
      <c r="A333" s="2228"/>
      <c r="B333" s="2228"/>
      <c r="C333" s="2228"/>
      <c r="D333" s="2228"/>
      <c r="E333" s="2228" t="s">
        <v>738</v>
      </c>
      <c r="F333" s="2228"/>
      <c r="G333" s="2228"/>
      <c r="H333" s="2228"/>
      <c r="I333" s="2228"/>
      <c r="J333" s="2227"/>
      <c r="K333" s="2227"/>
      <c r="L333" s="2890"/>
      <c r="N333" s="2228"/>
      <c r="O333" s="2228"/>
      <c r="P333" s="2228"/>
      <c r="Q333" s="2228"/>
      <c r="R333" s="2228"/>
      <c r="S333" s="2228"/>
      <c r="T333" s="2228"/>
      <c r="U333" s="2228"/>
      <c r="V333" s="2250"/>
      <c r="W333" s="2250"/>
      <c r="X333" s="2250"/>
      <c r="Y333" s="2250"/>
      <c r="Z333" s="2250"/>
      <c r="AA333" s="2250"/>
      <c r="AB333" s="2250"/>
      <c r="AC333" s="2234"/>
      <c r="AD333" s="2234"/>
      <c r="AE333" s="2234"/>
      <c r="AF333" s="2234"/>
      <c r="AG333" s="2234"/>
      <c r="AH333" s="2234"/>
      <c r="AI333" s="2234"/>
      <c r="AJ333" s="2234"/>
      <c r="AK333" s="2224"/>
      <c r="AL333" s="2224"/>
      <c r="AM333" s="2224"/>
      <c r="AN333" s="2224"/>
      <c r="AO333" s="2224"/>
    </row>
    <row r="334" spans="1:41" s="2225" customFormat="1" ht="15">
      <c r="A334" s="2228"/>
      <c r="B334" s="2228"/>
      <c r="C334" s="2228"/>
      <c r="D334" s="2228"/>
      <c r="E334" s="2228" t="s">
        <v>122</v>
      </c>
      <c r="F334" s="2228"/>
      <c r="G334" s="2228"/>
      <c r="H334" s="2228"/>
      <c r="I334" s="2228"/>
      <c r="J334" s="2227"/>
      <c r="K334" s="2227"/>
      <c r="L334" s="2890"/>
      <c r="N334" s="2228"/>
      <c r="O334" s="2228"/>
      <c r="P334" s="2228"/>
      <c r="Q334" s="2228"/>
      <c r="R334" s="2228"/>
      <c r="S334" s="2228"/>
      <c r="T334" s="2228"/>
      <c r="U334" s="2228"/>
      <c r="V334" s="2250"/>
      <c r="W334" s="2250"/>
      <c r="X334" s="2250"/>
      <c r="Y334" s="2250"/>
      <c r="Z334" s="2250"/>
      <c r="AA334" s="2250"/>
      <c r="AB334" s="2250"/>
      <c r="AC334" s="2234"/>
      <c r="AD334" s="2234"/>
      <c r="AE334" s="2234"/>
      <c r="AF334" s="2234"/>
      <c r="AG334" s="2234"/>
      <c r="AH334" s="2234"/>
      <c r="AI334" s="2234"/>
      <c r="AJ334" s="2234"/>
      <c r="AK334" s="2224"/>
      <c r="AL334" s="2224"/>
      <c r="AM334" s="2224"/>
      <c r="AN334" s="2224"/>
      <c r="AO334" s="2224"/>
    </row>
    <row r="335" spans="1:41" s="2225" customFormat="1" ht="15">
      <c r="A335" s="2228"/>
      <c r="B335" s="2228"/>
      <c r="C335" s="2228"/>
      <c r="D335" s="2228"/>
      <c r="E335" s="2228" t="s">
        <v>123</v>
      </c>
      <c r="F335" s="2228"/>
      <c r="G335" s="2228"/>
      <c r="H335" s="2228"/>
      <c r="I335" s="2228"/>
      <c r="J335" s="2227"/>
      <c r="K335" s="2227"/>
      <c r="L335" s="2890"/>
      <c r="N335" s="2228"/>
      <c r="O335" s="2228"/>
      <c r="P335" s="2228"/>
      <c r="Q335" s="2228"/>
      <c r="R335" s="2228"/>
      <c r="S335" s="2228"/>
      <c r="T335" s="2228"/>
      <c r="U335" s="2228"/>
      <c r="V335" s="2250"/>
      <c r="W335" s="2250"/>
      <c r="X335" s="2250"/>
      <c r="Y335" s="2250"/>
      <c r="Z335" s="2250"/>
      <c r="AA335" s="2250"/>
      <c r="AB335" s="2250"/>
      <c r="AC335" s="2234"/>
      <c r="AD335" s="2234"/>
      <c r="AE335" s="2234"/>
      <c r="AF335" s="2234"/>
      <c r="AG335" s="2234"/>
      <c r="AH335" s="2234"/>
      <c r="AI335" s="2234"/>
      <c r="AJ335" s="2234"/>
      <c r="AK335" s="2224"/>
      <c r="AL335" s="2224"/>
      <c r="AM335" s="2224"/>
      <c r="AN335" s="2224"/>
      <c r="AO335" s="2224"/>
    </row>
    <row r="336" spans="1:41" s="2225" customFormat="1" ht="15">
      <c r="A336" s="2228"/>
      <c r="B336" s="2228"/>
      <c r="C336" s="2228"/>
      <c r="D336" s="2228"/>
      <c r="E336" s="2228" t="s">
        <v>124</v>
      </c>
      <c r="F336" s="2228"/>
      <c r="G336" s="2228"/>
      <c r="H336" s="2228"/>
      <c r="I336" s="2228"/>
      <c r="J336" s="2227"/>
      <c r="K336" s="2227"/>
      <c r="L336" s="2890"/>
      <c r="N336" s="2228"/>
      <c r="O336" s="2228"/>
      <c r="P336" s="2228"/>
      <c r="Q336" s="2228"/>
      <c r="R336" s="2228"/>
      <c r="S336" s="2228"/>
      <c r="T336" s="2228"/>
      <c r="U336" s="2228"/>
      <c r="V336" s="2250"/>
      <c r="W336" s="2250"/>
      <c r="X336" s="2250"/>
      <c r="Y336" s="2250"/>
      <c r="Z336" s="2250"/>
      <c r="AA336" s="2250"/>
      <c r="AB336" s="2250"/>
      <c r="AC336" s="2234"/>
      <c r="AD336" s="2234"/>
      <c r="AE336" s="2234"/>
      <c r="AF336" s="2234"/>
      <c r="AG336" s="2234"/>
      <c r="AH336" s="2234"/>
      <c r="AI336" s="2234"/>
      <c r="AJ336" s="2234"/>
      <c r="AK336" s="2224"/>
      <c r="AL336" s="2224"/>
      <c r="AM336" s="2224"/>
      <c r="AN336" s="2224"/>
      <c r="AO336" s="2224"/>
    </row>
    <row r="337" spans="1:41" s="2225" customFormat="1" ht="15">
      <c r="A337" s="2228"/>
      <c r="B337" s="2228"/>
      <c r="C337" s="2228"/>
      <c r="D337" s="2307" t="s">
        <v>116</v>
      </c>
      <c r="E337" s="2308"/>
      <c r="F337" s="2308"/>
      <c r="G337" s="2309"/>
      <c r="H337" s="2309"/>
      <c r="I337" s="2309"/>
      <c r="J337" s="2310"/>
      <c r="K337" s="2310"/>
      <c r="L337" s="2891">
        <f>SUM(L327:L336)</f>
        <v>0</v>
      </c>
      <c r="N337" s="2228"/>
      <c r="O337" s="2228"/>
      <c r="P337" s="2228"/>
      <c r="Q337" s="2228"/>
      <c r="R337" s="2228"/>
      <c r="S337" s="2228"/>
      <c r="T337" s="2228"/>
      <c r="U337" s="2228"/>
      <c r="V337" s="2250"/>
      <c r="W337" s="2250"/>
      <c r="X337" s="2250"/>
      <c r="Y337" s="2250"/>
      <c r="Z337" s="2250"/>
      <c r="AA337" s="2250"/>
      <c r="AB337" s="2250"/>
      <c r="AC337" s="2234"/>
      <c r="AD337" s="2234"/>
      <c r="AE337" s="2234"/>
      <c r="AF337" s="2234"/>
      <c r="AG337" s="2234"/>
      <c r="AH337" s="2234"/>
      <c r="AI337" s="2234"/>
      <c r="AJ337" s="2234"/>
      <c r="AK337" s="2224"/>
      <c r="AL337" s="2224"/>
      <c r="AM337" s="2224"/>
      <c r="AN337" s="2224"/>
      <c r="AO337" s="2224"/>
    </row>
    <row r="338" spans="1:41" s="2225" customFormat="1" ht="15">
      <c r="A338" s="2228"/>
      <c r="B338" s="2228"/>
      <c r="C338" s="2228"/>
      <c r="D338" s="2228"/>
      <c r="E338" s="2228"/>
      <c r="F338" s="2228"/>
      <c r="L338" s="2890"/>
      <c r="N338" s="2228"/>
      <c r="O338" s="2228"/>
      <c r="P338" s="2228"/>
      <c r="Q338" s="2228"/>
      <c r="R338" s="2228"/>
      <c r="S338" s="2228"/>
      <c r="T338" s="2228"/>
      <c r="U338" s="2228"/>
      <c r="V338" s="2250"/>
      <c r="W338" s="2250"/>
      <c r="X338" s="2250"/>
      <c r="Y338" s="2250"/>
      <c r="Z338" s="2250"/>
      <c r="AA338" s="2250"/>
      <c r="AB338" s="2250"/>
      <c r="AC338" s="2234"/>
      <c r="AD338" s="2234"/>
      <c r="AE338" s="2234"/>
      <c r="AF338" s="2234"/>
      <c r="AG338" s="2234"/>
      <c r="AH338" s="2234"/>
      <c r="AI338" s="2234"/>
      <c r="AJ338" s="2234"/>
      <c r="AK338" s="2224"/>
      <c r="AL338" s="2224"/>
      <c r="AM338" s="2224"/>
      <c r="AN338" s="2224"/>
      <c r="AO338" s="2224"/>
    </row>
    <row r="339" spans="1:41" s="2163" customFormat="1" ht="15">
      <c r="A339" s="2228"/>
      <c r="B339" s="2228"/>
      <c r="C339" s="2228"/>
      <c r="D339" s="2307" t="s">
        <v>125</v>
      </c>
      <c r="E339" s="2308"/>
      <c r="F339" s="2308"/>
      <c r="G339" s="2309"/>
      <c r="H339" s="2309"/>
      <c r="I339" s="2309"/>
      <c r="J339" s="2310"/>
      <c r="K339" s="2310"/>
      <c r="L339" s="2891">
        <f>L324+L337</f>
        <v>0</v>
      </c>
      <c r="N339" s="2198"/>
      <c r="O339" s="2228"/>
      <c r="P339" s="2228"/>
      <c r="Q339" s="2228"/>
      <c r="R339" s="2228"/>
      <c r="S339" s="2228"/>
      <c r="T339" s="2228"/>
      <c r="U339" s="2228"/>
      <c r="V339" s="2250"/>
      <c r="W339" s="2250"/>
      <c r="X339" s="2250"/>
      <c r="Y339" s="2250"/>
      <c r="Z339" s="2250"/>
      <c r="AA339" s="2250"/>
      <c r="AB339" s="2250"/>
      <c r="AC339" s="2234"/>
      <c r="AD339" s="2234"/>
      <c r="AE339" s="2234"/>
      <c r="AF339" s="2234"/>
      <c r="AG339" s="2234"/>
      <c r="AH339" s="2234"/>
      <c r="AI339" s="2234"/>
      <c r="AJ339" s="2234"/>
      <c r="AK339" s="2199"/>
      <c r="AL339" s="2199"/>
      <c r="AM339" s="2199"/>
      <c r="AN339" s="2199"/>
      <c r="AO339" s="2199"/>
    </row>
    <row r="340" spans="1:41" s="2225" customFormat="1" ht="15">
      <c r="A340" s="2228"/>
      <c r="B340" s="2228"/>
      <c r="C340" s="2228"/>
      <c r="D340" s="2228"/>
      <c r="E340" s="2228"/>
      <c r="F340" s="2228"/>
      <c r="J340" s="2227"/>
      <c r="K340" s="2227"/>
      <c r="L340" s="2228"/>
      <c r="N340" s="2228"/>
      <c r="O340" s="2228"/>
      <c r="P340" s="2228"/>
      <c r="Q340" s="2228"/>
      <c r="R340" s="2228"/>
      <c r="S340" s="2228"/>
      <c r="T340" s="2228"/>
      <c r="U340" s="2228"/>
      <c r="V340" s="2250"/>
      <c r="W340" s="2250"/>
      <c r="X340" s="2250"/>
      <c r="Y340" s="2250"/>
      <c r="Z340" s="2250"/>
      <c r="AA340" s="2250"/>
      <c r="AB340" s="2250"/>
      <c r="AC340" s="2234"/>
      <c r="AD340" s="2234"/>
      <c r="AE340" s="2234"/>
      <c r="AF340" s="2234"/>
      <c r="AG340" s="2234"/>
      <c r="AH340" s="2234"/>
      <c r="AI340" s="2234"/>
      <c r="AJ340" s="2234"/>
      <c r="AK340" s="2224"/>
      <c r="AL340" s="2224"/>
      <c r="AM340" s="2224"/>
      <c r="AN340" s="2224"/>
      <c r="AO340" s="2224"/>
    </row>
    <row r="341" spans="1:41" s="2225" customFormat="1" ht="15">
      <c r="A341" s="2228"/>
      <c r="B341" s="2228"/>
      <c r="C341" s="2228"/>
      <c r="D341" s="2228"/>
      <c r="E341" s="2228"/>
      <c r="F341" s="2228"/>
      <c r="J341" s="2227"/>
      <c r="K341" s="2227"/>
      <c r="L341" s="2228"/>
      <c r="N341" s="2228"/>
      <c r="O341" s="2228"/>
      <c r="P341" s="2228"/>
      <c r="Q341" s="2228"/>
      <c r="R341" s="2228"/>
      <c r="S341" s="2228"/>
      <c r="T341" s="2228"/>
      <c r="U341" s="2228"/>
      <c r="V341" s="2250"/>
      <c r="W341" s="2250"/>
      <c r="X341" s="2250"/>
      <c r="Y341" s="2250"/>
      <c r="Z341" s="2250"/>
      <c r="AA341" s="2250"/>
      <c r="AB341" s="2250"/>
      <c r="AC341" s="2234"/>
      <c r="AD341" s="2234"/>
      <c r="AE341" s="2234"/>
      <c r="AF341" s="2234"/>
      <c r="AG341" s="2234"/>
      <c r="AH341" s="2234"/>
      <c r="AI341" s="2234"/>
      <c r="AJ341" s="2234"/>
      <c r="AK341" s="2224"/>
      <c r="AL341" s="2224"/>
      <c r="AM341" s="2224"/>
      <c r="AN341" s="2224"/>
      <c r="AO341" s="2224"/>
    </row>
    <row r="342" spans="1:41" s="2225" customFormat="1" ht="15">
      <c r="A342" s="2228"/>
      <c r="B342" s="2228"/>
      <c r="C342" s="2228"/>
      <c r="D342" s="2228"/>
      <c r="E342" s="2228"/>
      <c r="F342" s="2228"/>
      <c r="J342" s="2227"/>
      <c r="K342" s="2227"/>
      <c r="L342" s="2228"/>
      <c r="N342" s="2228"/>
      <c r="O342" s="2228"/>
      <c r="P342" s="2228"/>
      <c r="Q342" s="2228"/>
      <c r="R342" s="2228"/>
      <c r="S342" s="2228"/>
      <c r="T342" s="2228"/>
      <c r="U342" s="2228"/>
      <c r="V342" s="2250"/>
      <c r="W342" s="2250"/>
      <c r="X342" s="2250"/>
      <c r="Y342" s="2250"/>
      <c r="Z342" s="2250"/>
      <c r="AA342" s="2250"/>
      <c r="AB342" s="2250"/>
      <c r="AC342" s="2234"/>
      <c r="AD342" s="2234"/>
      <c r="AE342" s="2234"/>
      <c r="AF342" s="2234"/>
      <c r="AG342" s="2234"/>
      <c r="AH342" s="2234"/>
      <c r="AI342" s="2234"/>
      <c r="AJ342" s="2234"/>
      <c r="AK342" s="2224"/>
      <c r="AL342" s="2224"/>
      <c r="AM342" s="2224"/>
      <c r="AN342" s="2224"/>
      <c r="AO342" s="2224"/>
    </row>
    <row r="343" spans="1:41" s="2225" customFormat="1" ht="18">
      <c r="A343" s="2311" t="s">
        <v>1004</v>
      </c>
      <c r="B343" s="2228"/>
      <c r="C343" s="2228"/>
      <c r="D343" s="2228"/>
      <c r="E343" s="2228"/>
      <c r="F343" s="2228"/>
      <c r="J343" s="2227"/>
      <c r="K343" s="2227"/>
      <c r="L343" s="2228"/>
      <c r="N343" s="2228"/>
      <c r="O343" s="2228"/>
      <c r="P343" s="2228"/>
      <c r="Q343" s="2228"/>
      <c r="R343" s="2228"/>
      <c r="S343" s="2228"/>
      <c r="T343" s="2228"/>
      <c r="U343" s="2228"/>
      <c r="V343" s="2250"/>
      <c r="W343" s="2250"/>
      <c r="X343" s="2250"/>
      <c r="Y343" s="2250"/>
      <c r="Z343" s="2250"/>
      <c r="AA343" s="2250"/>
      <c r="AB343" s="2250"/>
      <c r="AC343" s="2234"/>
      <c r="AD343" s="2234"/>
      <c r="AE343" s="2234"/>
      <c r="AF343" s="2234"/>
      <c r="AG343" s="2234"/>
      <c r="AH343" s="2234"/>
      <c r="AI343" s="2234"/>
      <c r="AJ343" s="2234"/>
      <c r="AK343" s="2224"/>
      <c r="AL343" s="2224"/>
      <c r="AM343" s="2224"/>
      <c r="AN343" s="2224"/>
      <c r="AO343" s="2224"/>
    </row>
    <row r="344" spans="1:41" s="2225" customFormat="1" ht="15">
      <c r="A344" s="2228" t="s">
        <v>1302</v>
      </c>
      <c r="B344" s="2228" t="s">
        <v>1822</v>
      </c>
      <c r="C344" s="2228"/>
      <c r="D344" s="2228"/>
      <c r="E344" s="2228"/>
      <c r="F344" s="2228"/>
      <c r="J344" s="2227"/>
      <c r="K344" s="2227"/>
      <c r="L344" s="2228"/>
      <c r="N344" s="2228"/>
      <c r="O344" s="2228"/>
      <c r="P344" s="2228"/>
      <c r="Q344" s="2228"/>
      <c r="R344" s="2228"/>
      <c r="S344" s="2228"/>
      <c r="T344" s="2228"/>
      <c r="U344" s="2228"/>
      <c r="V344" s="2250"/>
      <c r="W344" s="2250"/>
      <c r="X344" s="2250"/>
      <c r="Y344" s="2250"/>
      <c r="Z344" s="2250"/>
      <c r="AA344" s="2250"/>
      <c r="AB344" s="2250"/>
      <c r="AC344" s="2234"/>
      <c r="AD344" s="2234"/>
      <c r="AE344" s="2234"/>
      <c r="AF344" s="2234"/>
      <c r="AG344" s="2234"/>
      <c r="AH344" s="2234"/>
      <c r="AI344" s="2234"/>
      <c r="AJ344" s="2234"/>
      <c r="AK344" s="2224"/>
      <c r="AL344" s="2224"/>
      <c r="AM344" s="2224"/>
      <c r="AN344" s="2224"/>
      <c r="AO344" s="2224"/>
    </row>
    <row r="345" spans="1:41" s="2225" customFormat="1" ht="15">
      <c r="A345" s="2228"/>
      <c r="B345" s="2228"/>
      <c r="C345" s="2228"/>
      <c r="D345" s="2228"/>
      <c r="E345" s="2228"/>
      <c r="F345" s="2228"/>
      <c r="J345" s="2227"/>
      <c r="K345" s="2285"/>
      <c r="L345" s="2228"/>
      <c r="N345" s="2228"/>
      <c r="O345" s="2228"/>
      <c r="P345" s="2228"/>
      <c r="Q345" s="2228"/>
      <c r="R345" s="2228"/>
      <c r="S345" s="2228"/>
      <c r="T345" s="2228"/>
      <c r="U345" s="2228"/>
      <c r="V345" s="2250"/>
      <c r="W345" s="2250"/>
      <c r="X345" s="2250"/>
      <c r="Y345" s="2250"/>
      <c r="Z345" s="2250"/>
      <c r="AA345" s="2250"/>
      <c r="AB345" s="2250"/>
      <c r="AC345" s="2234"/>
      <c r="AD345" s="2234"/>
      <c r="AE345" s="2234"/>
      <c r="AF345" s="2234"/>
      <c r="AG345" s="2234"/>
      <c r="AH345" s="2234"/>
      <c r="AI345" s="2234"/>
      <c r="AJ345" s="2234"/>
      <c r="AK345" s="2224"/>
      <c r="AL345" s="2224"/>
      <c r="AM345" s="2224"/>
      <c r="AN345" s="2224"/>
      <c r="AO345" s="2224"/>
    </row>
    <row r="346" spans="1:41" s="2281" customFormat="1">
      <c r="A346" s="2280"/>
      <c r="B346" s="2280"/>
      <c r="C346" s="2280"/>
      <c r="D346" s="2280"/>
      <c r="E346" s="2280"/>
      <c r="F346" s="2280"/>
      <c r="J346" s="2285"/>
      <c r="K346" s="2285"/>
      <c r="L346" s="2280"/>
      <c r="N346" s="2280"/>
      <c r="O346" s="2280"/>
      <c r="P346" s="2280"/>
      <c r="Q346" s="2280"/>
      <c r="R346" s="2280"/>
      <c r="S346" s="2280"/>
      <c r="T346" s="2280"/>
      <c r="U346" s="2280"/>
      <c r="V346" s="2288"/>
      <c r="W346" s="2288"/>
      <c r="X346" s="2288"/>
      <c r="Y346" s="2288"/>
      <c r="Z346" s="2288"/>
      <c r="AA346" s="2288"/>
      <c r="AB346" s="2288"/>
      <c r="AC346" s="2302"/>
      <c r="AD346" s="2302"/>
      <c r="AE346" s="2302"/>
      <c r="AF346" s="2302"/>
      <c r="AG346" s="2302"/>
      <c r="AH346" s="2302"/>
      <c r="AI346" s="2302"/>
      <c r="AJ346" s="2302"/>
      <c r="AK346" s="2287"/>
      <c r="AL346" s="2287"/>
      <c r="AM346" s="2287"/>
      <c r="AN346" s="2287"/>
      <c r="AO346" s="2287"/>
    </row>
    <row r="347" spans="1:41" s="2281" customFormat="1">
      <c r="A347" s="2280"/>
      <c r="B347" s="2280"/>
      <c r="C347" s="2280"/>
      <c r="D347" s="2280"/>
      <c r="E347" s="2280"/>
      <c r="F347" s="2280"/>
      <c r="J347" s="2285"/>
      <c r="K347" s="2285"/>
      <c r="L347" s="2280"/>
      <c r="N347" s="2280"/>
      <c r="O347" s="2280"/>
      <c r="P347" s="2280"/>
      <c r="Q347" s="2280"/>
      <c r="R347" s="2280"/>
      <c r="S347" s="2280"/>
      <c r="T347" s="2280"/>
      <c r="U347" s="2280"/>
      <c r="V347" s="2288"/>
      <c r="W347" s="2288"/>
      <c r="X347" s="2288"/>
      <c r="Y347" s="2288"/>
      <c r="Z347" s="2288"/>
      <c r="AA347" s="2288"/>
      <c r="AB347" s="2288"/>
      <c r="AC347" s="2302"/>
      <c r="AD347" s="2302"/>
      <c r="AE347" s="2302"/>
      <c r="AF347" s="2302"/>
      <c r="AG347" s="2302"/>
      <c r="AH347" s="2302"/>
      <c r="AI347" s="2302"/>
      <c r="AJ347" s="2302"/>
      <c r="AK347" s="2287"/>
      <c r="AL347" s="2287"/>
      <c r="AM347" s="2287"/>
      <c r="AN347" s="2287"/>
      <c r="AO347" s="2287"/>
    </row>
    <row r="348" spans="1:41" s="2281" customFormat="1">
      <c r="A348" s="2280"/>
      <c r="B348" s="2280"/>
      <c r="C348" s="2280"/>
      <c r="D348" s="2280"/>
      <c r="E348" s="2280"/>
      <c r="F348" s="2280"/>
      <c r="J348" s="2285"/>
      <c r="K348" s="2285"/>
      <c r="L348" s="2280"/>
      <c r="N348" s="2280"/>
      <c r="O348" s="2280"/>
      <c r="P348" s="2280"/>
      <c r="Q348" s="2280"/>
      <c r="R348" s="2280"/>
      <c r="S348" s="2280"/>
      <c r="T348" s="2280"/>
      <c r="U348" s="2280"/>
      <c r="V348" s="2288"/>
      <c r="W348" s="2288"/>
      <c r="X348" s="2288"/>
      <c r="Y348" s="2288"/>
      <c r="Z348" s="2288"/>
      <c r="AA348" s="2288"/>
      <c r="AB348" s="2288"/>
      <c r="AC348" s="2302"/>
      <c r="AD348" s="2302"/>
      <c r="AE348" s="2302"/>
      <c r="AF348" s="2302"/>
      <c r="AG348" s="2302"/>
      <c r="AH348" s="2302"/>
      <c r="AI348" s="2302"/>
      <c r="AJ348" s="2302"/>
      <c r="AK348" s="2287"/>
      <c r="AL348" s="2287"/>
      <c r="AM348" s="2287"/>
      <c r="AN348" s="2287"/>
      <c r="AO348" s="2287"/>
    </row>
    <row r="349" spans="1:41" s="2281" customFormat="1">
      <c r="A349" s="2280"/>
      <c r="B349" s="2280"/>
      <c r="C349" s="2280"/>
      <c r="D349" s="2280"/>
      <c r="E349" s="2280"/>
      <c r="F349" s="2280"/>
      <c r="J349" s="2285"/>
      <c r="K349" s="2285"/>
      <c r="L349" s="2280"/>
      <c r="N349" s="2280"/>
      <c r="O349" s="2280"/>
      <c r="P349" s="2280"/>
      <c r="Q349" s="2280"/>
      <c r="R349" s="2280"/>
      <c r="S349" s="2280"/>
      <c r="T349" s="2280"/>
      <c r="U349" s="2280"/>
      <c r="V349" s="2288"/>
      <c r="W349" s="2288"/>
      <c r="X349" s="2288"/>
      <c r="Y349" s="2288"/>
      <c r="Z349" s="2288"/>
      <c r="AA349" s="2288"/>
      <c r="AB349" s="2288"/>
      <c r="AC349" s="2302"/>
      <c r="AD349" s="2302"/>
      <c r="AE349" s="2302"/>
      <c r="AF349" s="2302"/>
      <c r="AG349" s="2302"/>
      <c r="AH349" s="2302"/>
      <c r="AI349" s="2302"/>
      <c r="AJ349" s="2302"/>
      <c r="AK349" s="2287"/>
      <c r="AL349" s="2287"/>
      <c r="AM349" s="2287"/>
      <c r="AN349" s="2287"/>
      <c r="AO349" s="2287"/>
    </row>
    <row r="350" spans="1:41" s="2281" customFormat="1">
      <c r="A350" s="2280"/>
      <c r="B350" s="2280"/>
      <c r="C350" s="2280"/>
      <c r="D350" s="2280"/>
      <c r="E350" s="2280"/>
      <c r="F350" s="2280"/>
      <c r="J350" s="2285"/>
      <c r="K350" s="2285"/>
      <c r="L350" s="2280"/>
      <c r="N350" s="2280"/>
      <c r="O350" s="2280"/>
      <c r="P350" s="2280"/>
      <c r="Q350" s="2280"/>
      <c r="R350" s="2280"/>
      <c r="S350" s="2280"/>
      <c r="T350" s="2280"/>
      <c r="U350" s="2280"/>
      <c r="V350" s="2288"/>
      <c r="W350" s="2288"/>
      <c r="X350" s="2288"/>
      <c r="Y350" s="2288"/>
      <c r="Z350" s="2288"/>
      <c r="AA350" s="2288"/>
      <c r="AB350" s="2288"/>
      <c r="AC350" s="2302"/>
      <c r="AD350" s="2302"/>
      <c r="AE350" s="2302"/>
      <c r="AF350" s="2302"/>
      <c r="AG350" s="2302"/>
      <c r="AH350" s="2302"/>
      <c r="AI350" s="2302"/>
      <c r="AJ350" s="2302"/>
      <c r="AK350" s="2287"/>
      <c r="AL350" s="2287"/>
      <c r="AM350" s="2287"/>
      <c r="AN350" s="2287"/>
      <c r="AO350" s="2287"/>
    </row>
    <row r="351" spans="1:41" s="2281" customFormat="1">
      <c r="A351" s="2280"/>
      <c r="B351" s="2280"/>
      <c r="C351" s="2280"/>
      <c r="D351" s="2280"/>
      <c r="E351" s="2280"/>
      <c r="F351" s="2280"/>
      <c r="J351" s="2285"/>
      <c r="K351" s="2285"/>
      <c r="L351" s="2280"/>
      <c r="N351" s="2280"/>
      <c r="O351" s="2280"/>
      <c r="P351" s="2280"/>
      <c r="Q351" s="2280"/>
      <c r="R351" s="2280"/>
      <c r="S351" s="2280"/>
      <c r="T351" s="2280"/>
      <c r="U351" s="2280"/>
      <c r="V351" s="2288"/>
      <c r="W351" s="2288"/>
      <c r="X351" s="2288"/>
      <c r="Y351" s="2288"/>
      <c r="Z351" s="2288"/>
      <c r="AA351" s="2288"/>
      <c r="AB351" s="2288"/>
      <c r="AC351" s="2302"/>
      <c r="AD351" s="2302"/>
      <c r="AE351" s="2302"/>
      <c r="AF351" s="2302"/>
      <c r="AG351" s="2302"/>
      <c r="AH351" s="2302"/>
      <c r="AI351" s="2302"/>
      <c r="AJ351" s="2302"/>
      <c r="AK351" s="2287"/>
      <c r="AL351" s="2287"/>
      <c r="AM351" s="2287"/>
      <c r="AN351" s="2287"/>
      <c r="AO351" s="2287"/>
    </row>
    <row r="352" spans="1:41" s="2281" customFormat="1">
      <c r="A352" s="2280"/>
      <c r="B352" s="2280"/>
      <c r="C352" s="2280"/>
      <c r="D352" s="2280"/>
      <c r="E352" s="2280"/>
      <c r="F352" s="2280"/>
      <c r="J352" s="2285"/>
      <c r="K352" s="2285"/>
      <c r="L352" s="2280"/>
      <c r="N352" s="2280"/>
      <c r="O352" s="2280"/>
      <c r="P352" s="2280"/>
      <c r="Q352" s="2280"/>
      <c r="R352" s="2280"/>
      <c r="S352" s="2280"/>
      <c r="T352" s="2280"/>
      <c r="U352" s="2280"/>
      <c r="V352" s="2288"/>
      <c r="W352" s="2288"/>
      <c r="X352" s="2288"/>
      <c r="Y352" s="2288"/>
      <c r="Z352" s="2288"/>
      <c r="AA352" s="2288"/>
      <c r="AB352" s="2288"/>
      <c r="AC352" s="2302"/>
      <c r="AD352" s="2302"/>
      <c r="AE352" s="2302"/>
      <c r="AF352" s="2302"/>
      <c r="AG352" s="2302"/>
      <c r="AH352" s="2302"/>
      <c r="AI352" s="2302"/>
      <c r="AJ352" s="2302"/>
      <c r="AK352" s="2287"/>
      <c r="AL352" s="2287"/>
      <c r="AM352" s="2287"/>
      <c r="AN352" s="2287"/>
      <c r="AO352" s="2287"/>
    </row>
    <row r="353" spans="1:41" s="2281" customFormat="1">
      <c r="A353" s="2280"/>
      <c r="B353" s="2280"/>
      <c r="C353" s="2280"/>
      <c r="D353" s="2280"/>
      <c r="E353" s="2280"/>
      <c r="F353" s="2280"/>
      <c r="J353" s="2285"/>
      <c r="K353" s="2285"/>
      <c r="L353" s="2280"/>
      <c r="N353" s="2280"/>
      <c r="O353" s="2280"/>
      <c r="P353" s="2280"/>
      <c r="Q353" s="2280"/>
      <c r="R353" s="2280"/>
      <c r="S353" s="2280"/>
      <c r="T353" s="2280"/>
      <c r="U353" s="2280"/>
      <c r="V353" s="2288"/>
      <c r="W353" s="2288"/>
      <c r="X353" s="2288"/>
      <c r="Y353" s="2288"/>
      <c r="Z353" s="2288"/>
      <c r="AA353" s="2288"/>
      <c r="AB353" s="2288"/>
      <c r="AC353" s="2302"/>
      <c r="AD353" s="2302"/>
      <c r="AE353" s="2302"/>
      <c r="AF353" s="2302"/>
      <c r="AG353" s="2302"/>
      <c r="AH353" s="2302"/>
      <c r="AI353" s="2302"/>
      <c r="AJ353" s="2302"/>
      <c r="AK353" s="2287"/>
      <c r="AL353" s="2287"/>
      <c r="AM353" s="2287"/>
      <c r="AN353" s="2287"/>
      <c r="AO353" s="2287"/>
    </row>
    <row r="354" spans="1:41" s="2281" customFormat="1">
      <c r="A354" s="2280"/>
      <c r="B354" s="2280"/>
      <c r="C354" s="2280"/>
      <c r="D354" s="2280"/>
      <c r="E354" s="2280"/>
      <c r="F354" s="2280"/>
      <c r="J354" s="2285"/>
      <c r="K354" s="2285"/>
      <c r="L354" s="2280"/>
      <c r="N354" s="2280"/>
      <c r="O354" s="2280"/>
      <c r="P354" s="2280"/>
      <c r="Q354" s="2280"/>
      <c r="R354" s="2280"/>
      <c r="S354" s="2280"/>
      <c r="T354" s="2280"/>
      <c r="U354" s="2280"/>
      <c r="V354" s="2288"/>
      <c r="W354" s="2288"/>
      <c r="X354" s="2288"/>
      <c r="Y354" s="2288"/>
      <c r="Z354" s="2288"/>
      <c r="AA354" s="2288"/>
      <c r="AB354" s="2288"/>
      <c r="AC354" s="2302"/>
      <c r="AD354" s="2302"/>
      <c r="AE354" s="2302"/>
      <c r="AF354" s="2302"/>
      <c r="AG354" s="2302"/>
      <c r="AH354" s="2302"/>
      <c r="AI354" s="2302"/>
      <c r="AJ354" s="2302"/>
      <c r="AK354" s="2287"/>
      <c r="AL354" s="2287"/>
      <c r="AM354" s="2287"/>
      <c r="AN354" s="2287"/>
      <c r="AO354" s="2287"/>
    </row>
    <row r="355" spans="1:41" s="2281" customFormat="1">
      <c r="A355" s="2280"/>
      <c r="B355" s="2280"/>
      <c r="C355" s="2280"/>
      <c r="D355" s="2280"/>
      <c r="E355" s="2280"/>
      <c r="F355" s="2280"/>
      <c r="J355" s="2285"/>
      <c r="K355" s="2285"/>
      <c r="L355" s="2280"/>
      <c r="N355" s="2280"/>
      <c r="O355" s="2280"/>
      <c r="P355" s="2280"/>
      <c r="Q355" s="2280"/>
      <c r="R355" s="2280"/>
      <c r="S355" s="2280"/>
      <c r="T355" s="2280"/>
      <c r="U355" s="2280"/>
      <c r="V355" s="2288"/>
      <c r="W355" s="2288"/>
      <c r="X355" s="2288"/>
      <c r="Y355" s="2288"/>
      <c r="Z355" s="2288"/>
      <c r="AA355" s="2288"/>
      <c r="AB355" s="2288"/>
      <c r="AC355" s="2302"/>
      <c r="AD355" s="2302"/>
      <c r="AE355" s="2302"/>
      <c r="AF355" s="2302"/>
      <c r="AG355" s="2302"/>
      <c r="AH355" s="2302"/>
      <c r="AI355" s="2302"/>
      <c r="AJ355" s="2302"/>
      <c r="AK355" s="2287"/>
      <c r="AL355" s="2287"/>
      <c r="AM355" s="2287"/>
      <c r="AN355" s="2287"/>
      <c r="AO355" s="2287"/>
    </row>
    <row r="356" spans="1:41" s="2281" customFormat="1">
      <c r="A356" s="2280"/>
      <c r="B356" s="2280"/>
      <c r="C356" s="2280"/>
      <c r="D356" s="2280"/>
      <c r="E356" s="2280"/>
      <c r="F356" s="2280"/>
      <c r="J356" s="2285"/>
      <c r="K356" s="2285"/>
      <c r="L356" s="2280"/>
      <c r="N356" s="2280"/>
      <c r="O356" s="2280"/>
      <c r="P356" s="2280"/>
      <c r="Q356" s="2280"/>
      <c r="R356" s="2280"/>
      <c r="S356" s="2280"/>
      <c r="T356" s="2280"/>
      <c r="U356" s="2280"/>
      <c r="V356" s="2288"/>
      <c r="W356" s="2288"/>
      <c r="X356" s="2288"/>
      <c r="Y356" s="2288"/>
      <c r="Z356" s="2288"/>
      <c r="AA356" s="2288"/>
      <c r="AB356" s="2288"/>
      <c r="AC356" s="2302"/>
      <c r="AD356" s="2302"/>
      <c r="AE356" s="2302"/>
      <c r="AF356" s="2302"/>
      <c r="AG356" s="2302"/>
      <c r="AH356" s="2302"/>
      <c r="AI356" s="2302"/>
      <c r="AJ356" s="2302"/>
      <c r="AK356" s="2287"/>
      <c r="AL356" s="2287"/>
      <c r="AM356" s="2287"/>
      <c r="AN356" s="2287"/>
      <c r="AO356" s="2287"/>
    </row>
    <row r="357" spans="1:41" s="2281" customFormat="1">
      <c r="A357" s="2280"/>
      <c r="B357" s="2280"/>
      <c r="C357" s="2280"/>
      <c r="D357" s="2280"/>
      <c r="E357" s="2280"/>
      <c r="F357" s="2280"/>
      <c r="J357" s="2285"/>
      <c r="K357" s="2285"/>
      <c r="L357" s="2280"/>
      <c r="N357" s="2280"/>
      <c r="O357" s="2280"/>
      <c r="P357" s="2280"/>
      <c r="Q357" s="2280"/>
      <c r="R357" s="2280"/>
      <c r="S357" s="2280"/>
      <c r="T357" s="2280"/>
      <c r="U357" s="2280"/>
      <c r="V357" s="2288"/>
      <c r="W357" s="2288"/>
      <c r="X357" s="2288"/>
      <c r="Y357" s="2288"/>
      <c r="Z357" s="2288"/>
      <c r="AA357" s="2288"/>
      <c r="AB357" s="2288"/>
      <c r="AC357" s="2302"/>
      <c r="AD357" s="2302"/>
      <c r="AE357" s="2302"/>
      <c r="AF357" s="2302"/>
      <c r="AG357" s="2302"/>
      <c r="AH357" s="2302"/>
      <c r="AI357" s="2302"/>
      <c r="AJ357" s="2302"/>
      <c r="AK357" s="2287"/>
      <c r="AL357" s="2287"/>
      <c r="AM357" s="2287"/>
      <c r="AN357" s="2287"/>
      <c r="AO357" s="2287"/>
    </row>
    <row r="358" spans="1:41" s="2281" customFormat="1">
      <c r="A358" s="2280"/>
      <c r="B358" s="2280"/>
      <c r="C358" s="2280"/>
      <c r="D358" s="2280"/>
      <c r="E358" s="2280"/>
      <c r="F358" s="2280"/>
      <c r="J358" s="2285"/>
      <c r="K358" s="2285"/>
      <c r="L358" s="2280"/>
      <c r="N358" s="2280"/>
      <c r="O358" s="2280"/>
      <c r="P358" s="2280"/>
      <c r="Q358" s="2280"/>
      <c r="R358" s="2280"/>
      <c r="S358" s="2280"/>
      <c r="T358" s="2280"/>
      <c r="U358" s="2280"/>
      <c r="V358" s="2288"/>
      <c r="W358" s="2288"/>
      <c r="X358" s="2288"/>
      <c r="Y358" s="2288"/>
      <c r="Z358" s="2288"/>
      <c r="AA358" s="2288"/>
      <c r="AB358" s="2288"/>
      <c r="AC358" s="2302"/>
      <c r="AD358" s="2302"/>
      <c r="AE358" s="2302"/>
      <c r="AF358" s="2302"/>
      <c r="AG358" s="2302"/>
      <c r="AH358" s="2302"/>
      <c r="AI358" s="2302"/>
      <c r="AJ358" s="2302"/>
      <c r="AK358" s="2287"/>
      <c r="AL358" s="2287"/>
      <c r="AM358" s="2287"/>
      <c r="AN358" s="2287"/>
      <c r="AO358" s="2287"/>
    </row>
    <row r="359" spans="1:41" s="2281" customFormat="1">
      <c r="A359" s="2280"/>
      <c r="B359" s="2280"/>
      <c r="C359" s="2280"/>
      <c r="D359" s="2280"/>
      <c r="E359" s="2280"/>
      <c r="F359" s="2280"/>
      <c r="J359" s="2285"/>
      <c r="K359" s="2285"/>
      <c r="L359" s="2280"/>
      <c r="N359" s="2280"/>
      <c r="O359" s="2280"/>
      <c r="P359" s="2280"/>
      <c r="Q359" s="2280"/>
      <c r="R359" s="2280"/>
      <c r="S359" s="2280"/>
      <c r="T359" s="2280"/>
      <c r="U359" s="2280"/>
      <c r="V359" s="2288"/>
      <c r="W359" s="2288"/>
      <c r="X359" s="2288"/>
      <c r="Y359" s="2288"/>
      <c r="Z359" s="2288"/>
      <c r="AA359" s="2288"/>
      <c r="AB359" s="2288"/>
      <c r="AC359" s="2302"/>
      <c r="AD359" s="2302"/>
      <c r="AE359" s="2302"/>
      <c r="AF359" s="2302"/>
      <c r="AG359" s="2302"/>
      <c r="AH359" s="2302"/>
      <c r="AI359" s="2302"/>
      <c r="AJ359" s="2302"/>
      <c r="AK359" s="2287"/>
      <c r="AL359" s="2287"/>
      <c r="AM359" s="2287"/>
      <c r="AN359" s="2287"/>
      <c r="AO359" s="2287"/>
    </row>
    <row r="360" spans="1:41" s="2281" customFormat="1">
      <c r="A360" s="2280"/>
      <c r="B360" s="2280"/>
      <c r="C360" s="2280"/>
      <c r="D360" s="2280"/>
      <c r="E360" s="2280"/>
      <c r="F360" s="2280"/>
      <c r="J360" s="2285"/>
      <c r="K360" s="2285"/>
      <c r="L360" s="2280"/>
      <c r="N360" s="2280"/>
      <c r="O360" s="2280"/>
      <c r="P360" s="2280"/>
      <c r="Q360" s="2280"/>
      <c r="R360" s="2280"/>
      <c r="S360" s="2280"/>
      <c r="T360" s="2280"/>
      <c r="U360" s="2280"/>
      <c r="V360" s="2288"/>
      <c r="W360" s="2288"/>
      <c r="X360" s="2288"/>
      <c r="Y360" s="2288"/>
      <c r="Z360" s="2288"/>
      <c r="AA360" s="2288"/>
      <c r="AB360" s="2288"/>
      <c r="AC360" s="2302"/>
      <c r="AD360" s="2302"/>
      <c r="AE360" s="2302"/>
      <c r="AF360" s="2302"/>
      <c r="AG360" s="2302"/>
      <c r="AH360" s="2302"/>
      <c r="AI360" s="2302"/>
      <c r="AJ360" s="2302"/>
      <c r="AK360" s="2287"/>
      <c r="AL360" s="2287"/>
      <c r="AM360" s="2287"/>
      <c r="AN360" s="2287"/>
      <c r="AO360" s="2287"/>
    </row>
    <row r="361" spans="1:41" s="2281" customFormat="1">
      <c r="A361" s="2280"/>
      <c r="B361" s="2280"/>
      <c r="C361" s="2280"/>
      <c r="D361" s="2280"/>
      <c r="E361" s="2280"/>
      <c r="F361" s="2280"/>
      <c r="J361" s="2285"/>
      <c r="K361" s="2285"/>
      <c r="L361" s="2280"/>
      <c r="N361" s="2280"/>
      <c r="O361" s="2280"/>
      <c r="P361" s="2280"/>
      <c r="Q361" s="2280"/>
      <c r="R361" s="2280"/>
      <c r="S361" s="2280"/>
      <c r="T361" s="2280"/>
      <c r="U361" s="2280"/>
      <c r="V361" s="2288"/>
      <c r="W361" s="2288"/>
      <c r="X361" s="2288"/>
      <c r="Y361" s="2288"/>
      <c r="Z361" s="2288"/>
      <c r="AA361" s="2288"/>
      <c r="AB361" s="2288"/>
      <c r="AC361" s="2302"/>
      <c r="AD361" s="2302"/>
      <c r="AE361" s="2302"/>
      <c r="AF361" s="2302"/>
      <c r="AG361" s="2302"/>
      <c r="AH361" s="2302"/>
      <c r="AI361" s="2302"/>
      <c r="AJ361" s="2302"/>
      <c r="AK361" s="2287"/>
      <c r="AL361" s="2287"/>
      <c r="AM361" s="2287"/>
      <c r="AN361" s="2287"/>
      <c r="AO361" s="2287"/>
    </row>
    <row r="362" spans="1:41" s="2281" customFormat="1">
      <c r="A362" s="2280"/>
      <c r="B362" s="2280"/>
      <c r="C362" s="2280"/>
      <c r="D362" s="2280"/>
      <c r="E362" s="2280"/>
      <c r="F362" s="2280"/>
      <c r="J362" s="2285"/>
      <c r="K362" s="2285"/>
      <c r="L362" s="2280"/>
      <c r="N362" s="2280"/>
      <c r="O362" s="2280"/>
      <c r="P362" s="2280"/>
      <c r="Q362" s="2280"/>
      <c r="R362" s="2280"/>
      <c r="S362" s="2280"/>
      <c r="T362" s="2280"/>
      <c r="U362" s="2280"/>
      <c r="V362" s="2288"/>
      <c r="W362" s="2288"/>
      <c r="X362" s="2288"/>
      <c r="Y362" s="2288"/>
      <c r="Z362" s="2288"/>
      <c r="AA362" s="2288"/>
      <c r="AB362" s="2288"/>
      <c r="AC362" s="2302"/>
      <c r="AD362" s="2302"/>
      <c r="AE362" s="2302"/>
      <c r="AF362" s="2302"/>
      <c r="AG362" s="2302"/>
      <c r="AH362" s="2302"/>
      <c r="AI362" s="2302"/>
      <c r="AJ362" s="2302"/>
      <c r="AK362" s="2287"/>
      <c r="AL362" s="2287"/>
      <c r="AM362" s="2287"/>
      <c r="AN362" s="2287"/>
      <c r="AO362" s="2287"/>
    </row>
    <row r="363" spans="1:41" s="2281" customFormat="1">
      <c r="A363" s="2280"/>
      <c r="B363" s="2280"/>
      <c r="C363" s="2280"/>
      <c r="D363" s="2280"/>
      <c r="E363" s="2280"/>
      <c r="F363" s="2280"/>
      <c r="J363" s="2285"/>
      <c r="K363" s="2285"/>
      <c r="L363" s="2280"/>
      <c r="N363" s="2280"/>
      <c r="O363" s="2280"/>
      <c r="P363" s="2280"/>
      <c r="Q363" s="2280"/>
      <c r="R363" s="2280"/>
      <c r="S363" s="2280"/>
      <c r="T363" s="2280"/>
      <c r="U363" s="2280"/>
      <c r="V363" s="2288"/>
      <c r="W363" s="2288"/>
      <c r="X363" s="2288"/>
      <c r="Y363" s="2288"/>
      <c r="Z363" s="2288"/>
      <c r="AA363" s="2288"/>
      <c r="AB363" s="2288"/>
      <c r="AC363" s="2302"/>
      <c r="AD363" s="2302"/>
      <c r="AE363" s="2302"/>
      <c r="AF363" s="2302"/>
      <c r="AG363" s="2302"/>
      <c r="AH363" s="2302"/>
      <c r="AI363" s="2302"/>
      <c r="AJ363" s="2302"/>
      <c r="AK363" s="2287"/>
      <c r="AL363" s="2287"/>
      <c r="AM363" s="2287"/>
      <c r="AN363" s="2287"/>
      <c r="AO363" s="2287"/>
    </row>
    <row r="364" spans="1:41" s="2281" customFormat="1">
      <c r="A364" s="2280"/>
      <c r="B364" s="2280"/>
      <c r="C364" s="2280"/>
      <c r="D364" s="2280"/>
      <c r="E364" s="2280"/>
      <c r="F364" s="2280"/>
      <c r="J364" s="2285"/>
      <c r="K364" s="2285"/>
      <c r="L364" s="2280"/>
      <c r="N364" s="2280"/>
      <c r="O364" s="2280"/>
      <c r="P364" s="2280"/>
      <c r="Q364" s="2280"/>
      <c r="R364" s="2280"/>
      <c r="S364" s="2280"/>
      <c r="T364" s="2280"/>
      <c r="U364" s="2280"/>
      <c r="V364" s="2288"/>
      <c r="W364" s="2288"/>
      <c r="X364" s="2288"/>
      <c r="Y364" s="2288"/>
      <c r="Z364" s="2288"/>
      <c r="AA364" s="2288"/>
      <c r="AB364" s="2288"/>
      <c r="AC364" s="2302"/>
      <c r="AD364" s="2302"/>
      <c r="AE364" s="2302"/>
      <c r="AF364" s="2302"/>
      <c r="AG364" s="2302"/>
      <c r="AH364" s="2302"/>
      <c r="AI364" s="2302"/>
      <c r="AJ364" s="2302"/>
      <c r="AK364" s="2287"/>
      <c r="AL364" s="2287"/>
      <c r="AM364" s="2287"/>
      <c r="AN364" s="2287"/>
      <c r="AO364" s="2287"/>
    </row>
    <row r="365" spans="1:41" s="2281" customFormat="1">
      <c r="A365" s="2280"/>
      <c r="B365" s="2280"/>
      <c r="C365" s="2280"/>
      <c r="D365" s="2280"/>
      <c r="E365" s="2280"/>
      <c r="F365" s="2280"/>
      <c r="J365" s="2285"/>
      <c r="K365" s="2285"/>
      <c r="L365" s="2280"/>
      <c r="N365" s="2280"/>
      <c r="O365" s="2280"/>
      <c r="P365" s="2280"/>
      <c r="Q365" s="2280"/>
      <c r="R365" s="2280"/>
      <c r="S365" s="2280"/>
      <c r="T365" s="2280"/>
      <c r="U365" s="2280"/>
      <c r="V365" s="2288"/>
      <c r="W365" s="2288"/>
      <c r="X365" s="2288"/>
      <c r="Y365" s="2288"/>
      <c r="Z365" s="2288"/>
      <c r="AA365" s="2288"/>
      <c r="AB365" s="2288"/>
      <c r="AC365" s="2302"/>
      <c r="AD365" s="2302"/>
      <c r="AE365" s="2302"/>
      <c r="AF365" s="2302"/>
      <c r="AG365" s="2302"/>
      <c r="AH365" s="2302"/>
      <c r="AI365" s="2302"/>
      <c r="AJ365" s="2302"/>
      <c r="AK365" s="2287"/>
      <c r="AL365" s="2287"/>
      <c r="AM365" s="2287"/>
      <c r="AN365" s="2287"/>
      <c r="AO365" s="2287"/>
    </row>
    <row r="366" spans="1:41" s="2281" customFormat="1">
      <c r="A366" s="2280"/>
      <c r="B366" s="2280"/>
      <c r="C366" s="2280"/>
      <c r="D366" s="2280"/>
      <c r="E366" s="2280"/>
      <c r="F366" s="2280"/>
      <c r="J366" s="2285"/>
      <c r="K366" s="2285"/>
      <c r="L366" s="2280"/>
      <c r="N366" s="2280"/>
      <c r="O366" s="2280"/>
      <c r="P366" s="2280"/>
      <c r="Q366" s="2280"/>
      <c r="R366" s="2280"/>
      <c r="S366" s="2280"/>
      <c r="T366" s="2280"/>
      <c r="U366" s="2280"/>
      <c r="V366" s="2288"/>
      <c r="W366" s="2288"/>
      <c r="X366" s="2288"/>
      <c r="Y366" s="2288"/>
      <c r="Z366" s="2288"/>
      <c r="AA366" s="2288"/>
      <c r="AB366" s="2288"/>
      <c r="AC366" s="2302"/>
      <c r="AD366" s="2302"/>
      <c r="AE366" s="2302"/>
      <c r="AF366" s="2302"/>
      <c r="AG366" s="2302"/>
      <c r="AH366" s="2302"/>
      <c r="AI366" s="2302"/>
      <c r="AJ366" s="2302"/>
      <c r="AK366" s="2287"/>
      <c r="AL366" s="2287"/>
      <c r="AM366" s="2287"/>
      <c r="AN366" s="2287"/>
      <c r="AO366" s="2287"/>
    </row>
    <row r="367" spans="1:41" s="2281" customFormat="1">
      <c r="A367" s="2280"/>
      <c r="B367" s="2280"/>
      <c r="C367" s="2280"/>
      <c r="D367" s="2280"/>
      <c r="E367" s="2280"/>
      <c r="F367" s="2280"/>
      <c r="J367" s="2285"/>
      <c r="K367" s="2285"/>
      <c r="L367" s="2280"/>
      <c r="N367" s="2280"/>
      <c r="O367" s="2280"/>
      <c r="P367" s="2280"/>
      <c r="Q367" s="2280"/>
      <c r="R367" s="2280"/>
      <c r="S367" s="2280"/>
      <c r="T367" s="2280"/>
      <c r="U367" s="2280"/>
      <c r="V367" s="2288"/>
      <c r="W367" s="2288"/>
      <c r="X367" s="2288"/>
      <c r="Y367" s="2288"/>
      <c r="Z367" s="2288"/>
      <c r="AA367" s="2288"/>
      <c r="AB367" s="2288"/>
      <c r="AC367" s="2302"/>
      <c r="AD367" s="2302"/>
      <c r="AE367" s="2302"/>
      <c r="AF367" s="2302"/>
      <c r="AG367" s="2302"/>
      <c r="AH367" s="2302"/>
      <c r="AI367" s="2302"/>
      <c r="AJ367" s="2302"/>
      <c r="AK367" s="2287"/>
      <c r="AL367" s="2287"/>
      <c r="AM367" s="2287"/>
      <c r="AN367" s="2287"/>
      <c r="AO367" s="2287"/>
    </row>
    <row r="368" spans="1:41" s="2281" customFormat="1">
      <c r="A368" s="2280"/>
      <c r="B368" s="2280"/>
      <c r="C368" s="2280"/>
      <c r="D368" s="2280"/>
      <c r="E368" s="2280"/>
      <c r="F368" s="2280"/>
      <c r="J368" s="2285"/>
      <c r="K368" s="2285"/>
      <c r="L368" s="2280"/>
      <c r="N368" s="2280"/>
      <c r="O368" s="2280"/>
      <c r="P368" s="2280"/>
      <c r="Q368" s="2280"/>
      <c r="R368" s="2280"/>
      <c r="S368" s="2280"/>
      <c r="T368" s="2280"/>
      <c r="U368" s="2280"/>
      <c r="V368" s="2288"/>
      <c r="W368" s="2288"/>
      <c r="X368" s="2288"/>
      <c r="Y368" s="2288"/>
      <c r="Z368" s="2288"/>
      <c r="AA368" s="2288"/>
      <c r="AB368" s="2288"/>
      <c r="AC368" s="2302"/>
      <c r="AD368" s="2302"/>
      <c r="AE368" s="2302"/>
      <c r="AF368" s="2302"/>
      <c r="AG368" s="2302"/>
      <c r="AH368" s="2302"/>
      <c r="AI368" s="2302"/>
      <c r="AJ368" s="2302"/>
      <c r="AK368" s="2287"/>
      <c r="AL368" s="2287"/>
      <c r="AM368" s="2287"/>
      <c r="AN368" s="2287"/>
      <c r="AO368" s="2287"/>
    </row>
    <row r="369" spans="1:41" s="2281" customFormat="1">
      <c r="A369" s="2280"/>
      <c r="B369" s="2280"/>
      <c r="C369" s="2280"/>
      <c r="D369" s="2280"/>
      <c r="E369" s="2280"/>
      <c r="F369" s="2280"/>
      <c r="J369" s="2285"/>
      <c r="K369" s="2285"/>
      <c r="L369" s="2280"/>
      <c r="N369" s="2280"/>
      <c r="O369" s="2280"/>
      <c r="P369" s="2280"/>
      <c r="Q369" s="2280"/>
      <c r="R369" s="2280"/>
      <c r="S369" s="2280"/>
      <c r="T369" s="2280"/>
      <c r="U369" s="2280"/>
      <c r="V369" s="2288"/>
      <c r="W369" s="2288"/>
      <c r="X369" s="2288"/>
      <c r="Y369" s="2288"/>
      <c r="Z369" s="2288"/>
      <c r="AA369" s="2288"/>
      <c r="AB369" s="2288"/>
      <c r="AC369" s="2302"/>
      <c r="AD369" s="2302"/>
      <c r="AE369" s="2302"/>
      <c r="AF369" s="2302"/>
      <c r="AG369" s="2302"/>
      <c r="AH369" s="2302"/>
      <c r="AI369" s="2302"/>
      <c r="AJ369" s="2302"/>
      <c r="AK369" s="2287"/>
      <c r="AL369" s="2287"/>
      <c r="AM369" s="2287"/>
      <c r="AN369" s="2287"/>
      <c r="AO369" s="2287"/>
    </row>
    <row r="370" spans="1:41" s="2281" customFormat="1">
      <c r="A370" s="2280"/>
      <c r="B370" s="2280"/>
      <c r="C370" s="2280"/>
      <c r="D370" s="2280"/>
      <c r="E370" s="2280"/>
      <c r="F370" s="2280"/>
      <c r="J370" s="2285"/>
      <c r="K370" s="2285"/>
      <c r="L370" s="2280"/>
      <c r="N370" s="2280"/>
      <c r="O370" s="2280"/>
      <c r="P370" s="2280"/>
      <c r="Q370" s="2280"/>
      <c r="R370" s="2280"/>
      <c r="S370" s="2280"/>
      <c r="T370" s="2280"/>
      <c r="U370" s="2280"/>
      <c r="V370" s="2288"/>
      <c r="W370" s="2288"/>
      <c r="X370" s="2288"/>
      <c r="Y370" s="2288"/>
      <c r="Z370" s="2288"/>
      <c r="AA370" s="2288"/>
      <c r="AB370" s="2288"/>
      <c r="AC370" s="2302"/>
      <c r="AD370" s="2302"/>
      <c r="AE370" s="2302"/>
      <c r="AF370" s="2302"/>
      <c r="AG370" s="2302"/>
      <c r="AH370" s="2302"/>
      <c r="AI370" s="2302"/>
      <c r="AJ370" s="2302"/>
      <c r="AK370" s="2287"/>
      <c r="AL370" s="2287"/>
      <c r="AM370" s="2287"/>
      <c r="AN370" s="2287"/>
      <c r="AO370" s="2287"/>
    </row>
    <row r="371" spans="1:41" s="2281" customFormat="1">
      <c r="A371" s="2280"/>
      <c r="B371" s="2280"/>
      <c r="C371" s="2280"/>
      <c r="D371" s="2280"/>
      <c r="E371" s="2280"/>
      <c r="F371" s="2280"/>
      <c r="J371" s="2285"/>
      <c r="K371" s="2285"/>
      <c r="L371" s="2280"/>
      <c r="N371" s="2280"/>
      <c r="O371" s="2280"/>
      <c r="P371" s="2280"/>
      <c r="Q371" s="2280"/>
      <c r="R371" s="2280"/>
      <c r="S371" s="2280"/>
      <c r="T371" s="2280"/>
      <c r="U371" s="2280"/>
      <c r="V371" s="2288"/>
      <c r="W371" s="2288"/>
      <c r="X371" s="2288"/>
      <c r="Y371" s="2288"/>
      <c r="Z371" s="2288"/>
      <c r="AA371" s="2288"/>
      <c r="AB371" s="2288"/>
      <c r="AC371" s="2302"/>
      <c r="AD371" s="2302"/>
      <c r="AE371" s="2302"/>
      <c r="AF371" s="2302"/>
      <c r="AG371" s="2302"/>
      <c r="AH371" s="2302"/>
      <c r="AI371" s="2302"/>
      <c r="AJ371" s="2302"/>
      <c r="AK371" s="2287"/>
      <c r="AL371" s="2287"/>
      <c r="AM371" s="2287"/>
      <c r="AN371" s="2287"/>
      <c r="AO371" s="2287"/>
    </row>
    <row r="372" spans="1:41" s="2281" customFormat="1">
      <c r="A372" s="2280"/>
      <c r="B372" s="2280"/>
      <c r="C372" s="2280"/>
      <c r="D372" s="2280"/>
      <c r="E372" s="2280"/>
      <c r="F372" s="2280"/>
      <c r="J372" s="2285"/>
      <c r="K372" s="2285"/>
      <c r="L372" s="2280"/>
      <c r="N372" s="2280"/>
      <c r="O372" s="2280"/>
      <c r="P372" s="2280"/>
      <c r="Q372" s="2280"/>
      <c r="R372" s="2280"/>
      <c r="S372" s="2280"/>
      <c r="T372" s="2280"/>
      <c r="U372" s="2280"/>
      <c r="V372" s="2288"/>
      <c r="W372" s="2288"/>
      <c r="X372" s="2288"/>
      <c r="Y372" s="2288"/>
      <c r="Z372" s="2288"/>
      <c r="AA372" s="2288"/>
      <c r="AB372" s="2288"/>
      <c r="AC372" s="2302"/>
      <c r="AD372" s="2302"/>
      <c r="AE372" s="2302"/>
      <c r="AF372" s="2302"/>
      <c r="AG372" s="2302"/>
      <c r="AH372" s="2302"/>
      <c r="AI372" s="2302"/>
      <c r="AJ372" s="2302"/>
      <c r="AK372" s="2287"/>
      <c r="AL372" s="2287"/>
      <c r="AM372" s="2287"/>
      <c r="AN372" s="2287"/>
      <c r="AO372" s="2287"/>
    </row>
    <row r="373" spans="1:41" s="2281" customFormat="1">
      <c r="A373" s="2280"/>
      <c r="B373" s="2280"/>
      <c r="C373" s="2280"/>
      <c r="D373" s="2280"/>
      <c r="E373" s="2280"/>
      <c r="F373" s="2280"/>
      <c r="J373" s="2285"/>
      <c r="K373" s="2285"/>
      <c r="L373" s="2280"/>
      <c r="N373" s="2280"/>
      <c r="O373" s="2280"/>
      <c r="P373" s="2280"/>
      <c r="Q373" s="2280"/>
      <c r="R373" s="2280"/>
      <c r="S373" s="2280"/>
      <c r="T373" s="2280"/>
      <c r="U373" s="2280"/>
      <c r="V373" s="2288"/>
      <c r="W373" s="2288"/>
      <c r="X373" s="2288"/>
      <c r="Y373" s="2288"/>
      <c r="Z373" s="2288"/>
      <c r="AA373" s="2288"/>
      <c r="AB373" s="2288"/>
      <c r="AC373" s="2302"/>
      <c r="AD373" s="2302"/>
      <c r="AE373" s="2302"/>
      <c r="AF373" s="2302"/>
      <c r="AG373" s="2302"/>
      <c r="AH373" s="2302"/>
      <c r="AI373" s="2302"/>
      <c r="AJ373" s="2302"/>
      <c r="AK373" s="2287"/>
      <c r="AL373" s="2287"/>
      <c r="AM373" s="2287"/>
      <c r="AN373" s="2287"/>
      <c r="AO373" s="2287"/>
    </row>
    <row r="374" spans="1:41" s="2281" customFormat="1">
      <c r="A374" s="2280"/>
      <c r="B374" s="2280"/>
      <c r="C374" s="2280"/>
      <c r="D374" s="2280"/>
      <c r="E374" s="2280"/>
      <c r="F374" s="2280"/>
      <c r="J374" s="2285"/>
      <c r="K374" s="2285"/>
      <c r="L374" s="2280"/>
      <c r="N374" s="2280"/>
      <c r="O374" s="2280"/>
      <c r="P374" s="2280"/>
      <c r="Q374" s="2280"/>
      <c r="R374" s="2280"/>
      <c r="S374" s="2280"/>
      <c r="T374" s="2280"/>
      <c r="U374" s="2280"/>
      <c r="V374" s="2288"/>
      <c r="W374" s="2288"/>
      <c r="X374" s="2288"/>
      <c r="Y374" s="2288"/>
      <c r="Z374" s="2288"/>
      <c r="AA374" s="2288"/>
      <c r="AB374" s="2288"/>
      <c r="AC374" s="2302"/>
      <c r="AD374" s="2302"/>
      <c r="AE374" s="2302"/>
      <c r="AF374" s="2302"/>
      <c r="AG374" s="2302"/>
      <c r="AH374" s="2302"/>
      <c r="AI374" s="2302"/>
      <c r="AJ374" s="2302"/>
      <c r="AK374" s="2287"/>
      <c r="AL374" s="2287"/>
      <c r="AM374" s="2287"/>
      <c r="AN374" s="2287"/>
      <c r="AO374" s="2287"/>
    </row>
    <row r="375" spans="1:41" s="2281" customFormat="1">
      <c r="A375" s="2280"/>
      <c r="B375" s="2280"/>
      <c r="C375" s="2280"/>
      <c r="D375" s="2280"/>
      <c r="E375" s="2280"/>
      <c r="F375" s="2280"/>
      <c r="J375" s="2285"/>
      <c r="K375" s="2285"/>
      <c r="L375" s="2280"/>
      <c r="N375" s="2280"/>
      <c r="O375" s="2280"/>
      <c r="P375" s="2280"/>
      <c r="Q375" s="2280"/>
      <c r="R375" s="2280"/>
      <c r="S375" s="2280"/>
      <c r="T375" s="2280"/>
      <c r="U375" s="2280"/>
      <c r="V375" s="2288"/>
      <c r="W375" s="2288"/>
      <c r="X375" s="2288"/>
      <c r="Y375" s="2288"/>
      <c r="Z375" s="2288"/>
      <c r="AA375" s="2288"/>
      <c r="AB375" s="2288"/>
      <c r="AC375" s="2302"/>
      <c r="AD375" s="2302"/>
      <c r="AE375" s="2302"/>
      <c r="AF375" s="2302"/>
      <c r="AG375" s="2302"/>
      <c r="AH375" s="2302"/>
      <c r="AI375" s="2302"/>
      <c r="AJ375" s="2302"/>
      <c r="AK375" s="2287"/>
      <c r="AL375" s="2287"/>
      <c r="AM375" s="2287"/>
      <c r="AN375" s="2287"/>
      <c r="AO375" s="2287"/>
    </row>
    <row r="376" spans="1:41" s="2281" customFormat="1">
      <c r="A376" s="2280"/>
      <c r="B376" s="2280"/>
      <c r="C376" s="2280"/>
      <c r="D376" s="2280"/>
      <c r="E376" s="2280"/>
      <c r="F376" s="2280"/>
      <c r="J376" s="2285"/>
      <c r="K376" s="2285"/>
      <c r="L376" s="2280"/>
      <c r="N376" s="2280"/>
      <c r="O376" s="2280"/>
      <c r="P376" s="2280"/>
      <c r="Q376" s="2280"/>
      <c r="R376" s="2280"/>
      <c r="S376" s="2280"/>
      <c r="T376" s="2280"/>
      <c r="U376" s="2280"/>
      <c r="V376" s="2288"/>
      <c r="W376" s="2288"/>
      <c r="X376" s="2288"/>
      <c r="Y376" s="2288"/>
      <c r="Z376" s="2288"/>
      <c r="AA376" s="2288"/>
      <c r="AB376" s="2288"/>
      <c r="AC376" s="2302"/>
      <c r="AD376" s="2302"/>
      <c r="AE376" s="2302"/>
      <c r="AF376" s="2302"/>
      <c r="AG376" s="2302"/>
      <c r="AH376" s="2302"/>
      <c r="AI376" s="2302"/>
      <c r="AJ376" s="2302"/>
      <c r="AK376" s="2287"/>
      <c r="AL376" s="2287"/>
      <c r="AM376" s="2287"/>
      <c r="AN376" s="2287"/>
      <c r="AO376" s="2287"/>
    </row>
    <row r="377" spans="1:41" s="2281" customFormat="1">
      <c r="A377" s="2280"/>
      <c r="B377" s="2280"/>
      <c r="C377" s="2280"/>
      <c r="D377" s="2280"/>
      <c r="E377" s="2280"/>
      <c r="F377" s="2280"/>
      <c r="J377" s="2285"/>
      <c r="K377" s="2285"/>
      <c r="L377" s="2280"/>
      <c r="N377" s="2280"/>
      <c r="O377" s="2280"/>
      <c r="P377" s="2280"/>
      <c r="Q377" s="2280"/>
      <c r="R377" s="2280"/>
      <c r="S377" s="2280"/>
      <c r="T377" s="2280"/>
      <c r="U377" s="2280"/>
      <c r="V377" s="2288"/>
      <c r="W377" s="2288"/>
      <c r="X377" s="2288"/>
      <c r="Y377" s="2288"/>
      <c r="Z377" s="2288"/>
      <c r="AA377" s="2288"/>
      <c r="AB377" s="2288"/>
      <c r="AC377" s="2302"/>
      <c r="AD377" s="2302"/>
      <c r="AE377" s="2302"/>
      <c r="AF377" s="2302"/>
      <c r="AG377" s="2302"/>
      <c r="AH377" s="2302"/>
      <c r="AI377" s="2302"/>
      <c r="AJ377" s="2302"/>
      <c r="AK377" s="2287"/>
      <c r="AL377" s="2287"/>
      <c r="AM377" s="2287"/>
      <c r="AN377" s="2287"/>
      <c r="AO377" s="2287"/>
    </row>
    <row r="378" spans="1:41" s="2281" customFormat="1">
      <c r="A378" s="2280"/>
      <c r="B378" s="2280"/>
      <c r="C378" s="2280"/>
      <c r="D378" s="2280"/>
      <c r="E378" s="2280"/>
      <c r="F378" s="2280"/>
      <c r="J378" s="2285"/>
      <c r="K378" s="2285"/>
      <c r="L378" s="2280"/>
      <c r="N378" s="2280"/>
      <c r="O378" s="2280"/>
      <c r="P378" s="2280"/>
      <c r="Q378" s="2280"/>
      <c r="R378" s="2280"/>
      <c r="S378" s="2280"/>
      <c r="T378" s="2280"/>
      <c r="U378" s="2280"/>
      <c r="V378" s="2288"/>
      <c r="W378" s="2288"/>
      <c r="X378" s="2288"/>
      <c r="Y378" s="2288"/>
      <c r="Z378" s="2288"/>
      <c r="AA378" s="2288"/>
      <c r="AB378" s="2288"/>
      <c r="AC378" s="2302"/>
      <c r="AD378" s="2302"/>
      <c r="AE378" s="2302"/>
      <c r="AF378" s="2302"/>
      <c r="AG378" s="2302"/>
      <c r="AH378" s="2302"/>
      <c r="AI378" s="2302"/>
      <c r="AJ378" s="2302"/>
      <c r="AK378" s="2287"/>
      <c r="AL378" s="2287"/>
      <c r="AM378" s="2287"/>
      <c r="AN378" s="2287"/>
      <c r="AO378" s="2287"/>
    </row>
    <row r="379" spans="1:41" s="2281" customFormat="1">
      <c r="A379" s="2280"/>
      <c r="B379" s="2280"/>
      <c r="C379" s="2280"/>
      <c r="D379" s="2280"/>
      <c r="E379" s="2280"/>
      <c r="F379" s="2280"/>
      <c r="J379" s="2285"/>
      <c r="K379" s="2285"/>
      <c r="L379" s="2280"/>
      <c r="N379" s="2280"/>
      <c r="O379" s="2280"/>
      <c r="P379" s="2280"/>
      <c r="Q379" s="2280"/>
      <c r="R379" s="2280"/>
      <c r="S379" s="2280"/>
      <c r="T379" s="2280"/>
      <c r="U379" s="2280"/>
      <c r="V379" s="2288"/>
      <c r="W379" s="2288"/>
      <c r="X379" s="2288"/>
      <c r="Y379" s="2288"/>
      <c r="Z379" s="2288"/>
      <c r="AA379" s="2288"/>
      <c r="AB379" s="2288"/>
      <c r="AC379" s="2302"/>
      <c r="AD379" s="2302"/>
      <c r="AE379" s="2302"/>
      <c r="AF379" s="2302"/>
      <c r="AG379" s="2302"/>
      <c r="AH379" s="2302"/>
      <c r="AI379" s="2302"/>
      <c r="AJ379" s="2302"/>
      <c r="AK379" s="2287"/>
      <c r="AL379" s="2287"/>
      <c r="AM379" s="2287"/>
      <c r="AN379" s="2287"/>
      <c r="AO379" s="2287"/>
    </row>
    <row r="380" spans="1:41" s="2281" customFormat="1">
      <c r="A380" s="2280"/>
      <c r="B380" s="2280"/>
      <c r="C380" s="2280"/>
      <c r="D380" s="2280"/>
      <c r="E380" s="2280"/>
      <c r="F380" s="2280"/>
      <c r="J380" s="2285"/>
      <c r="K380" s="2285"/>
      <c r="L380" s="2280"/>
      <c r="N380" s="2280"/>
      <c r="O380" s="2280"/>
      <c r="P380" s="2280"/>
      <c r="Q380" s="2280"/>
      <c r="R380" s="2280"/>
      <c r="S380" s="2280"/>
      <c r="T380" s="2280"/>
      <c r="U380" s="2280"/>
      <c r="V380" s="2288"/>
      <c r="W380" s="2288"/>
      <c r="X380" s="2288"/>
      <c r="Y380" s="2288"/>
      <c r="Z380" s="2288"/>
      <c r="AA380" s="2288"/>
      <c r="AB380" s="2288"/>
      <c r="AC380" s="2302"/>
      <c r="AD380" s="2302"/>
      <c r="AE380" s="2302"/>
      <c r="AF380" s="2302"/>
      <c r="AG380" s="2302"/>
      <c r="AH380" s="2302"/>
      <c r="AI380" s="2302"/>
      <c r="AJ380" s="2302"/>
      <c r="AK380" s="2287"/>
      <c r="AL380" s="2287"/>
      <c r="AM380" s="2287"/>
      <c r="AN380" s="2287"/>
      <c r="AO380" s="2287"/>
    </row>
    <row r="381" spans="1:41" s="2281" customFormat="1">
      <c r="A381" s="2280"/>
      <c r="B381" s="2280"/>
      <c r="C381" s="2280"/>
      <c r="D381" s="2280"/>
      <c r="E381" s="2280"/>
      <c r="F381" s="2280"/>
      <c r="J381" s="2285"/>
      <c r="K381" s="2285"/>
      <c r="L381" s="2280"/>
      <c r="N381" s="2280"/>
      <c r="O381" s="2280"/>
      <c r="P381" s="2280"/>
      <c r="Q381" s="2280"/>
      <c r="R381" s="2280"/>
      <c r="S381" s="2280"/>
      <c r="T381" s="2280"/>
      <c r="U381" s="2280"/>
      <c r="V381" s="2288"/>
      <c r="W381" s="2288"/>
      <c r="X381" s="2288"/>
      <c r="Y381" s="2288"/>
      <c r="Z381" s="2288"/>
      <c r="AA381" s="2288"/>
      <c r="AB381" s="2288"/>
      <c r="AC381" s="2302"/>
      <c r="AD381" s="2302"/>
      <c r="AE381" s="2302"/>
      <c r="AF381" s="2302"/>
      <c r="AG381" s="2302"/>
      <c r="AH381" s="2302"/>
      <c r="AI381" s="2302"/>
      <c r="AJ381" s="2302"/>
      <c r="AK381" s="2287"/>
      <c r="AL381" s="2287"/>
      <c r="AM381" s="2287"/>
      <c r="AN381" s="2287"/>
      <c r="AO381" s="2287"/>
    </row>
    <row r="382" spans="1:41" s="2281" customFormat="1">
      <c r="A382" s="2280"/>
      <c r="B382" s="2280"/>
      <c r="C382" s="2280"/>
      <c r="D382" s="2280"/>
      <c r="E382" s="2280"/>
      <c r="F382" s="2280"/>
      <c r="J382" s="2285"/>
      <c r="K382" s="2285"/>
      <c r="L382" s="2280"/>
      <c r="N382" s="2280"/>
      <c r="O382" s="2280"/>
      <c r="P382" s="2280"/>
      <c r="Q382" s="2280"/>
      <c r="R382" s="2280"/>
      <c r="S382" s="2280"/>
      <c r="T382" s="2280"/>
      <c r="U382" s="2280"/>
      <c r="V382" s="2288"/>
      <c r="W382" s="2288"/>
      <c r="X382" s="2288"/>
      <c r="Y382" s="2288"/>
      <c r="Z382" s="2288"/>
      <c r="AA382" s="2288"/>
      <c r="AB382" s="2288"/>
      <c r="AC382" s="2302"/>
      <c r="AD382" s="2302"/>
      <c r="AE382" s="2302"/>
      <c r="AF382" s="2302"/>
      <c r="AG382" s="2302"/>
      <c r="AH382" s="2302"/>
      <c r="AI382" s="2302"/>
      <c r="AJ382" s="2302"/>
      <c r="AK382" s="2287"/>
      <c r="AL382" s="2287"/>
      <c r="AM382" s="2287"/>
      <c r="AN382" s="2287"/>
      <c r="AO382" s="2287"/>
    </row>
    <row r="383" spans="1:41" s="2281" customFormat="1">
      <c r="A383" s="2280"/>
      <c r="B383" s="2280"/>
      <c r="C383" s="2280"/>
      <c r="D383" s="2280"/>
      <c r="E383" s="2280"/>
      <c r="F383" s="2280"/>
      <c r="J383" s="2285"/>
      <c r="K383" s="2285"/>
      <c r="L383" s="2280"/>
      <c r="N383" s="2280"/>
      <c r="O383" s="2280"/>
      <c r="P383" s="2280"/>
      <c r="Q383" s="2280"/>
      <c r="R383" s="2280"/>
      <c r="S383" s="2280"/>
      <c r="T383" s="2280"/>
      <c r="U383" s="2280"/>
      <c r="V383" s="2288"/>
      <c r="W383" s="2288"/>
      <c r="X383" s="2288"/>
      <c r="Y383" s="2288"/>
      <c r="Z383" s="2288"/>
      <c r="AA383" s="2288"/>
      <c r="AB383" s="2288"/>
      <c r="AC383" s="2302"/>
      <c r="AD383" s="2302"/>
      <c r="AE383" s="2302"/>
      <c r="AF383" s="2302"/>
      <c r="AG383" s="2302"/>
      <c r="AH383" s="2302"/>
      <c r="AI383" s="2302"/>
      <c r="AJ383" s="2302"/>
      <c r="AK383" s="2287"/>
      <c r="AL383" s="2287"/>
      <c r="AM383" s="2287"/>
      <c r="AN383" s="2287"/>
      <c r="AO383" s="2287"/>
    </row>
    <row r="384" spans="1:41" s="2281" customFormat="1">
      <c r="A384" s="2280"/>
      <c r="B384" s="2280"/>
      <c r="C384" s="2280"/>
      <c r="D384" s="2280"/>
      <c r="E384" s="2280"/>
      <c r="F384" s="2280"/>
      <c r="J384" s="2285"/>
      <c r="K384" s="2285"/>
      <c r="L384" s="2280"/>
      <c r="N384" s="2280"/>
      <c r="O384" s="2280"/>
      <c r="P384" s="2280"/>
      <c r="Q384" s="2280"/>
      <c r="R384" s="2280"/>
      <c r="S384" s="2280"/>
      <c r="T384" s="2280"/>
      <c r="U384" s="2280"/>
      <c r="V384" s="2288"/>
      <c r="W384" s="2288"/>
      <c r="X384" s="2288"/>
      <c r="Y384" s="2288"/>
      <c r="Z384" s="2288"/>
      <c r="AA384" s="2288"/>
      <c r="AB384" s="2288"/>
      <c r="AC384" s="2302"/>
      <c r="AD384" s="2302"/>
      <c r="AE384" s="2302"/>
      <c r="AF384" s="2302"/>
      <c r="AG384" s="2302"/>
      <c r="AH384" s="2302"/>
      <c r="AI384" s="2302"/>
      <c r="AJ384" s="2302"/>
      <c r="AK384" s="2287"/>
      <c r="AL384" s="2287"/>
      <c r="AM384" s="2287"/>
      <c r="AN384" s="2287"/>
      <c r="AO384" s="2287"/>
    </row>
    <row r="385" spans="1:41" s="2281" customFormat="1">
      <c r="A385" s="2280"/>
      <c r="B385" s="2280"/>
      <c r="C385" s="2280"/>
      <c r="D385" s="2280"/>
      <c r="E385" s="2280"/>
      <c r="F385" s="2280"/>
      <c r="J385" s="2285"/>
      <c r="K385" s="2285"/>
      <c r="L385" s="2280"/>
      <c r="N385" s="2280"/>
      <c r="O385" s="2280"/>
      <c r="P385" s="2280"/>
      <c r="Q385" s="2280"/>
      <c r="R385" s="2280"/>
      <c r="S385" s="2280"/>
      <c r="T385" s="2280"/>
      <c r="U385" s="2280"/>
      <c r="V385" s="2288"/>
      <c r="W385" s="2288"/>
      <c r="X385" s="2288"/>
      <c r="Y385" s="2288"/>
      <c r="Z385" s="2288"/>
      <c r="AA385" s="2288"/>
      <c r="AB385" s="2288"/>
      <c r="AC385" s="2302"/>
      <c r="AD385" s="2302"/>
      <c r="AE385" s="2302"/>
      <c r="AF385" s="2302"/>
      <c r="AG385" s="2302"/>
      <c r="AH385" s="2302"/>
      <c r="AI385" s="2302"/>
      <c r="AJ385" s="2302"/>
      <c r="AK385" s="2287"/>
      <c r="AL385" s="2287"/>
      <c r="AM385" s="2287"/>
      <c r="AN385" s="2287"/>
      <c r="AO385" s="2287"/>
    </row>
    <row r="386" spans="1:41" s="2281" customFormat="1">
      <c r="A386" s="2280"/>
      <c r="B386" s="2280"/>
      <c r="C386" s="2280"/>
      <c r="D386" s="2280"/>
      <c r="E386" s="2280"/>
      <c r="F386" s="2280"/>
      <c r="J386" s="2285"/>
      <c r="K386" s="2285"/>
      <c r="L386" s="2280"/>
      <c r="N386" s="2280"/>
      <c r="O386" s="2280"/>
      <c r="P386" s="2280"/>
      <c r="Q386" s="2280"/>
      <c r="R386" s="2280"/>
      <c r="S386" s="2280"/>
      <c r="T386" s="2280"/>
      <c r="U386" s="2280"/>
      <c r="V386" s="2288"/>
      <c r="W386" s="2288"/>
      <c r="X386" s="2288"/>
      <c r="Y386" s="2288"/>
      <c r="Z386" s="2288"/>
      <c r="AA386" s="2288"/>
      <c r="AB386" s="2288"/>
      <c r="AC386" s="2302"/>
      <c r="AD386" s="2302"/>
      <c r="AE386" s="2302"/>
      <c r="AF386" s="2302"/>
      <c r="AG386" s="2302"/>
      <c r="AH386" s="2302"/>
      <c r="AI386" s="2302"/>
      <c r="AJ386" s="2302"/>
      <c r="AK386" s="2287"/>
      <c r="AL386" s="2287"/>
      <c r="AM386" s="2287"/>
      <c r="AN386" s="2287"/>
      <c r="AO386" s="2287"/>
    </row>
    <row r="387" spans="1:41" s="2281" customFormat="1">
      <c r="A387" s="2280"/>
      <c r="B387" s="2280"/>
      <c r="C387" s="2280"/>
      <c r="D387" s="2280"/>
      <c r="E387" s="2280"/>
      <c r="F387" s="2280"/>
      <c r="J387" s="2285"/>
      <c r="K387" s="2285"/>
      <c r="L387" s="2280"/>
      <c r="N387" s="2280"/>
      <c r="O387" s="2280"/>
      <c r="P387" s="2280"/>
      <c r="Q387" s="2280"/>
      <c r="R387" s="2280"/>
      <c r="S387" s="2280"/>
      <c r="T387" s="2280"/>
      <c r="U387" s="2280"/>
      <c r="V387" s="2288"/>
      <c r="W387" s="2288"/>
      <c r="X387" s="2288"/>
      <c r="Y387" s="2288"/>
      <c r="Z387" s="2288"/>
      <c r="AA387" s="2288"/>
      <c r="AB387" s="2288"/>
      <c r="AC387" s="2302"/>
      <c r="AD387" s="2302"/>
      <c r="AE387" s="2302"/>
      <c r="AF387" s="2302"/>
      <c r="AG387" s="2302"/>
      <c r="AH387" s="2302"/>
      <c r="AI387" s="2302"/>
      <c r="AJ387" s="2302"/>
      <c r="AK387" s="2287"/>
      <c r="AL387" s="2287"/>
      <c r="AM387" s="2287"/>
      <c r="AN387" s="2287"/>
      <c r="AO387" s="2287"/>
    </row>
    <row r="388" spans="1:41" s="2281" customFormat="1">
      <c r="A388" s="2280"/>
      <c r="B388" s="2280"/>
      <c r="C388" s="2280"/>
      <c r="D388" s="2280"/>
      <c r="E388" s="2280"/>
      <c r="F388" s="2280"/>
      <c r="J388" s="2285"/>
      <c r="K388" s="2285"/>
      <c r="L388" s="2280"/>
      <c r="N388" s="2280"/>
      <c r="O388" s="2280"/>
      <c r="P388" s="2280"/>
      <c r="Q388" s="2280"/>
      <c r="R388" s="2280"/>
      <c r="S388" s="2280"/>
      <c r="T388" s="2280"/>
      <c r="U388" s="2280"/>
      <c r="V388" s="2288"/>
      <c r="W388" s="2288"/>
      <c r="X388" s="2288"/>
      <c r="Y388" s="2288"/>
      <c r="Z388" s="2288"/>
      <c r="AA388" s="2288"/>
      <c r="AB388" s="2288"/>
      <c r="AC388" s="2302"/>
      <c r="AD388" s="2302"/>
      <c r="AE388" s="2302"/>
      <c r="AF388" s="2302"/>
      <c r="AG388" s="2302"/>
      <c r="AH388" s="2302"/>
      <c r="AI388" s="2302"/>
      <c r="AJ388" s="2302"/>
      <c r="AK388" s="2287"/>
      <c r="AL388" s="2287"/>
      <c r="AM388" s="2287"/>
      <c r="AN388" s="2287"/>
      <c r="AO388" s="2287"/>
    </row>
    <row r="389" spans="1:41" s="2281" customFormat="1">
      <c r="A389" s="2280"/>
      <c r="B389" s="2280"/>
      <c r="C389" s="2280"/>
      <c r="D389" s="2280"/>
      <c r="E389" s="2280"/>
      <c r="F389" s="2280"/>
      <c r="J389" s="2285"/>
      <c r="K389" s="2285"/>
      <c r="L389" s="2280"/>
      <c r="N389" s="2280"/>
      <c r="O389" s="2280"/>
      <c r="P389" s="2280"/>
      <c r="Q389" s="2280"/>
      <c r="R389" s="2280"/>
      <c r="S389" s="2280"/>
      <c r="T389" s="2280"/>
      <c r="U389" s="2280"/>
      <c r="V389" s="2288"/>
      <c r="W389" s="2288"/>
      <c r="X389" s="2288"/>
      <c r="Y389" s="2288"/>
      <c r="Z389" s="2288"/>
      <c r="AA389" s="2288"/>
      <c r="AB389" s="2288"/>
      <c r="AC389" s="2302"/>
      <c r="AD389" s="2302"/>
      <c r="AE389" s="2302"/>
      <c r="AF389" s="2302"/>
      <c r="AG389" s="2302"/>
      <c r="AH389" s="2302"/>
      <c r="AI389" s="2302"/>
      <c r="AJ389" s="2302"/>
      <c r="AK389" s="2287"/>
      <c r="AL389" s="2287"/>
      <c r="AM389" s="2287"/>
      <c r="AN389" s="2287"/>
      <c r="AO389" s="2287"/>
    </row>
    <row r="390" spans="1:41" s="2281" customFormat="1">
      <c r="A390" s="2280"/>
      <c r="B390" s="2280"/>
      <c r="C390" s="2280"/>
      <c r="D390" s="2280"/>
      <c r="E390" s="2280"/>
      <c r="F390" s="2280"/>
      <c r="J390" s="2285"/>
      <c r="K390" s="2285"/>
      <c r="L390" s="2280"/>
      <c r="N390" s="2280"/>
      <c r="O390" s="2280"/>
      <c r="P390" s="2280"/>
      <c r="Q390" s="2280"/>
      <c r="R390" s="2280"/>
      <c r="S390" s="2280"/>
      <c r="T390" s="2280"/>
      <c r="U390" s="2280"/>
      <c r="V390" s="2288"/>
      <c r="W390" s="2288"/>
      <c r="X390" s="2288"/>
      <c r="Y390" s="2288"/>
      <c r="Z390" s="2288"/>
      <c r="AA390" s="2288"/>
      <c r="AB390" s="2288"/>
      <c r="AC390" s="2302"/>
      <c r="AD390" s="2302"/>
      <c r="AE390" s="2302"/>
      <c r="AF390" s="2302"/>
      <c r="AG390" s="2302"/>
      <c r="AH390" s="2302"/>
      <c r="AI390" s="2302"/>
      <c r="AJ390" s="2302"/>
      <c r="AK390" s="2287"/>
      <c r="AL390" s="2287"/>
      <c r="AM390" s="2287"/>
      <c r="AN390" s="2287"/>
      <c r="AO390" s="2287"/>
    </row>
    <row r="391" spans="1:41" s="2281" customFormat="1">
      <c r="A391" s="2280"/>
      <c r="B391" s="2280"/>
      <c r="C391" s="2280"/>
      <c r="D391" s="2280"/>
      <c r="E391" s="2280"/>
      <c r="F391" s="2280"/>
      <c r="J391" s="2285"/>
      <c r="K391" s="2285"/>
      <c r="L391" s="2280"/>
      <c r="N391" s="2280"/>
      <c r="O391" s="2280"/>
      <c r="P391" s="2280"/>
      <c r="Q391" s="2280"/>
      <c r="R391" s="2280"/>
      <c r="S391" s="2280"/>
      <c r="T391" s="2280"/>
      <c r="U391" s="2280"/>
      <c r="V391" s="2288"/>
      <c r="W391" s="2288"/>
      <c r="X391" s="2288"/>
      <c r="Y391" s="2288"/>
      <c r="Z391" s="2288"/>
      <c r="AA391" s="2288"/>
      <c r="AB391" s="2288"/>
      <c r="AC391" s="2302"/>
      <c r="AD391" s="2302"/>
      <c r="AE391" s="2302"/>
      <c r="AF391" s="2302"/>
      <c r="AG391" s="2302"/>
      <c r="AH391" s="2302"/>
      <c r="AI391" s="2302"/>
      <c r="AJ391" s="2302"/>
      <c r="AK391" s="2287"/>
      <c r="AL391" s="2287"/>
      <c r="AM391" s="2287"/>
      <c r="AN391" s="2287"/>
      <c r="AO391" s="2287"/>
    </row>
    <row r="392" spans="1:41" s="2281" customFormat="1">
      <c r="A392" s="2280"/>
      <c r="B392" s="2280"/>
      <c r="C392" s="2280"/>
      <c r="D392" s="2280"/>
      <c r="E392" s="2280"/>
      <c r="F392" s="2280"/>
      <c r="J392" s="2285"/>
      <c r="K392" s="2285"/>
      <c r="L392" s="2280"/>
      <c r="N392" s="2280"/>
      <c r="O392" s="2280"/>
      <c r="P392" s="2280"/>
      <c r="Q392" s="2280"/>
      <c r="R392" s="2280"/>
      <c r="S392" s="2280"/>
      <c r="T392" s="2280"/>
      <c r="U392" s="2280"/>
      <c r="V392" s="2288"/>
      <c r="W392" s="2288"/>
      <c r="X392" s="2288"/>
      <c r="Y392" s="2288"/>
      <c r="Z392" s="2288"/>
      <c r="AA392" s="2288"/>
      <c r="AB392" s="2288"/>
      <c r="AC392" s="2302"/>
      <c r="AD392" s="2302"/>
      <c r="AE392" s="2302"/>
      <c r="AF392" s="2302"/>
      <c r="AG392" s="2302"/>
      <c r="AH392" s="2302"/>
      <c r="AI392" s="2302"/>
      <c r="AJ392" s="2302"/>
      <c r="AK392" s="2287"/>
      <c r="AL392" s="2287"/>
      <c r="AM392" s="2287"/>
      <c r="AN392" s="2287"/>
      <c r="AO392" s="2287"/>
    </row>
    <row r="393" spans="1:41" s="2281" customFormat="1">
      <c r="A393" s="2280"/>
      <c r="B393" s="2280"/>
      <c r="C393" s="2280"/>
      <c r="D393" s="2280"/>
      <c r="E393" s="2280"/>
      <c r="F393" s="2280"/>
      <c r="J393" s="2285"/>
      <c r="K393" s="2285"/>
      <c r="L393" s="2280"/>
      <c r="N393" s="2280"/>
      <c r="O393" s="2280"/>
      <c r="P393" s="2280"/>
      <c r="Q393" s="2280"/>
      <c r="R393" s="2280"/>
      <c r="S393" s="2280"/>
      <c r="T393" s="2280"/>
      <c r="U393" s="2280"/>
      <c r="V393" s="2288"/>
      <c r="W393" s="2288"/>
      <c r="X393" s="2288"/>
      <c r="Y393" s="2288"/>
      <c r="Z393" s="2288"/>
      <c r="AA393" s="2288"/>
      <c r="AB393" s="2288"/>
      <c r="AC393" s="2302"/>
      <c r="AD393" s="2302"/>
      <c r="AE393" s="2302"/>
      <c r="AF393" s="2302"/>
      <c r="AG393" s="2302"/>
      <c r="AH393" s="2302"/>
      <c r="AI393" s="2302"/>
      <c r="AJ393" s="2302"/>
      <c r="AK393" s="2287"/>
      <c r="AL393" s="2287"/>
      <c r="AM393" s="2287"/>
      <c r="AN393" s="2287"/>
      <c r="AO393" s="2287"/>
    </row>
    <row r="394" spans="1:41" s="2281" customFormat="1">
      <c r="A394" s="2280"/>
      <c r="B394" s="2280"/>
      <c r="C394" s="2280"/>
      <c r="D394" s="2280"/>
      <c r="E394" s="2280"/>
      <c r="F394" s="2280"/>
      <c r="J394" s="2285"/>
      <c r="K394" s="2285"/>
      <c r="L394" s="2280"/>
      <c r="N394" s="2280"/>
      <c r="O394" s="2280"/>
      <c r="P394" s="2280"/>
      <c r="Q394" s="2280"/>
      <c r="R394" s="2280"/>
      <c r="S394" s="2280"/>
      <c r="T394" s="2280"/>
      <c r="U394" s="2280"/>
      <c r="V394" s="2288"/>
      <c r="W394" s="2288"/>
      <c r="X394" s="2288"/>
      <c r="Y394" s="2288"/>
      <c r="Z394" s="2288"/>
      <c r="AA394" s="2288"/>
      <c r="AB394" s="2288"/>
      <c r="AC394" s="2302"/>
      <c r="AD394" s="2302"/>
      <c r="AE394" s="2302"/>
      <c r="AF394" s="2302"/>
      <c r="AG394" s="2302"/>
      <c r="AH394" s="2302"/>
      <c r="AI394" s="2302"/>
      <c r="AJ394" s="2302"/>
      <c r="AK394" s="2287"/>
      <c r="AL394" s="2287"/>
      <c r="AM394" s="2287"/>
      <c r="AN394" s="2287"/>
      <c r="AO394" s="2287"/>
    </row>
    <row r="395" spans="1:41" s="2281" customFormat="1">
      <c r="A395" s="2280"/>
      <c r="B395" s="2280"/>
      <c r="C395" s="2280"/>
      <c r="D395" s="2280"/>
      <c r="E395" s="2280"/>
      <c r="F395" s="2280"/>
      <c r="J395" s="2285"/>
      <c r="K395" s="2285"/>
      <c r="L395" s="2280"/>
      <c r="N395" s="2280"/>
      <c r="O395" s="2280"/>
      <c r="P395" s="2280"/>
      <c r="Q395" s="2280"/>
      <c r="R395" s="2280"/>
      <c r="S395" s="2280"/>
      <c r="T395" s="2280"/>
      <c r="U395" s="2280"/>
      <c r="V395" s="2288"/>
      <c r="W395" s="2288"/>
      <c r="X395" s="2288"/>
      <c r="Y395" s="2288"/>
      <c r="Z395" s="2288"/>
      <c r="AA395" s="2288"/>
      <c r="AB395" s="2288"/>
      <c r="AC395" s="2302"/>
      <c r="AD395" s="2302"/>
      <c r="AE395" s="2302"/>
      <c r="AF395" s="2302"/>
      <c r="AG395" s="2302"/>
      <c r="AH395" s="2302"/>
      <c r="AI395" s="2302"/>
      <c r="AJ395" s="2302"/>
      <c r="AK395" s="2287"/>
      <c r="AL395" s="2287"/>
      <c r="AM395" s="2287"/>
      <c r="AN395" s="2287"/>
      <c r="AO395" s="2287"/>
    </row>
    <row r="396" spans="1:41" s="2281" customFormat="1">
      <c r="A396" s="2280"/>
      <c r="B396" s="2280"/>
      <c r="C396" s="2280"/>
      <c r="D396" s="2280"/>
      <c r="E396" s="2280"/>
      <c r="F396" s="2280"/>
      <c r="J396" s="2285"/>
      <c r="K396" s="2285"/>
      <c r="L396" s="2280"/>
      <c r="N396" s="2280"/>
      <c r="O396" s="2280"/>
      <c r="P396" s="2280"/>
      <c r="Q396" s="2280"/>
      <c r="R396" s="2280"/>
      <c r="S396" s="2280"/>
      <c r="T396" s="2280"/>
      <c r="U396" s="2280"/>
      <c r="V396" s="2288"/>
      <c r="W396" s="2288"/>
      <c r="X396" s="2288"/>
      <c r="Y396" s="2288"/>
      <c r="Z396" s="2288"/>
      <c r="AA396" s="2288"/>
      <c r="AB396" s="2288"/>
      <c r="AC396" s="2302"/>
      <c r="AD396" s="2302"/>
      <c r="AE396" s="2302"/>
      <c r="AF396" s="2302"/>
      <c r="AG396" s="2302"/>
      <c r="AH396" s="2302"/>
      <c r="AI396" s="2302"/>
      <c r="AJ396" s="2302"/>
      <c r="AK396" s="2287"/>
      <c r="AL396" s="2287"/>
      <c r="AM396" s="2287"/>
      <c r="AN396" s="2287"/>
      <c r="AO396" s="2287"/>
    </row>
    <row r="397" spans="1:41" s="2281" customFormat="1">
      <c r="A397" s="2280"/>
      <c r="B397" s="2280"/>
      <c r="C397" s="2280"/>
      <c r="D397" s="2280"/>
      <c r="E397" s="2280"/>
      <c r="F397" s="2280"/>
      <c r="J397" s="2285"/>
      <c r="K397" s="2285"/>
      <c r="L397" s="2280"/>
      <c r="N397" s="2280"/>
      <c r="O397" s="2280"/>
      <c r="P397" s="2280"/>
      <c r="Q397" s="2280"/>
      <c r="R397" s="2280"/>
      <c r="S397" s="2280"/>
      <c r="T397" s="2280"/>
      <c r="U397" s="2280"/>
      <c r="V397" s="2288"/>
      <c r="W397" s="2288"/>
      <c r="X397" s="2288"/>
      <c r="Y397" s="2288"/>
      <c r="Z397" s="2288"/>
      <c r="AA397" s="2288"/>
      <c r="AB397" s="2288"/>
      <c r="AC397" s="2302"/>
      <c r="AD397" s="2302"/>
      <c r="AE397" s="2302"/>
      <c r="AF397" s="2302"/>
      <c r="AG397" s="2302"/>
      <c r="AH397" s="2302"/>
      <c r="AI397" s="2302"/>
      <c r="AJ397" s="2302"/>
      <c r="AK397" s="2287"/>
      <c r="AL397" s="2287"/>
      <c r="AM397" s="2287"/>
      <c r="AN397" s="2287"/>
      <c r="AO397" s="2287"/>
    </row>
    <row r="398" spans="1:41" s="2281" customFormat="1">
      <c r="A398" s="2280"/>
      <c r="B398" s="2280"/>
      <c r="C398" s="2280"/>
      <c r="D398" s="2280"/>
      <c r="E398" s="2280"/>
      <c r="F398" s="2280"/>
      <c r="J398" s="2285"/>
      <c r="K398" s="2285"/>
      <c r="L398" s="2280"/>
      <c r="N398" s="2280"/>
      <c r="O398" s="2280"/>
      <c r="P398" s="2280"/>
      <c r="Q398" s="2280"/>
      <c r="R398" s="2280"/>
      <c r="S398" s="2280"/>
      <c r="T398" s="2280"/>
      <c r="U398" s="2280"/>
      <c r="V398" s="2288"/>
      <c r="W398" s="2288"/>
      <c r="X398" s="2288"/>
      <c r="Y398" s="2288"/>
      <c r="Z398" s="2288"/>
      <c r="AA398" s="2288"/>
      <c r="AB398" s="2288"/>
      <c r="AC398" s="2302"/>
      <c r="AD398" s="2302"/>
      <c r="AE398" s="2302"/>
      <c r="AF398" s="2302"/>
      <c r="AG398" s="2302"/>
      <c r="AH398" s="2302"/>
      <c r="AI398" s="2302"/>
      <c r="AJ398" s="2302"/>
      <c r="AK398" s="2287"/>
      <c r="AL398" s="2287"/>
      <c r="AM398" s="2287"/>
      <c r="AN398" s="2287"/>
      <c r="AO398" s="2287"/>
    </row>
    <row r="399" spans="1:41" s="2281" customFormat="1">
      <c r="A399" s="2280"/>
      <c r="B399" s="2280"/>
      <c r="C399" s="2280"/>
      <c r="D399" s="2280"/>
      <c r="E399" s="2280"/>
      <c r="F399" s="2280"/>
      <c r="J399" s="2285"/>
      <c r="K399" s="2285"/>
      <c r="L399" s="2280"/>
      <c r="N399" s="2280"/>
      <c r="O399" s="2280"/>
      <c r="P399" s="2280"/>
      <c r="Q399" s="2280"/>
      <c r="R399" s="2280"/>
      <c r="S399" s="2280"/>
      <c r="T399" s="2280"/>
      <c r="U399" s="2280"/>
      <c r="V399" s="2288"/>
      <c r="W399" s="2288"/>
      <c r="X399" s="2288"/>
      <c r="Y399" s="2288"/>
      <c r="Z399" s="2288"/>
      <c r="AA399" s="2288"/>
      <c r="AB399" s="2288"/>
      <c r="AC399" s="2302"/>
      <c r="AD399" s="2302"/>
      <c r="AE399" s="2302"/>
      <c r="AF399" s="2302"/>
      <c r="AG399" s="2302"/>
      <c r="AH399" s="2302"/>
      <c r="AI399" s="2302"/>
      <c r="AJ399" s="2302"/>
      <c r="AK399" s="2287"/>
      <c r="AL399" s="2287"/>
      <c r="AM399" s="2287"/>
      <c r="AN399" s="2287"/>
      <c r="AO399" s="2287"/>
    </row>
    <row r="400" spans="1:41" s="2281" customFormat="1">
      <c r="A400" s="2280"/>
      <c r="B400" s="2280"/>
      <c r="C400" s="2280"/>
      <c r="D400" s="2280"/>
      <c r="E400" s="2280"/>
      <c r="F400" s="2280"/>
      <c r="J400" s="2285"/>
      <c r="K400" s="2285"/>
      <c r="L400" s="2280"/>
      <c r="N400" s="2280"/>
      <c r="O400" s="2280"/>
      <c r="P400" s="2280"/>
      <c r="Q400" s="2280"/>
      <c r="R400" s="2280"/>
      <c r="S400" s="2280"/>
      <c r="T400" s="2280"/>
      <c r="U400" s="2280"/>
      <c r="V400" s="2288"/>
      <c r="W400" s="2288"/>
      <c r="X400" s="2288"/>
      <c r="Y400" s="2288"/>
      <c r="Z400" s="2288"/>
      <c r="AA400" s="2288"/>
      <c r="AB400" s="2288"/>
      <c r="AC400" s="2302"/>
      <c r="AD400" s="2302"/>
      <c r="AE400" s="2302"/>
      <c r="AF400" s="2302"/>
      <c r="AG400" s="2302"/>
      <c r="AH400" s="2302"/>
      <c r="AI400" s="2302"/>
      <c r="AJ400" s="2302"/>
      <c r="AK400" s="2287"/>
      <c r="AL400" s="2287"/>
      <c r="AM400" s="2287"/>
      <c r="AN400" s="2287"/>
      <c r="AO400" s="2287"/>
    </row>
    <row r="401" spans="1:41" s="2281" customFormat="1">
      <c r="A401" s="2280"/>
      <c r="B401" s="2280"/>
      <c r="C401" s="2280"/>
      <c r="D401" s="2280"/>
      <c r="E401" s="2280"/>
      <c r="F401" s="2280"/>
      <c r="J401" s="2285"/>
      <c r="K401" s="2285"/>
      <c r="L401" s="2280"/>
      <c r="N401" s="2280"/>
      <c r="O401" s="2280"/>
      <c r="P401" s="2280"/>
      <c r="Q401" s="2280"/>
      <c r="R401" s="2280"/>
      <c r="S401" s="2280"/>
      <c r="T401" s="2280"/>
      <c r="U401" s="2280"/>
      <c r="V401" s="2288"/>
      <c r="W401" s="2288"/>
      <c r="X401" s="2288"/>
      <c r="Y401" s="2288"/>
      <c r="Z401" s="2288"/>
      <c r="AA401" s="2288"/>
      <c r="AB401" s="2288"/>
      <c r="AC401" s="2302"/>
      <c r="AD401" s="2302"/>
      <c r="AE401" s="2302"/>
      <c r="AF401" s="2302"/>
      <c r="AG401" s="2302"/>
      <c r="AH401" s="2302"/>
      <c r="AI401" s="2302"/>
      <c r="AJ401" s="2302"/>
      <c r="AK401" s="2287"/>
      <c r="AL401" s="2287"/>
      <c r="AM401" s="2287"/>
      <c r="AN401" s="2287"/>
      <c r="AO401" s="2287"/>
    </row>
    <row r="402" spans="1:41" s="2281" customFormat="1">
      <c r="A402" s="2280"/>
      <c r="B402" s="2280"/>
      <c r="C402" s="2280"/>
      <c r="D402" s="2280"/>
      <c r="E402" s="2280"/>
      <c r="F402" s="2280"/>
      <c r="J402" s="2285"/>
      <c r="K402" s="2285"/>
      <c r="L402" s="2280"/>
      <c r="N402" s="2280"/>
      <c r="O402" s="2280"/>
      <c r="P402" s="2280"/>
      <c r="Q402" s="2280"/>
      <c r="R402" s="2280"/>
      <c r="S402" s="2280"/>
      <c r="T402" s="2280"/>
      <c r="U402" s="2280"/>
      <c r="V402" s="2288"/>
      <c r="W402" s="2288"/>
      <c r="X402" s="2288"/>
      <c r="Y402" s="2288"/>
      <c r="Z402" s="2288"/>
      <c r="AA402" s="2288"/>
      <c r="AB402" s="2288"/>
      <c r="AC402" s="2302"/>
      <c r="AD402" s="2302"/>
      <c r="AE402" s="2302"/>
      <c r="AF402" s="2302"/>
      <c r="AG402" s="2302"/>
      <c r="AH402" s="2302"/>
      <c r="AI402" s="2302"/>
      <c r="AJ402" s="2302"/>
      <c r="AK402" s="2287"/>
      <c r="AL402" s="2287"/>
      <c r="AM402" s="2287"/>
      <c r="AN402" s="2287"/>
      <c r="AO402" s="2287"/>
    </row>
    <row r="403" spans="1:41" s="2281" customFormat="1">
      <c r="A403" s="2280"/>
      <c r="B403" s="2280"/>
      <c r="C403" s="2280"/>
      <c r="D403" s="2280"/>
      <c r="E403" s="2280"/>
      <c r="F403" s="2280"/>
      <c r="J403" s="2285"/>
      <c r="K403" s="2285"/>
      <c r="L403" s="2280"/>
      <c r="N403" s="2280"/>
      <c r="O403" s="2280"/>
      <c r="P403" s="2280"/>
      <c r="Q403" s="2280"/>
      <c r="R403" s="2280"/>
      <c r="S403" s="2280"/>
      <c r="T403" s="2280"/>
      <c r="U403" s="2280"/>
      <c r="V403" s="2288"/>
      <c r="W403" s="2288"/>
      <c r="X403" s="2288"/>
      <c r="Y403" s="2288"/>
      <c r="Z403" s="2288"/>
      <c r="AA403" s="2288"/>
      <c r="AB403" s="2288"/>
      <c r="AC403" s="2302"/>
      <c r="AD403" s="2302"/>
      <c r="AE403" s="2302"/>
      <c r="AF403" s="2302"/>
      <c r="AG403" s="2302"/>
      <c r="AH403" s="2302"/>
      <c r="AI403" s="2302"/>
      <c r="AJ403" s="2302"/>
      <c r="AK403" s="2287"/>
      <c r="AL403" s="2287"/>
      <c r="AM403" s="2287"/>
      <c r="AN403" s="2287"/>
      <c r="AO403" s="2287"/>
    </row>
    <row r="404" spans="1:41" s="2281" customFormat="1">
      <c r="A404" s="2280"/>
      <c r="B404" s="2280"/>
      <c r="C404" s="2280"/>
      <c r="D404" s="2280"/>
      <c r="E404" s="2280"/>
      <c r="F404" s="2280"/>
      <c r="J404" s="2285"/>
      <c r="K404" s="2285"/>
      <c r="L404" s="2280"/>
      <c r="N404" s="2280"/>
      <c r="O404" s="2280"/>
      <c r="P404" s="2280"/>
      <c r="Q404" s="2280"/>
      <c r="R404" s="2280"/>
      <c r="S404" s="2280"/>
      <c r="T404" s="2280"/>
      <c r="U404" s="2280"/>
      <c r="V404" s="2288"/>
      <c r="W404" s="2288"/>
      <c r="X404" s="2288"/>
      <c r="Y404" s="2288"/>
      <c r="Z404" s="2288"/>
      <c r="AA404" s="2288"/>
      <c r="AB404" s="2288"/>
      <c r="AC404" s="2302"/>
      <c r="AD404" s="2302"/>
      <c r="AE404" s="2302"/>
      <c r="AF404" s="2302"/>
      <c r="AG404" s="2302"/>
      <c r="AH404" s="2302"/>
      <c r="AI404" s="2302"/>
      <c r="AJ404" s="2302"/>
      <c r="AK404" s="2287"/>
      <c r="AL404" s="2287"/>
      <c r="AM404" s="2287"/>
      <c r="AN404" s="2287"/>
      <c r="AO404" s="2287"/>
    </row>
    <row r="405" spans="1:41" s="2281" customFormat="1">
      <c r="A405" s="2280"/>
      <c r="B405" s="2280"/>
      <c r="C405" s="2280"/>
      <c r="D405" s="2280"/>
      <c r="E405" s="2280"/>
      <c r="F405" s="2280"/>
      <c r="J405" s="2285"/>
      <c r="K405" s="2285"/>
      <c r="L405" s="2280"/>
      <c r="N405" s="2280"/>
      <c r="O405" s="2280"/>
      <c r="P405" s="2280"/>
      <c r="Q405" s="2280"/>
      <c r="R405" s="2280"/>
      <c r="S405" s="2280"/>
      <c r="T405" s="2280"/>
      <c r="U405" s="2280"/>
      <c r="V405" s="2288"/>
      <c r="W405" s="2288"/>
      <c r="X405" s="2288"/>
      <c r="Y405" s="2288"/>
      <c r="Z405" s="2288"/>
      <c r="AA405" s="2288"/>
      <c r="AB405" s="2288"/>
      <c r="AC405" s="2302"/>
      <c r="AD405" s="2302"/>
      <c r="AE405" s="2302"/>
      <c r="AF405" s="2302"/>
      <c r="AG405" s="2302"/>
      <c r="AH405" s="2302"/>
      <c r="AI405" s="2302"/>
      <c r="AJ405" s="2302"/>
      <c r="AK405" s="2287"/>
      <c r="AL405" s="2287"/>
      <c r="AM405" s="2287"/>
      <c r="AN405" s="2287"/>
      <c r="AO405" s="2287"/>
    </row>
    <row r="406" spans="1:41" s="2281" customFormat="1">
      <c r="A406" s="2280"/>
      <c r="B406" s="2280"/>
      <c r="C406" s="2280"/>
      <c r="D406" s="2280"/>
      <c r="E406" s="2280"/>
      <c r="F406" s="2280"/>
      <c r="J406" s="2285"/>
      <c r="K406" s="2285"/>
      <c r="L406" s="2280"/>
      <c r="N406" s="2280"/>
      <c r="O406" s="2280"/>
      <c r="P406" s="2280"/>
      <c r="Q406" s="2280"/>
      <c r="R406" s="2280"/>
      <c r="S406" s="2280"/>
      <c r="T406" s="2280"/>
      <c r="U406" s="2280"/>
      <c r="V406" s="2288"/>
      <c r="W406" s="2288"/>
      <c r="X406" s="2288"/>
      <c r="Y406" s="2288"/>
      <c r="Z406" s="2288"/>
      <c r="AA406" s="2288"/>
      <c r="AB406" s="2288"/>
      <c r="AC406" s="2302"/>
      <c r="AD406" s="2302"/>
      <c r="AE406" s="2302"/>
      <c r="AF406" s="2302"/>
      <c r="AG406" s="2302"/>
      <c r="AH406" s="2302"/>
      <c r="AI406" s="2302"/>
      <c r="AJ406" s="2302"/>
      <c r="AK406" s="2287"/>
      <c r="AL406" s="2287"/>
      <c r="AM406" s="2287"/>
      <c r="AN406" s="2287"/>
      <c r="AO406" s="2287"/>
    </row>
    <row r="407" spans="1:41" s="2281" customFormat="1">
      <c r="A407" s="2280"/>
      <c r="B407" s="2280"/>
      <c r="C407" s="2280"/>
      <c r="D407" s="2280"/>
      <c r="E407" s="2280"/>
      <c r="F407" s="2280"/>
      <c r="J407" s="2285"/>
      <c r="K407" s="2285"/>
      <c r="L407" s="2280"/>
      <c r="N407" s="2280"/>
      <c r="O407" s="2280"/>
      <c r="P407" s="2280"/>
      <c r="Q407" s="2280"/>
      <c r="R407" s="2280"/>
      <c r="S407" s="2280"/>
      <c r="T407" s="2280"/>
      <c r="U407" s="2280"/>
      <c r="V407" s="2288"/>
      <c r="W407" s="2288"/>
      <c r="X407" s="2288"/>
      <c r="Y407" s="2288"/>
      <c r="Z407" s="2288"/>
      <c r="AA407" s="2288"/>
      <c r="AB407" s="2288"/>
      <c r="AC407" s="2302"/>
      <c r="AD407" s="2302"/>
      <c r="AE407" s="2302"/>
      <c r="AF407" s="2302"/>
      <c r="AG407" s="2302"/>
      <c r="AH407" s="2302"/>
      <c r="AI407" s="2302"/>
      <c r="AJ407" s="2302"/>
      <c r="AK407" s="2287"/>
      <c r="AL407" s="2287"/>
      <c r="AM407" s="2287"/>
      <c r="AN407" s="2287"/>
      <c r="AO407" s="2287"/>
    </row>
    <row r="408" spans="1:41" s="2281" customFormat="1">
      <c r="A408" s="2280"/>
      <c r="B408" s="2280"/>
      <c r="C408" s="2280"/>
      <c r="D408" s="2280"/>
      <c r="E408" s="2280"/>
      <c r="F408" s="2280"/>
      <c r="J408" s="2285"/>
      <c r="K408" s="2285"/>
      <c r="L408" s="2280"/>
      <c r="N408" s="2280"/>
      <c r="O408" s="2280"/>
      <c r="P408" s="2280"/>
      <c r="Q408" s="2280"/>
      <c r="R408" s="2280"/>
      <c r="S408" s="2280"/>
      <c r="T408" s="2280"/>
      <c r="U408" s="2280"/>
      <c r="V408" s="2288"/>
      <c r="W408" s="2288"/>
      <c r="X408" s="2288"/>
      <c r="Y408" s="2288"/>
      <c r="Z408" s="2288"/>
      <c r="AA408" s="2288"/>
      <c r="AB408" s="2288"/>
      <c r="AC408" s="2302"/>
      <c r="AD408" s="2302"/>
      <c r="AE408" s="2302"/>
      <c r="AF408" s="2302"/>
      <c r="AG408" s="2302"/>
      <c r="AH408" s="2302"/>
      <c r="AI408" s="2302"/>
      <c r="AJ408" s="2302"/>
      <c r="AK408" s="2287"/>
      <c r="AL408" s="2287"/>
      <c r="AM408" s="2287"/>
      <c r="AN408" s="2287"/>
      <c r="AO408" s="2287"/>
    </row>
    <row r="409" spans="1:41" s="2281" customFormat="1">
      <c r="A409" s="2280"/>
      <c r="B409" s="2280"/>
      <c r="C409" s="2280"/>
      <c r="D409" s="2280"/>
      <c r="E409" s="2280"/>
      <c r="F409" s="2280"/>
      <c r="J409" s="2285"/>
      <c r="K409" s="2285"/>
      <c r="L409" s="2280"/>
      <c r="N409" s="2280"/>
      <c r="O409" s="2280"/>
      <c r="P409" s="2280"/>
      <c r="Q409" s="2280"/>
      <c r="R409" s="2280"/>
      <c r="S409" s="2280"/>
      <c r="T409" s="2280"/>
      <c r="U409" s="2280"/>
      <c r="V409" s="2288"/>
      <c r="W409" s="2288"/>
      <c r="X409" s="2288"/>
      <c r="Y409" s="2288"/>
      <c r="Z409" s="2288"/>
      <c r="AA409" s="2288"/>
      <c r="AB409" s="2288"/>
      <c r="AC409" s="2302"/>
      <c r="AD409" s="2302"/>
      <c r="AE409" s="2302"/>
      <c r="AF409" s="2302"/>
      <c r="AG409" s="2302"/>
      <c r="AH409" s="2302"/>
      <c r="AI409" s="2302"/>
      <c r="AJ409" s="2302"/>
      <c r="AK409" s="2287"/>
      <c r="AL409" s="2287"/>
      <c r="AM409" s="2287"/>
      <c r="AN409" s="2287"/>
      <c r="AO409" s="2287"/>
    </row>
    <row r="410" spans="1:41" s="2281" customFormat="1">
      <c r="A410" s="2280"/>
      <c r="B410" s="2280"/>
      <c r="C410" s="2280"/>
      <c r="D410" s="2280"/>
      <c r="E410" s="2280"/>
      <c r="F410" s="2280"/>
      <c r="J410" s="2285"/>
      <c r="K410" s="2285"/>
      <c r="L410" s="2280"/>
      <c r="N410" s="2280"/>
      <c r="O410" s="2280"/>
      <c r="P410" s="2280"/>
      <c r="Q410" s="2280"/>
      <c r="R410" s="2280"/>
      <c r="S410" s="2280"/>
      <c r="T410" s="2280"/>
      <c r="U410" s="2280"/>
      <c r="V410" s="2288"/>
      <c r="W410" s="2288"/>
      <c r="X410" s="2288"/>
      <c r="Y410" s="2288"/>
      <c r="Z410" s="2288"/>
      <c r="AA410" s="2288"/>
      <c r="AB410" s="2288"/>
      <c r="AC410" s="2302"/>
      <c r="AD410" s="2302"/>
      <c r="AE410" s="2302"/>
      <c r="AF410" s="2302"/>
      <c r="AG410" s="2302"/>
      <c r="AH410" s="2302"/>
      <c r="AI410" s="2302"/>
      <c r="AJ410" s="2302"/>
      <c r="AK410" s="2287"/>
      <c r="AL410" s="2287"/>
      <c r="AM410" s="2287"/>
      <c r="AN410" s="2287"/>
      <c r="AO410" s="2287"/>
    </row>
    <row r="411" spans="1:41" s="2281" customFormat="1">
      <c r="A411" s="2280"/>
      <c r="B411" s="2280"/>
      <c r="C411" s="2280"/>
      <c r="D411" s="2280"/>
      <c r="E411" s="2280"/>
      <c r="F411" s="2280"/>
      <c r="J411" s="2285"/>
      <c r="K411" s="2285"/>
      <c r="L411" s="2280"/>
      <c r="N411" s="2280"/>
      <c r="O411" s="2280"/>
      <c r="P411" s="2280"/>
      <c r="Q411" s="2280"/>
      <c r="R411" s="2280"/>
      <c r="S411" s="2280"/>
      <c r="T411" s="2280"/>
      <c r="U411" s="2280"/>
      <c r="V411" s="2288"/>
      <c r="W411" s="2288"/>
      <c r="X411" s="2288"/>
      <c r="Y411" s="2288"/>
      <c r="Z411" s="2288"/>
      <c r="AA411" s="2288"/>
      <c r="AB411" s="2288"/>
      <c r="AC411" s="2302"/>
      <c r="AD411" s="2302"/>
      <c r="AE411" s="2302"/>
      <c r="AF411" s="2302"/>
      <c r="AG411" s="2302"/>
      <c r="AH411" s="2302"/>
      <c r="AI411" s="2302"/>
      <c r="AJ411" s="2302"/>
      <c r="AK411" s="2287"/>
      <c r="AL411" s="2287"/>
      <c r="AM411" s="2287"/>
      <c r="AN411" s="2287"/>
      <c r="AO411" s="2287"/>
    </row>
    <row r="412" spans="1:41" s="2281" customFormat="1">
      <c r="A412" s="2280"/>
      <c r="B412" s="2280"/>
      <c r="C412" s="2280"/>
      <c r="D412" s="2280"/>
      <c r="E412" s="2280"/>
      <c r="F412" s="2280"/>
      <c r="J412" s="2285"/>
      <c r="K412" s="2285"/>
      <c r="L412" s="2280"/>
      <c r="N412" s="2280"/>
      <c r="O412" s="2280"/>
      <c r="P412" s="2280"/>
      <c r="Q412" s="2280"/>
      <c r="R412" s="2280"/>
      <c r="S412" s="2280"/>
      <c r="T412" s="2280"/>
      <c r="U412" s="2280"/>
      <c r="V412" s="2288"/>
      <c r="W412" s="2288"/>
      <c r="X412" s="2288"/>
      <c r="Y412" s="2288"/>
      <c r="Z412" s="2288"/>
      <c r="AA412" s="2288"/>
      <c r="AB412" s="2288"/>
      <c r="AC412" s="2302"/>
      <c r="AD412" s="2302"/>
      <c r="AE412" s="2302"/>
      <c r="AF412" s="2302"/>
      <c r="AG412" s="2302"/>
      <c r="AH412" s="2302"/>
      <c r="AI412" s="2302"/>
      <c r="AJ412" s="2302"/>
      <c r="AK412" s="2287"/>
      <c r="AL412" s="2287"/>
      <c r="AM412" s="2287"/>
      <c r="AN412" s="2287"/>
      <c r="AO412" s="2287"/>
    </row>
    <row r="413" spans="1:41" s="2281" customFormat="1">
      <c r="A413" s="2280"/>
      <c r="B413" s="2280"/>
      <c r="C413" s="2280"/>
      <c r="D413" s="2280"/>
      <c r="E413" s="2280"/>
      <c r="F413" s="2280"/>
      <c r="J413" s="2285"/>
      <c r="K413" s="2285"/>
      <c r="L413" s="2280"/>
      <c r="N413" s="2280"/>
      <c r="O413" s="2280"/>
      <c r="P413" s="2280"/>
      <c r="Q413" s="2280"/>
      <c r="R413" s="2280"/>
      <c r="S413" s="2280"/>
      <c r="T413" s="2280"/>
      <c r="U413" s="2280"/>
      <c r="V413" s="2288"/>
      <c r="W413" s="2288"/>
      <c r="X413" s="2288"/>
      <c r="Y413" s="2288"/>
      <c r="Z413" s="2288"/>
      <c r="AA413" s="2288"/>
      <c r="AB413" s="2288"/>
      <c r="AC413" s="2302"/>
      <c r="AD413" s="2302"/>
      <c r="AE413" s="2302"/>
      <c r="AF413" s="2302"/>
      <c r="AG413" s="2302"/>
      <c r="AH413" s="2302"/>
      <c r="AI413" s="2302"/>
      <c r="AJ413" s="2302"/>
      <c r="AK413" s="2287"/>
      <c r="AL413" s="2287"/>
      <c r="AM413" s="2287"/>
      <c r="AN413" s="2287"/>
      <c r="AO413" s="2287"/>
    </row>
    <row r="414" spans="1:41" s="2281" customFormat="1">
      <c r="A414" s="2280"/>
      <c r="B414" s="2280"/>
      <c r="C414" s="2280"/>
      <c r="D414" s="2280"/>
      <c r="E414" s="2280"/>
      <c r="F414" s="2280"/>
      <c r="J414" s="2285"/>
      <c r="K414" s="2285"/>
      <c r="L414" s="2280"/>
      <c r="N414" s="2280"/>
      <c r="O414" s="2280"/>
      <c r="P414" s="2280"/>
      <c r="Q414" s="2280"/>
      <c r="R414" s="2280"/>
      <c r="S414" s="2280"/>
      <c r="T414" s="2280"/>
      <c r="U414" s="2280"/>
      <c r="V414" s="2288"/>
      <c r="W414" s="2288"/>
      <c r="X414" s="2288"/>
      <c r="Y414" s="2288"/>
      <c r="Z414" s="2288"/>
      <c r="AA414" s="2288"/>
      <c r="AB414" s="2288"/>
      <c r="AC414" s="2302"/>
      <c r="AD414" s="2302"/>
      <c r="AE414" s="2302"/>
      <c r="AF414" s="2302"/>
      <c r="AG414" s="2302"/>
      <c r="AH414" s="2302"/>
      <c r="AI414" s="2302"/>
      <c r="AJ414" s="2302"/>
      <c r="AK414" s="2287"/>
      <c r="AL414" s="2287"/>
      <c r="AM414" s="2287"/>
      <c r="AN414" s="2287"/>
      <c r="AO414" s="2287"/>
    </row>
    <row r="415" spans="1:41" s="2281" customFormat="1">
      <c r="A415" s="2280"/>
      <c r="B415" s="2280"/>
      <c r="C415" s="2280"/>
      <c r="D415" s="2280"/>
      <c r="E415" s="2280"/>
      <c r="F415" s="2280"/>
      <c r="J415" s="2285"/>
      <c r="K415" s="2285"/>
      <c r="L415" s="2280"/>
      <c r="N415" s="2280"/>
      <c r="O415" s="2280"/>
      <c r="P415" s="2280"/>
      <c r="Q415" s="2280"/>
      <c r="R415" s="2280"/>
      <c r="S415" s="2280"/>
      <c r="T415" s="2280"/>
      <c r="U415" s="2280"/>
      <c r="V415" s="2288"/>
      <c r="W415" s="2288"/>
      <c r="X415" s="2288"/>
      <c r="Y415" s="2288"/>
      <c r="Z415" s="2288"/>
      <c r="AA415" s="2288"/>
      <c r="AB415" s="2288"/>
      <c r="AC415" s="2302"/>
      <c r="AD415" s="2302"/>
      <c r="AE415" s="2302"/>
      <c r="AF415" s="2302"/>
      <c r="AG415" s="2302"/>
      <c r="AH415" s="2302"/>
      <c r="AI415" s="2302"/>
      <c r="AJ415" s="2302"/>
      <c r="AK415" s="2287"/>
      <c r="AL415" s="2287"/>
      <c r="AM415" s="2287"/>
      <c r="AN415" s="2287"/>
      <c r="AO415" s="2287"/>
    </row>
    <row r="416" spans="1:41" s="2281" customFormat="1">
      <c r="A416" s="2280"/>
      <c r="B416" s="2280"/>
      <c r="C416" s="2280"/>
      <c r="D416" s="2280"/>
      <c r="E416" s="2280"/>
      <c r="F416" s="2280"/>
      <c r="J416" s="2285"/>
      <c r="K416" s="2285"/>
      <c r="L416" s="2280"/>
      <c r="N416" s="2280"/>
      <c r="O416" s="2280"/>
      <c r="P416" s="2280"/>
      <c r="Q416" s="2280"/>
      <c r="R416" s="2280"/>
      <c r="S416" s="2280"/>
      <c r="T416" s="2280"/>
      <c r="U416" s="2280"/>
      <c r="V416" s="2288"/>
      <c r="W416" s="2288"/>
      <c r="X416" s="2288"/>
      <c r="Y416" s="2288"/>
      <c r="Z416" s="2288"/>
      <c r="AA416" s="2288"/>
      <c r="AB416" s="2288"/>
      <c r="AC416" s="2302"/>
      <c r="AD416" s="2302"/>
      <c r="AE416" s="2302"/>
      <c r="AF416" s="2302"/>
      <c r="AG416" s="2302"/>
      <c r="AH416" s="2302"/>
      <c r="AI416" s="2302"/>
      <c r="AJ416" s="2302"/>
      <c r="AK416" s="2287"/>
      <c r="AL416" s="2287"/>
      <c r="AM416" s="2287"/>
      <c r="AN416" s="2287"/>
      <c r="AO416" s="2287"/>
    </row>
    <row r="417" spans="1:41" s="2281" customFormat="1">
      <c r="A417" s="2280"/>
      <c r="B417" s="2280"/>
      <c r="C417" s="2280"/>
      <c r="D417" s="2280"/>
      <c r="E417" s="2280"/>
      <c r="F417" s="2280"/>
      <c r="J417" s="2285"/>
      <c r="K417" s="2285"/>
      <c r="L417" s="2280"/>
      <c r="N417" s="2280"/>
      <c r="O417" s="2280"/>
      <c r="P417" s="2280"/>
      <c r="Q417" s="2280"/>
      <c r="R417" s="2280"/>
      <c r="S417" s="2280"/>
      <c r="T417" s="2280"/>
      <c r="U417" s="2280"/>
      <c r="V417" s="2288"/>
      <c r="W417" s="2288"/>
      <c r="X417" s="2288"/>
      <c r="Y417" s="2288"/>
      <c r="Z417" s="2288"/>
      <c r="AA417" s="2288"/>
      <c r="AB417" s="2288"/>
      <c r="AC417" s="2302"/>
      <c r="AD417" s="2302"/>
      <c r="AE417" s="2302"/>
      <c r="AF417" s="2302"/>
      <c r="AG417" s="2302"/>
      <c r="AH417" s="2302"/>
      <c r="AI417" s="2302"/>
      <c r="AJ417" s="2302"/>
      <c r="AK417" s="2287"/>
      <c r="AL417" s="2287"/>
      <c r="AM417" s="2287"/>
      <c r="AN417" s="2287"/>
      <c r="AO417" s="2287"/>
    </row>
    <row r="418" spans="1:41" s="2281" customFormat="1">
      <c r="A418" s="2280"/>
      <c r="B418" s="2280"/>
      <c r="C418" s="2280"/>
      <c r="D418" s="2280"/>
      <c r="E418" s="2280"/>
      <c r="F418" s="2280"/>
      <c r="J418" s="2285"/>
      <c r="K418" s="2285"/>
      <c r="L418" s="2280"/>
      <c r="N418" s="2280"/>
      <c r="O418" s="2280"/>
      <c r="P418" s="2280"/>
      <c r="Q418" s="2280"/>
      <c r="R418" s="2280"/>
      <c r="S418" s="2280"/>
      <c r="T418" s="2280"/>
      <c r="U418" s="2280"/>
      <c r="V418" s="2288"/>
      <c r="W418" s="2288"/>
      <c r="X418" s="2288"/>
      <c r="Y418" s="2288"/>
      <c r="Z418" s="2288"/>
      <c r="AA418" s="2288"/>
      <c r="AB418" s="2288"/>
      <c r="AC418" s="2302"/>
      <c r="AD418" s="2302"/>
      <c r="AE418" s="2302"/>
      <c r="AF418" s="2302"/>
      <c r="AG418" s="2302"/>
      <c r="AH418" s="2302"/>
      <c r="AI418" s="2302"/>
      <c r="AJ418" s="2302"/>
      <c r="AK418" s="2287"/>
      <c r="AL418" s="2287"/>
      <c r="AM418" s="2287"/>
      <c r="AN418" s="2287"/>
      <c r="AO418" s="2287"/>
    </row>
    <row r="419" spans="1:41" s="2281" customFormat="1">
      <c r="A419" s="2280"/>
      <c r="B419" s="2280"/>
      <c r="C419" s="2280"/>
      <c r="D419" s="2280"/>
      <c r="E419" s="2280"/>
      <c r="F419" s="2280"/>
      <c r="J419" s="2285"/>
      <c r="K419" s="2285"/>
      <c r="L419" s="2280"/>
      <c r="N419" s="2280"/>
      <c r="O419" s="2280"/>
      <c r="P419" s="2280"/>
      <c r="Q419" s="2280"/>
      <c r="R419" s="2280"/>
      <c r="S419" s="2280"/>
      <c r="T419" s="2280"/>
      <c r="U419" s="2280"/>
      <c r="V419" s="2288"/>
      <c r="W419" s="2288"/>
      <c r="X419" s="2288"/>
      <c r="Y419" s="2288"/>
      <c r="Z419" s="2288"/>
      <c r="AA419" s="2288"/>
      <c r="AB419" s="2288"/>
      <c r="AC419" s="2302"/>
      <c r="AD419" s="2302"/>
      <c r="AE419" s="2302"/>
      <c r="AF419" s="2302"/>
      <c r="AG419" s="2302"/>
      <c r="AH419" s="2302"/>
      <c r="AI419" s="2302"/>
      <c r="AJ419" s="2302"/>
      <c r="AK419" s="2287"/>
      <c r="AL419" s="2287"/>
      <c r="AM419" s="2287"/>
      <c r="AN419" s="2287"/>
      <c r="AO419" s="2287"/>
    </row>
    <row r="420" spans="1:41" s="2281" customFormat="1">
      <c r="A420" s="2280"/>
      <c r="B420" s="2280"/>
      <c r="C420" s="2280"/>
      <c r="D420" s="2280"/>
      <c r="E420" s="2280"/>
      <c r="F420" s="2280"/>
      <c r="J420" s="2285"/>
      <c r="K420" s="2285"/>
      <c r="L420" s="2280"/>
      <c r="N420" s="2280"/>
      <c r="O420" s="2280"/>
      <c r="P420" s="2280"/>
      <c r="Q420" s="2280"/>
      <c r="R420" s="2280"/>
      <c r="S420" s="2280"/>
      <c r="T420" s="2280"/>
      <c r="U420" s="2280"/>
      <c r="V420" s="2288"/>
      <c r="W420" s="2288"/>
      <c r="X420" s="2288"/>
      <c r="Y420" s="2288"/>
      <c r="Z420" s="2288"/>
      <c r="AA420" s="2288"/>
      <c r="AB420" s="2288"/>
      <c r="AC420" s="2302"/>
      <c r="AD420" s="2302"/>
      <c r="AE420" s="2302"/>
      <c r="AF420" s="2302"/>
      <c r="AG420" s="2302"/>
      <c r="AH420" s="2302"/>
      <c r="AI420" s="2302"/>
      <c r="AJ420" s="2302"/>
      <c r="AK420" s="2287"/>
      <c r="AL420" s="2287"/>
      <c r="AM420" s="2287"/>
      <c r="AN420" s="2287"/>
      <c r="AO420" s="2287"/>
    </row>
    <row r="421" spans="1:41" s="2281" customFormat="1">
      <c r="A421" s="2280"/>
      <c r="B421" s="2280"/>
      <c r="C421" s="2280"/>
      <c r="D421" s="2280"/>
      <c r="E421" s="2280"/>
      <c r="F421" s="2280"/>
      <c r="J421" s="2285"/>
      <c r="K421" s="2285"/>
      <c r="L421" s="2280"/>
      <c r="N421" s="2280"/>
      <c r="O421" s="2280"/>
      <c r="P421" s="2280"/>
      <c r="Q421" s="2280"/>
      <c r="R421" s="2280"/>
      <c r="S421" s="2280"/>
      <c r="T421" s="2280"/>
      <c r="U421" s="2280"/>
      <c r="V421" s="2288"/>
      <c r="W421" s="2288"/>
      <c r="X421" s="2288"/>
      <c r="Y421" s="2288"/>
      <c r="Z421" s="2288"/>
      <c r="AA421" s="2288"/>
      <c r="AB421" s="2288"/>
      <c r="AC421" s="2302"/>
      <c r="AD421" s="2302"/>
      <c r="AE421" s="2302"/>
      <c r="AF421" s="2302"/>
      <c r="AG421" s="2302"/>
      <c r="AH421" s="2302"/>
      <c r="AI421" s="2302"/>
      <c r="AJ421" s="2302"/>
      <c r="AK421" s="2287"/>
      <c r="AL421" s="2287"/>
      <c r="AM421" s="2287"/>
      <c r="AN421" s="2287"/>
      <c r="AO421" s="2287"/>
    </row>
    <row r="422" spans="1:41" s="2281" customFormat="1">
      <c r="A422" s="2280"/>
      <c r="B422" s="2280"/>
      <c r="C422" s="2280"/>
      <c r="D422" s="2280"/>
      <c r="E422" s="2280"/>
      <c r="F422" s="2280"/>
      <c r="J422" s="2285"/>
      <c r="K422" s="2285"/>
      <c r="L422" s="2280"/>
      <c r="N422" s="2280"/>
      <c r="O422" s="2280"/>
      <c r="P422" s="2280"/>
      <c r="Q422" s="2280"/>
      <c r="R422" s="2280"/>
      <c r="S422" s="2280"/>
      <c r="T422" s="2280"/>
      <c r="U422" s="2280"/>
      <c r="V422" s="2288"/>
      <c r="W422" s="2288"/>
      <c r="X422" s="2288"/>
      <c r="Y422" s="2288"/>
      <c r="Z422" s="2288"/>
      <c r="AA422" s="2288"/>
      <c r="AB422" s="2288"/>
      <c r="AC422" s="2302"/>
      <c r="AD422" s="2302"/>
      <c r="AE422" s="2302"/>
      <c r="AF422" s="2302"/>
      <c r="AG422" s="2302"/>
      <c r="AH422" s="2302"/>
      <c r="AI422" s="2302"/>
      <c r="AJ422" s="2302"/>
      <c r="AK422" s="2287"/>
      <c r="AL422" s="2287"/>
      <c r="AM422" s="2287"/>
      <c r="AN422" s="2287"/>
      <c r="AO422" s="2287"/>
    </row>
    <row r="423" spans="1:41" s="2281" customFormat="1">
      <c r="A423" s="2280"/>
      <c r="B423" s="2280"/>
      <c r="C423" s="2280"/>
      <c r="D423" s="2280"/>
      <c r="E423" s="2280"/>
      <c r="F423" s="2280"/>
      <c r="J423" s="2285"/>
      <c r="K423" s="2285"/>
      <c r="L423" s="2280"/>
      <c r="N423" s="2280"/>
      <c r="O423" s="2280"/>
      <c r="P423" s="2280"/>
      <c r="Q423" s="2280"/>
      <c r="R423" s="2280"/>
      <c r="S423" s="2280"/>
      <c r="T423" s="2280"/>
      <c r="U423" s="2280"/>
      <c r="V423" s="2288"/>
      <c r="W423" s="2288"/>
      <c r="X423" s="2288"/>
      <c r="Y423" s="2288"/>
      <c r="Z423" s="2288"/>
      <c r="AA423" s="2288"/>
      <c r="AB423" s="2288"/>
      <c r="AC423" s="2302"/>
      <c r="AD423" s="2302"/>
      <c r="AE423" s="2302"/>
      <c r="AF423" s="2302"/>
      <c r="AG423" s="2302"/>
      <c r="AH423" s="2302"/>
      <c r="AI423" s="2302"/>
      <c r="AJ423" s="2302"/>
      <c r="AK423" s="2287"/>
      <c r="AL423" s="2287"/>
      <c r="AM423" s="2287"/>
      <c r="AN423" s="2287"/>
      <c r="AO423" s="2287"/>
    </row>
    <row r="424" spans="1:41" s="2281" customFormat="1">
      <c r="A424" s="2280"/>
      <c r="B424" s="2280"/>
      <c r="C424" s="2280"/>
      <c r="D424" s="2280"/>
      <c r="E424" s="2280"/>
      <c r="F424" s="2280"/>
      <c r="J424" s="2285"/>
      <c r="K424" s="2285"/>
      <c r="L424" s="2280"/>
      <c r="N424" s="2280"/>
      <c r="O424" s="2280"/>
      <c r="P424" s="2280"/>
      <c r="Q424" s="2280"/>
      <c r="R424" s="2280"/>
      <c r="S424" s="2280"/>
      <c r="T424" s="2280"/>
      <c r="U424" s="2280"/>
      <c r="V424" s="2288"/>
      <c r="W424" s="2288"/>
      <c r="X424" s="2288"/>
      <c r="Y424" s="2288"/>
      <c r="Z424" s="2288"/>
      <c r="AA424" s="2288"/>
      <c r="AB424" s="2288"/>
      <c r="AC424" s="2302"/>
      <c r="AD424" s="2302"/>
      <c r="AE424" s="2302"/>
      <c r="AF424" s="2302"/>
      <c r="AG424" s="2302"/>
      <c r="AH424" s="2302"/>
      <c r="AI424" s="2302"/>
      <c r="AJ424" s="2302"/>
      <c r="AK424" s="2287"/>
      <c r="AL424" s="2287"/>
      <c r="AM424" s="2287"/>
      <c r="AN424" s="2287"/>
      <c r="AO424" s="2287"/>
    </row>
    <row r="425" spans="1:41" s="2281" customFormat="1">
      <c r="A425" s="2280"/>
      <c r="B425" s="2280"/>
      <c r="C425" s="2280"/>
      <c r="D425" s="2280"/>
      <c r="E425" s="2280"/>
      <c r="F425" s="2280"/>
      <c r="J425" s="2285"/>
      <c r="K425" s="2285"/>
      <c r="L425" s="2280"/>
      <c r="N425" s="2280"/>
      <c r="O425" s="2280"/>
      <c r="P425" s="2280"/>
      <c r="Q425" s="2280"/>
      <c r="R425" s="2280"/>
      <c r="S425" s="2280"/>
      <c r="T425" s="2280"/>
      <c r="U425" s="2280"/>
      <c r="V425" s="2288"/>
      <c r="W425" s="2288"/>
      <c r="X425" s="2288"/>
      <c r="Y425" s="2288"/>
      <c r="Z425" s="2288"/>
      <c r="AA425" s="2288"/>
      <c r="AB425" s="2288"/>
      <c r="AC425" s="2302"/>
      <c r="AD425" s="2302"/>
      <c r="AE425" s="2302"/>
      <c r="AF425" s="2302"/>
      <c r="AG425" s="2302"/>
      <c r="AH425" s="2302"/>
      <c r="AI425" s="2302"/>
      <c r="AJ425" s="2302"/>
      <c r="AK425" s="2287"/>
      <c r="AL425" s="2287"/>
      <c r="AM425" s="2287"/>
      <c r="AN425" s="2287"/>
      <c r="AO425" s="2287"/>
    </row>
    <row r="426" spans="1:41" s="2281" customFormat="1">
      <c r="A426" s="2280"/>
      <c r="B426" s="2280"/>
      <c r="C426" s="2280"/>
      <c r="D426" s="2280"/>
      <c r="E426" s="2280"/>
      <c r="F426" s="2280"/>
      <c r="J426" s="2285"/>
      <c r="K426" s="2285"/>
      <c r="L426" s="2280"/>
      <c r="N426" s="2280"/>
      <c r="O426" s="2280"/>
      <c r="P426" s="2280"/>
      <c r="Q426" s="2280"/>
      <c r="R426" s="2280"/>
      <c r="S426" s="2280"/>
      <c r="T426" s="2280"/>
      <c r="U426" s="2280"/>
      <c r="V426" s="2288"/>
      <c r="W426" s="2288"/>
      <c r="X426" s="2288"/>
      <c r="Y426" s="2288"/>
      <c r="Z426" s="2288"/>
      <c r="AA426" s="2288"/>
      <c r="AB426" s="2288"/>
      <c r="AC426" s="2302"/>
      <c r="AD426" s="2302"/>
      <c r="AE426" s="2302"/>
      <c r="AF426" s="2302"/>
      <c r="AG426" s="2302"/>
      <c r="AH426" s="2302"/>
      <c r="AI426" s="2302"/>
      <c r="AJ426" s="2302"/>
      <c r="AK426" s="2287"/>
      <c r="AL426" s="2287"/>
      <c r="AM426" s="2287"/>
      <c r="AN426" s="2287"/>
      <c r="AO426" s="2287"/>
    </row>
    <row r="427" spans="1:41" s="2281" customFormat="1">
      <c r="A427" s="2280"/>
      <c r="B427" s="2280"/>
      <c r="C427" s="2280"/>
      <c r="D427" s="2280"/>
      <c r="E427" s="2280"/>
      <c r="F427" s="2280"/>
      <c r="J427" s="2285"/>
      <c r="K427" s="2285"/>
      <c r="L427" s="2280"/>
      <c r="N427" s="2280"/>
      <c r="O427" s="2280"/>
      <c r="P427" s="2280"/>
      <c r="Q427" s="2280"/>
      <c r="R427" s="2280"/>
      <c r="S427" s="2280"/>
      <c r="T427" s="2280"/>
      <c r="U427" s="2280"/>
      <c r="V427" s="2288"/>
      <c r="W427" s="2288"/>
      <c r="X427" s="2288"/>
      <c r="Y427" s="2288"/>
      <c r="Z427" s="2288"/>
      <c r="AA427" s="2288"/>
      <c r="AB427" s="2288"/>
      <c r="AC427" s="2302"/>
      <c r="AD427" s="2302"/>
      <c r="AE427" s="2302"/>
      <c r="AF427" s="2302"/>
      <c r="AG427" s="2302"/>
      <c r="AH427" s="2302"/>
      <c r="AI427" s="2302"/>
      <c r="AJ427" s="2302"/>
      <c r="AK427" s="2287"/>
      <c r="AL427" s="2287"/>
      <c r="AM427" s="2287"/>
      <c r="AN427" s="2287"/>
      <c r="AO427" s="2287"/>
    </row>
    <row r="428" spans="1:41" s="2281" customFormat="1">
      <c r="A428" s="2280"/>
      <c r="B428" s="2280"/>
      <c r="C428" s="2280"/>
      <c r="D428" s="2280"/>
      <c r="E428" s="2280"/>
      <c r="F428" s="2280"/>
      <c r="J428" s="2285"/>
      <c r="K428" s="2285"/>
      <c r="L428" s="2280"/>
      <c r="N428" s="2280"/>
      <c r="O428" s="2280"/>
      <c r="P428" s="2280"/>
      <c r="Q428" s="2280"/>
      <c r="R428" s="2280"/>
      <c r="S428" s="2280"/>
      <c r="T428" s="2280"/>
      <c r="U428" s="2280"/>
      <c r="V428" s="2288"/>
      <c r="W428" s="2288"/>
      <c r="X428" s="2288"/>
      <c r="Y428" s="2288"/>
      <c r="Z428" s="2288"/>
      <c r="AA428" s="2288"/>
      <c r="AB428" s="2288"/>
      <c r="AC428" s="2302"/>
      <c r="AD428" s="2302"/>
      <c r="AE428" s="2302"/>
      <c r="AF428" s="2302"/>
      <c r="AG428" s="2302"/>
      <c r="AH428" s="2302"/>
      <c r="AI428" s="2302"/>
      <c r="AJ428" s="2302"/>
      <c r="AK428" s="2287"/>
      <c r="AL428" s="2287"/>
      <c r="AM428" s="2287"/>
      <c r="AN428" s="2287"/>
      <c r="AO428" s="2287"/>
    </row>
    <row r="429" spans="1:41" s="2281" customFormat="1">
      <c r="A429" s="2280"/>
      <c r="B429" s="2280"/>
      <c r="C429" s="2280"/>
      <c r="D429" s="2280"/>
      <c r="E429" s="2280"/>
      <c r="F429" s="2280"/>
      <c r="J429" s="2285"/>
      <c r="K429" s="2285"/>
      <c r="L429" s="2280"/>
      <c r="N429" s="2280"/>
      <c r="O429" s="2280"/>
      <c r="P429" s="2280"/>
      <c r="Q429" s="2280"/>
      <c r="R429" s="2280"/>
      <c r="S429" s="2280"/>
      <c r="T429" s="2280"/>
      <c r="U429" s="2280"/>
      <c r="V429" s="2288"/>
      <c r="W429" s="2288"/>
      <c r="X429" s="2288"/>
      <c r="Y429" s="2288"/>
      <c r="Z429" s="2288"/>
      <c r="AA429" s="2288"/>
      <c r="AB429" s="2288"/>
      <c r="AC429" s="2302"/>
      <c r="AD429" s="2302"/>
      <c r="AE429" s="2302"/>
      <c r="AF429" s="2302"/>
      <c r="AG429" s="2302"/>
      <c r="AH429" s="2302"/>
      <c r="AI429" s="2302"/>
      <c r="AJ429" s="2302"/>
      <c r="AK429" s="2287"/>
      <c r="AL429" s="2287"/>
      <c r="AM429" s="2287"/>
      <c r="AN429" s="2287"/>
      <c r="AO429" s="2287"/>
    </row>
    <row r="430" spans="1:41" s="2281" customFormat="1">
      <c r="A430" s="2280"/>
      <c r="B430" s="2280"/>
      <c r="C430" s="2280"/>
      <c r="D430" s="2280"/>
      <c r="E430" s="2280"/>
      <c r="F430" s="2280"/>
      <c r="J430" s="2285"/>
      <c r="K430" s="2285"/>
      <c r="L430" s="2280"/>
      <c r="N430" s="2280"/>
      <c r="O430" s="2280"/>
      <c r="P430" s="2280"/>
      <c r="Q430" s="2280"/>
      <c r="R430" s="2280"/>
      <c r="S430" s="2280"/>
      <c r="T430" s="2280"/>
      <c r="U430" s="2280"/>
      <c r="V430" s="2288"/>
      <c r="W430" s="2288"/>
      <c r="X430" s="2288"/>
      <c r="Y430" s="2288"/>
      <c r="Z430" s="2288"/>
      <c r="AA430" s="2288"/>
      <c r="AB430" s="2288"/>
      <c r="AC430" s="2302"/>
      <c r="AD430" s="2302"/>
      <c r="AE430" s="2302"/>
      <c r="AF430" s="2302"/>
      <c r="AG430" s="2302"/>
      <c r="AH430" s="2302"/>
      <c r="AI430" s="2302"/>
      <c r="AJ430" s="2302"/>
      <c r="AK430" s="2287"/>
      <c r="AL430" s="2287"/>
      <c r="AM430" s="2287"/>
      <c r="AN430" s="2287"/>
      <c r="AO430" s="2287"/>
    </row>
    <row r="431" spans="1:41" s="2281" customFormat="1">
      <c r="A431" s="2280"/>
      <c r="B431" s="2280"/>
      <c r="C431" s="2280"/>
      <c r="D431" s="2280"/>
      <c r="E431" s="2280"/>
      <c r="F431" s="2280"/>
      <c r="J431" s="2285"/>
      <c r="K431" s="2285"/>
      <c r="L431" s="2280"/>
      <c r="N431" s="2280"/>
      <c r="O431" s="2280"/>
      <c r="P431" s="2280"/>
      <c r="Q431" s="2280"/>
      <c r="R431" s="2280"/>
      <c r="S431" s="2280"/>
      <c r="T431" s="2280"/>
      <c r="U431" s="2280"/>
      <c r="V431" s="2288"/>
      <c r="W431" s="2288"/>
      <c r="X431" s="2288"/>
      <c r="Y431" s="2288"/>
      <c r="Z431" s="2288"/>
      <c r="AA431" s="2288"/>
      <c r="AB431" s="2288"/>
      <c r="AC431" s="2302"/>
      <c r="AD431" s="2302"/>
      <c r="AE431" s="2302"/>
      <c r="AF431" s="2302"/>
      <c r="AG431" s="2302"/>
      <c r="AH431" s="2302"/>
      <c r="AI431" s="2302"/>
      <c r="AJ431" s="2302"/>
      <c r="AK431" s="2287"/>
      <c r="AL431" s="2287"/>
      <c r="AM431" s="2287"/>
      <c r="AN431" s="2287"/>
      <c r="AO431" s="2287"/>
    </row>
    <row r="432" spans="1:41" s="2281" customFormat="1">
      <c r="A432" s="2280"/>
      <c r="B432" s="2280"/>
      <c r="C432" s="2280"/>
      <c r="D432" s="2280"/>
      <c r="E432" s="2280"/>
      <c r="F432" s="2280"/>
      <c r="J432" s="2285"/>
      <c r="K432" s="2285"/>
      <c r="L432" s="2280"/>
      <c r="N432" s="2280"/>
      <c r="O432" s="2280"/>
      <c r="P432" s="2280"/>
      <c r="Q432" s="2280"/>
      <c r="R432" s="2280"/>
      <c r="S432" s="2280"/>
      <c r="T432" s="2280"/>
      <c r="U432" s="2280"/>
      <c r="V432" s="2288"/>
      <c r="W432" s="2288"/>
      <c r="X432" s="2288"/>
      <c r="Y432" s="2288"/>
      <c r="Z432" s="2288"/>
      <c r="AA432" s="2288"/>
      <c r="AB432" s="2288"/>
      <c r="AC432" s="2302"/>
      <c r="AD432" s="2302"/>
      <c r="AE432" s="2302"/>
      <c r="AF432" s="2302"/>
      <c r="AG432" s="2302"/>
      <c r="AH432" s="2302"/>
      <c r="AI432" s="2302"/>
      <c r="AJ432" s="2302"/>
      <c r="AK432" s="2287"/>
      <c r="AL432" s="2287"/>
      <c r="AM432" s="2287"/>
      <c r="AN432" s="2287"/>
      <c r="AO432" s="2287"/>
    </row>
    <row r="433" spans="1:41" s="2281" customFormat="1">
      <c r="A433" s="2280"/>
      <c r="B433" s="2280"/>
      <c r="C433" s="2280"/>
      <c r="D433" s="2280"/>
      <c r="E433" s="2280"/>
      <c r="F433" s="2280"/>
      <c r="J433" s="2285"/>
      <c r="K433" s="2285"/>
      <c r="L433" s="2280"/>
      <c r="N433" s="2280"/>
      <c r="O433" s="2280"/>
      <c r="P433" s="2280"/>
      <c r="Q433" s="2280"/>
      <c r="R433" s="2280"/>
      <c r="S433" s="2280"/>
      <c r="T433" s="2280"/>
      <c r="U433" s="2280"/>
      <c r="V433" s="2288"/>
      <c r="W433" s="2288"/>
      <c r="X433" s="2288"/>
      <c r="Y433" s="2288"/>
      <c r="Z433" s="2288"/>
      <c r="AA433" s="2288"/>
      <c r="AB433" s="2288"/>
      <c r="AC433" s="2302"/>
      <c r="AD433" s="2302"/>
      <c r="AE433" s="2302"/>
      <c r="AF433" s="2302"/>
      <c r="AG433" s="2302"/>
      <c r="AH433" s="2302"/>
      <c r="AI433" s="2302"/>
      <c r="AJ433" s="2302"/>
      <c r="AK433" s="2287"/>
      <c r="AL433" s="2287"/>
      <c r="AM433" s="2287"/>
      <c r="AN433" s="2287"/>
      <c r="AO433" s="2287"/>
    </row>
    <row r="434" spans="1:41" s="2281" customFormat="1">
      <c r="A434" s="2280"/>
      <c r="B434" s="2280"/>
      <c r="C434" s="2280"/>
      <c r="D434" s="2280"/>
      <c r="E434" s="2280"/>
      <c r="F434" s="2280"/>
      <c r="J434" s="2285"/>
      <c r="K434" s="2285"/>
      <c r="L434" s="2280"/>
      <c r="N434" s="2280"/>
      <c r="O434" s="2280"/>
      <c r="P434" s="2280"/>
      <c r="Q434" s="2280"/>
      <c r="R434" s="2280"/>
      <c r="S434" s="2280"/>
      <c r="T434" s="2280"/>
      <c r="U434" s="2280"/>
      <c r="V434" s="2288"/>
      <c r="W434" s="2288"/>
      <c r="X434" s="2288"/>
      <c r="Y434" s="2288"/>
      <c r="Z434" s="2288"/>
      <c r="AA434" s="2288"/>
      <c r="AB434" s="2288"/>
      <c r="AC434" s="2302"/>
      <c r="AD434" s="2302"/>
      <c r="AE434" s="2302"/>
      <c r="AF434" s="2302"/>
      <c r="AG434" s="2302"/>
      <c r="AH434" s="2302"/>
      <c r="AI434" s="2302"/>
      <c r="AJ434" s="2302"/>
      <c r="AK434" s="2287"/>
      <c r="AL434" s="2287"/>
      <c r="AM434" s="2287"/>
      <c r="AN434" s="2287"/>
      <c r="AO434" s="2287"/>
    </row>
    <row r="435" spans="1:41" s="2281" customFormat="1">
      <c r="A435" s="2280"/>
      <c r="B435" s="2280"/>
      <c r="C435" s="2280"/>
      <c r="D435" s="2280"/>
      <c r="E435" s="2280"/>
      <c r="F435" s="2280"/>
      <c r="J435" s="2285"/>
      <c r="K435" s="2285"/>
      <c r="L435" s="2280"/>
      <c r="N435" s="2280"/>
      <c r="O435" s="2280"/>
      <c r="P435" s="2280"/>
      <c r="Q435" s="2280"/>
      <c r="R435" s="2280"/>
      <c r="S435" s="2280"/>
      <c r="T435" s="2280"/>
      <c r="U435" s="2280"/>
      <c r="V435" s="2288"/>
      <c r="W435" s="2288"/>
      <c r="X435" s="2288"/>
      <c r="Y435" s="2288"/>
      <c r="Z435" s="2288"/>
      <c r="AA435" s="2288"/>
      <c r="AB435" s="2288"/>
      <c r="AC435" s="2302"/>
      <c r="AD435" s="2302"/>
      <c r="AE435" s="2302"/>
      <c r="AF435" s="2302"/>
      <c r="AG435" s="2302"/>
      <c r="AH435" s="2302"/>
      <c r="AI435" s="2302"/>
      <c r="AJ435" s="2302"/>
      <c r="AK435" s="2287"/>
      <c r="AL435" s="2287"/>
      <c r="AM435" s="2287"/>
      <c r="AN435" s="2287"/>
      <c r="AO435" s="2287"/>
    </row>
    <row r="436" spans="1:41" s="2281" customFormat="1">
      <c r="A436" s="2280"/>
      <c r="B436" s="2280"/>
      <c r="C436" s="2280"/>
      <c r="D436" s="2280"/>
      <c r="E436" s="2280"/>
      <c r="F436" s="2280"/>
      <c r="J436" s="2285"/>
      <c r="K436" s="2285"/>
      <c r="L436" s="2280"/>
      <c r="N436" s="2280"/>
      <c r="O436" s="2280"/>
      <c r="P436" s="2280"/>
      <c r="Q436" s="2280"/>
      <c r="R436" s="2280"/>
      <c r="S436" s="2280"/>
      <c r="T436" s="2280"/>
      <c r="U436" s="2280"/>
      <c r="V436" s="2288"/>
      <c r="W436" s="2288"/>
      <c r="X436" s="2288"/>
      <c r="Y436" s="2288"/>
      <c r="Z436" s="2288"/>
      <c r="AA436" s="2288"/>
      <c r="AB436" s="2288"/>
      <c r="AC436" s="2302"/>
      <c r="AD436" s="2302"/>
      <c r="AE436" s="2302"/>
      <c r="AF436" s="2302"/>
      <c r="AG436" s="2302"/>
      <c r="AH436" s="2302"/>
      <c r="AI436" s="2302"/>
      <c r="AJ436" s="2302"/>
      <c r="AK436" s="2287"/>
      <c r="AL436" s="2287"/>
      <c r="AM436" s="2287"/>
      <c r="AN436" s="2287"/>
      <c r="AO436" s="2287"/>
    </row>
    <row r="437" spans="1:41" s="2281" customFormat="1">
      <c r="A437" s="2280"/>
      <c r="B437" s="2280"/>
      <c r="C437" s="2280"/>
      <c r="D437" s="2280"/>
      <c r="E437" s="2280"/>
      <c r="F437" s="2280"/>
      <c r="J437" s="2285"/>
      <c r="K437" s="2285"/>
      <c r="L437" s="2280"/>
      <c r="N437" s="2280"/>
      <c r="O437" s="2280"/>
      <c r="P437" s="2280"/>
      <c r="Q437" s="2280"/>
      <c r="R437" s="2280"/>
      <c r="S437" s="2280"/>
      <c r="T437" s="2280"/>
      <c r="U437" s="2280"/>
      <c r="V437" s="2288"/>
      <c r="W437" s="2288"/>
      <c r="X437" s="2288"/>
      <c r="Y437" s="2288"/>
      <c r="Z437" s="2288"/>
      <c r="AA437" s="2288"/>
      <c r="AB437" s="2288"/>
      <c r="AC437" s="2302"/>
      <c r="AD437" s="2302"/>
      <c r="AE437" s="2302"/>
      <c r="AF437" s="2302"/>
      <c r="AG437" s="2302"/>
      <c r="AH437" s="2302"/>
      <c r="AI437" s="2302"/>
      <c r="AJ437" s="2302"/>
      <c r="AK437" s="2287"/>
      <c r="AL437" s="2287"/>
      <c r="AM437" s="2287"/>
      <c r="AN437" s="2287"/>
      <c r="AO437" s="2287"/>
    </row>
    <row r="438" spans="1:41" s="2281" customFormat="1">
      <c r="A438" s="2280"/>
      <c r="B438" s="2280"/>
      <c r="C438" s="2280"/>
      <c r="D438" s="2280"/>
      <c r="E438" s="2280"/>
      <c r="F438" s="2280"/>
      <c r="J438" s="2285"/>
      <c r="K438" s="2285"/>
      <c r="L438" s="2280"/>
      <c r="N438" s="2280"/>
      <c r="O438" s="2280"/>
      <c r="P438" s="2280"/>
      <c r="Q438" s="2280"/>
      <c r="R438" s="2280"/>
      <c r="S438" s="2280"/>
      <c r="T438" s="2280"/>
      <c r="U438" s="2280"/>
      <c r="V438" s="2288"/>
      <c r="W438" s="2288"/>
      <c r="X438" s="2288"/>
      <c r="Y438" s="2288"/>
      <c r="Z438" s="2288"/>
      <c r="AA438" s="2288"/>
      <c r="AB438" s="2288"/>
      <c r="AC438" s="2302"/>
      <c r="AD438" s="2302"/>
      <c r="AE438" s="2302"/>
      <c r="AF438" s="2302"/>
      <c r="AG438" s="2302"/>
      <c r="AH438" s="2302"/>
      <c r="AI438" s="2302"/>
      <c r="AJ438" s="2302"/>
      <c r="AK438" s="2287"/>
      <c r="AL438" s="2287"/>
      <c r="AM438" s="2287"/>
      <c r="AN438" s="2287"/>
      <c r="AO438" s="2287"/>
    </row>
    <row r="439" spans="1:41" s="2281" customFormat="1">
      <c r="A439" s="2280"/>
      <c r="B439" s="2280"/>
      <c r="C439" s="2280"/>
      <c r="D439" s="2280"/>
      <c r="E439" s="2280"/>
      <c r="F439" s="2280"/>
      <c r="J439" s="2285"/>
      <c r="K439" s="2285"/>
      <c r="L439" s="2280"/>
      <c r="N439" s="2280"/>
      <c r="O439" s="2280"/>
      <c r="P439" s="2280"/>
      <c r="Q439" s="2280"/>
      <c r="R439" s="2280"/>
      <c r="S439" s="2280"/>
      <c r="T439" s="2280"/>
      <c r="U439" s="2280"/>
      <c r="V439" s="2288"/>
      <c r="W439" s="2288"/>
      <c r="X439" s="2288"/>
      <c r="Y439" s="2288"/>
      <c r="Z439" s="2288"/>
      <c r="AA439" s="2288"/>
      <c r="AB439" s="2288"/>
      <c r="AC439" s="2302"/>
      <c r="AD439" s="2302"/>
      <c r="AE439" s="2302"/>
      <c r="AF439" s="2302"/>
      <c r="AG439" s="2302"/>
      <c r="AH439" s="2302"/>
      <c r="AI439" s="2302"/>
      <c r="AJ439" s="2302"/>
      <c r="AK439" s="2287"/>
      <c r="AL439" s="2287"/>
      <c r="AM439" s="2287"/>
      <c r="AN439" s="2287"/>
      <c r="AO439" s="2287"/>
    </row>
    <row r="440" spans="1:41" s="2281" customFormat="1">
      <c r="A440" s="2280"/>
      <c r="B440" s="2280"/>
      <c r="C440" s="2280"/>
      <c r="D440" s="2280"/>
      <c r="E440" s="2280"/>
      <c r="F440" s="2280"/>
      <c r="J440" s="2285"/>
      <c r="K440" s="2285"/>
      <c r="L440" s="2280"/>
      <c r="N440" s="2280"/>
      <c r="O440" s="2280"/>
      <c r="P440" s="2280"/>
      <c r="Q440" s="2280"/>
      <c r="R440" s="2280"/>
      <c r="S440" s="2280"/>
      <c r="T440" s="2280"/>
      <c r="U440" s="2280"/>
      <c r="V440" s="2288"/>
      <c r="W440" s="2288"/>
      <c r="X440" s="2288"/>
      <c r="Y440" s="2288"/>
      <c r="Z440" s="2288"/>
      <c r="AA440" s="2288"/>
      <c r="AB440" s="2288"/>
      <c r="AC440" s="2302"/>
      <c r="AD440" s="2302"/>
      <c r="AE440" s="2302"/>
      <c r="AF440" s="2302"/>
      <c r="AG440" s="2302"/>
      <c r="AH440" s="2302"/>
      <c r="AI440" s="2302"/>
      <c r="AJ440" s="2302"/>
      <c r="AK440" s="2287"/>
      <c r="AL440" s="2287"/>
      <c r="AM440" s="2287"/>
      <c r="AN440" s="2287"/>
      <c r="AO440" s="2287"/>
    </row>
    <row r="441" spans="1:41" s="2281" customFormat="1">
      <c r="A441" s="2280"/>
      <c r="B441" s="2280"/>
      <c r="C441" s="2280"/>
      <c r="D441" s="2280"/>
      <c r="E441" s="2280"/>
      <c r="F441" s="2280"/>
      <c r="J441" s="2285"/>
      <c r="K441" s="2285"/>
      <c r="L441" s="2280"/>
      <c r="N441" s="2280"/>
      <c r="O441" s="2280"/>
      <c r="P441" s="2280"/>
      <c r="Q441" s="2280"/>
      <c r="R441" s="2280"/>
      <c r="S441" s="2280"/>
      <c r="T441" s="2280"/>
      <c r="U441" s="2280"/>
      <c r="V441" s="2288"/>
      <c r="W441" s="2288"/>
      <c r="X441" s="2288"/>
      <c r="Y441" s="2288"/>
      <c r="Z441" s="2288"/>
      <c r="AA441" s="2288"/>
      <c r="AB441" s="2288"/>
      <c r="AC441" s="2302"/>
      <c r="AD441" s="2302"/>
      <c r="AE441" s="2302"/>
      <c r="AF441" s="2302"/>
      <c r="AG441" s="2302"/>
      <c r="AH441" s="2302"/>
      <c r="AI441" s="2302"/>
      <c r="AJ441" s="2302"/>
      <c r="AK441" s="2287"/>
      <c r="AL441" s="2287"/>
      <c r="AM441" s="2287"/>
      <c r="AN441" s="2287"/>
      <c r="AO441" s="2287"/>
    </row>
    <row r="442" spans="1:41" s="2281" customFormat="1">
      <c r="A442" s="2280"/>
      <c r="B442" s="2280"/>
      <c r="C442" s="2280"/>
      <c r="D442" s="2280"/>
      <c r="E442" s="2280"/>
      <c r="F442" s="2280"/>
      <c r="J442" s="2285"/>
      <c r="K442" s="2285"/>
      <c r="L442" s="2280"/>
      <c r="N442" s="2280"/>
      <c r="O442" s="2280"/>
      <c r="P442" s="2280"/>
      <c r="Q442" s="2280"/>
      <c r="R442" s="2280"/>
      <c r="S442" s="2280"/>
      <c r="T442" s="2280"/>
      <c r="U442" s="2280"/>
      <c r="V442" s="2288"/>
      <c r="W442" s="2288"/>
      <c r="X442" s="2288"/>
      <c r="Y442" s="2288"/>
      <c r="Z442" s="2288"/>
      <c r="AA442" s="2288"/>
      <c r="AB442" s="2288"/>
      <c r="AC442" s="2302"/>
      <c r="AD442" s="2302"/>
      <c r="AE442" s="2302"/>
      <c r="AF442" s="2302"/>
      <c r="AG442" s="2302"/>
      <c r="AH442" s="2302"/>
      <c r="AI442" s="2302"/>
      <c r="AJ442" s="2302"/>
      <c r="AK442" s="2287"/>
      <c r="AL442" s="2287"/>
      <c r="AM442" s="2287"/>
      <c r="AN442" s="2287"/>
      <c r="AO442" s="2287"/>
    </row>
    <row r="443" spans="1:41" s="2281" customFormat="1">
      <c r="A443" s="2280"/>
      <c r="B443" s="2280"/>
      <c r="C443" s="2280"/>
      <c r="D443" s="2280"/>
      <c r="E443" s="2280"/>
      <c r="F443" s="2280"/>
      <c r="J443" s="2285"/>
      <c r="K443" s="2285"/>
      <c r="L443" s="2280"/>
      <c r="N443" s="2280"/>
      <c r="O443" s="2280"/>
      <c r="P443" s="2280"/>
      <c r="Q443" s="2280"/>
      <c r="R443" s="2280"/>
      <c r="S443" s="2280"/>
      <c r="T443" s="2280"/>
      <c r="U443" s="2280"/>
      <c r="V443" s="2288"/>
      <c r="W443" s="2288"/>
      <c r="X443" s="2288"/>
      <c r="Y443" s="2288"/>
      <c r="Z443" s="2288"/>
      <c r="AA443" s="2288"/>
      <c r="AB443" s="2288"/>
      <c r="AC443" s="2302"/>
      <c r="AD443" s="2302"/>
      <c r="AE443" s="2302"/>
      <c r="AF443" s="2302"/>
      <c r="AG443" s="2302"/>
      <c r="AH443" s="2302"/>
      <c r="AI443" s="2302"/>
      <c r="AJ443" s="2302"/>
      <c r="AK443" s="2287"/>
      <c r="AL443" s="2287"/>
      <c r="AM443" s="2287"/>
      <c r="AN443" s="2287"/>
      <c r="AO443" s="2287"/>
    </row>
    <row r="444" spans="1:41" s="2281" customFormat="1">
      <c r="A444" s="2280"/>
      <c r="B444" s="2280"/>
      <c r="C444" s="2280"/>
      <c r="D444" s="2280"/>
      <c r="E444" s="2280"/>
      <c r="F444" s="2280"/>
      <c r="J444" s="2285"/>
      <c r="K444" s="2285"/>
      <c r="L444" s="2280"/>
      <c r="N444" s="2280"/>
      <c r="O444" s="2280"/>
      <c r="P444" s="2280"/>
      <c r="Q444" s="2280"/>
      <c r="R444" s="2280"/>
      <c r="S444" s="2280"/>
      <c r="T444" s="2280"/>
      <c r="U444" s="2280"/>
      <c r="V444" s="2288"/>
      <c r="W444" s="2288"/>
      <c r="X444" s="2288"/>
      <c r="Y444" s="2288"/>
      <c r="Z444" s="2288"/>
      <c r="AA444" s="2288"/>
      <c r="AB444" s="2288"/>
      <c r="AC444" s="2302"/>
      <c r="AD444" s="2302"/>
      <c r="AE444" s="2302"/>
      <c r="AF444" s="2302"/>
      <c r="AG444" s="2302"/>
      <c r="AH444" s="2302"/>
      <c r="AI444" s="2302"/>
      <c r="AJ444" s="2302"/>
      <c r="AK444" s="2287"/>
      <c r="AL444" s="2287"/>
      <c r="AM444" s="2287"/>
      <c r="AN444" s="2287"/>
      <c r="AO444" s="2287"/>
    </row>
    <row r="445" spans="1:41" s="2281" customFormat="1">
      <c r="A445" s="2280"/>
      <c r="B445" s="2280"/>
      <c r="C445" s="2280"/>
      <c r="D445" s="2280"/>
      <c r="E445" s="2280"/>
      <c r="F445" s="2280"/>
      <c r="J445" s="2285"/>
      <c r="K445" s="2285"/>
      <c r="L445" s="2280"/>
      <c r="N445" s="2280"/>
      <c r="O445" s="2280"/>
      <c r="P445" s="2280"/>
      <c r="Q445" s="2280"/>
      <c r="R445" s="2280"/>
      <c r="S445" s="2280"/>
      <c r="T445" s="2280"/>
      <c r="U445" s="2280"/>
      <c r="V445" s="2288"/>
      <c r="W445" s="2288"/>
      <c r="X445" s="2288"/>
      <c r="Y445" s="2288"/>
      <c r="Z445" s="2288"/>
      <c r="AA445" s="2288"/>
      <c r="AB445" s="2288"/>
      <c r="AC445" s="2302"/>
      <c r="AD445" s="2302"/>
      <c r="AE445" s="2302"/>
      <c r="AF445" s="2302"/>
      <c r="AG445" s="2302"/>
      <c r="AH445" s="2302"/>
      <c r="AI445" s="2302"/>
      <c r="AJ445" s="2302"/>
      <c r="AK445" s="2287"/>
      <c r="AL445" s="2287"/>
      <c r="AM445" s="2287"/>
      <c r="AN445" s="2287"/>
      <c r="AO445" s="2287"/>
    </row>
    <row r="446" spans="1:41" s="2281" customFormat="1">
      <c r="A446" s="2280"/>
      <c r="B446" s="2280"/>
      <c r="C446" s="2280"/>
      <c r="D446" s="2280"/>
      <c r="E446" s="2280"/>
      <c r="F446" s="2280"/>
      <c r="J446" s="2285"/>
      <c r="K446" s="2285"/>
      <c r="L446" s="2280"/>
      <c r="N446" s="2280"/>
      <c r="O446" s="2280"/>
      <c r="P446" s="2280"/>
      <c r="Q446" s="2280"/>
      <c r="R446" s="2280"/>
      <c r="S446" s="2280"/>
      <c r="T446" s="2280"/>
      <c r="U446" s="2280"/>
      <c r="V446" s="2288"/>
      <c r="W446" s="2288"/>
      <c r="X446" s="2288"/>
      <c r="Y446" s="2288"/>
      <c r="Z446" s="2288"/>
      <c r="AA446" s="2288"/>
      <c r="AB446" s="2288"/>
      <c r="AC446" s="2302"/>
      <c r="AD446" s="2302"/>
      <c r="AE446" s="2302"/>
      <c r="AF446" s="2302"/>
      <c r="AG446" s="2302"/>
      <c r="AH446" s="2302"/>
      <c r="AI446" s="2302"/>
      <c r="AJ446" s="2302"/>
      <c r="AK446" s="2287"/>
      <c r="AL446" s="2287"/>
      <c r="AM446" s="2287"/>
      <c r="AN446" s="2287"/>
      <c r="AO446" s="2287"/>
    </row>
    <row r="447" spans="1:41" s="2281" customFormat="1">
      <c r="A447" s="2280"/>
      <c r="B447" s="2280"/>
      <c r="C447" s="2280"/>
      <c r="D447" s="2280"/>
      <c r="E447" s="2280"/>
      <c r="F447" s="2280"/>
      <c r="J447" s="2285"/>
      <c r="K447" s="2285"/>
      <c r="L447" s="2280"/>
      <c r="N447" s="2280"/>
      <c r="O447" s="2280"/>
      <c r="P447" s="2280"/>
      <c r="Q447" s="2280"/>
      <c r="R447" s="2280"/>
      <c r="S447" s="2280"/>
      <c r="T447" s="2280"/>
      <c r="U447" s="2280"/>
      <c r="V447" s="2288"/>
      <c r="W447" s="2288"/>
      <c r="X447" s="2288"/>
      <c r="Y447" s="2288"/>
      <c r="Z447" s="2288"/>
      <c r="AA447" s="2288"/>
      <c r="AB447" s="2288"/>
      <c r="AC447" s="2302"/>
      <c r="AD447" s="2302"/>
      <c r="AE447" s="2302"/>
      <c r="AF447" s="2302"/>
      <c r="AG447" s="2302"/>
      <c r="AH447" s="2302"/>
      <c r="AI447" s="2302"/>
      <c r="AJ447" s="2302"/>
      <c r="AK447" s="2287"/>
      <c r="AL447" s="2287"/>
      <c r="AM447" s="2287"/>
      <c r="AN447" s="2287"/>
      <c r="AO447" s="2287"/>
    </row>
    <row r="448" spans="1:41" s="2281" customFormat="1">
      <c r="A448" s="2280"/>
      <c r="B448" s="2280"/>
      <c r="C448" s="2280"/>
      <c r="D448" s="2280"/>
      <c r="E448" s="2280"/>
      <c r="F448" s="2280"/>
      <c r="J448" s="2285"/>
      <c r="K448" s="2285"/>
      <c r="L448" s="2280"/>
      <c r="N448" s="2280"/>
      <c r="O448" s="2280"/>
      <c r="P448" s="2280"/>
      <c r="Q448" s="2280"/>
      <c r="R448" s="2280"/>
      <c r="S448" s="2280"/>
      <c r="T448" s="2280"/>
      <c r="U448" s="2280"/>
      <c r="V448" s="2288"/>
      <c r="W448" s="2288"/>
      <c r="X448" s="2288"/>
      <c r="Y448" s="2288"/>
      <c r="Z448" s="2288"/>
      <c r="AA448" s="2288"/>
      <c r="AB448" s="2288"/>
      <c r="AC448" s="2302"/>
      <c r="AD448" s="2302"/>
      <c r="AE448" s="2302"/>
      <c r="AF448" s="2302"/>
      <c r="AG448" s="2302"/>
      <c r="AH448" s="2302"/>
      <c r="AI448" s="2302"/>
      <c r="AJ448" s="2302"/>
      <c r="AK448" s="2287"/>
      <c r="AL448" s="2287"/>
      <c r="AM448" s="2287"/>
      <c r="AN448" s="2287"/>
      <c r="AO448" s="2287"/>
    </row>
    <row r="449" spans="1:41" s="2281" customFormat="1">
      <c r="A449" s="2280"/>
      <c r="B449" s="2280"/>
      <c r="C449" s="2280"/>
      <c r="D449" s="2280"/>
      <c r="E449" s="2280"/>
      <c r="F449" s="2280"/>
      <c r="J449" s="2285"/>
      <c r="K449" s="2285"/>
      <c r="L449" s="2280"/>
      <c r="N449" s="2280"/>
      <c r="O449" s="2280"/>
      <c r="P449" s="2280"/>
      <c r="Q449" s="2280"/>
      <c r="R449" s="2280"/>
      <c r="S449" s="2280"/>
      <c r="T449" s="2280"/>
      <c r="U449" s="2280"/>
      <c r="V449" s="2288"/>
      <c r="W449" s="2288"/>
      <c r="X449" s="2288"/>
      <c r="Y449" s="2288"/>
      <c r="Z449" s="2288"/>
      <c r="AA449" s="2288"/>
      <c r="AB449" s="2288"/>
      <c r="AC449" s="2302"/>
      <c r="AD449" s="2302"/>
      <c r="AE449" s="2302"/>
      <c r="AF449" s="2302"/>
      <c r="AG449" s="2302"/>
      <c r="AH449" s="2302"/>
      <c r="AI449" s="2302"/>
      <c r="AJ449" s="2302"/>
      <c r="AK449" s="2287"/>
      <c r="AL449" s="2287"/>
      <c r="AM449" s="2287"/>
      <c r="AN449" s="2287"/>
      <c r="AO449" s="2287"/>
    </row>
    <row r="450" spans="1:41" s="2281" customFormat="1">
      <c r="A450" s="2280"/>
      <c r="B450" s="2280"/>
      <c r="C450" s="2280"/>
      <c r="D450" s="2280"/>
      <c r="E450" s="2280"/>
      <c r="F450" s="2280"/>
      <c r="J450" s="2285"/>
      <c r="K450" s="2285"/>
      <c r="L450" s="2280"/>
      <c r="N450" s="2280"/>
      <c r="O450" s="2280"/>
      <c r="P450" s="2280"/>
      <c r="Q450" s="2280"/>
      <c r="R450" s="2280"/>
      <c r="S450" s="2280"/>
      <c r="T450" s="2280"/>
      <c r="U450" s="2280"/>
      <c r="V450" s="2288"/>
      <c r="W450" s="2288"/>
      <c r="X450" s="2288"/>
      <c r="Y450" s="2288"/>
      <c r="Z450" s="2288"/>
      <c r="AA450" s="2288"/>
      <c r="AB450" s="2288"/>
      <c r="AC450" s="2302"/>
      <c r="AD450" s="2302"/>
      <c r="AE450" s="2302"/>
      <c r="AF450" s="2302"/>
      <c r="AG450" s="2302"/>
      <c r="AH450" s="2302"/>
      <c r="AI450" s="2302"/>
      <c r="AJ450" s="2302"/>
      <c r="AK450" s="2287"/>
      <c r="AL450" s="2287"/>
      <c r="AM450" s="2287"/>
      <c r="AN450" s="2287"/>
      <c r="AO450" s="2287"/>
    </row>
    <row r="451" spans="1:41" s="2281" customFormat="1">
      <c r="A451" s="2280"/>
      <c r="B451" s="2280"/>
      <c r="C451" s="2280"/>
      <c r="D451" s="2280"/>
      <c r="E451" s="2280"/>
      <c r="F451" s="2280"/>
      <c r="J451" s="2285"/>
      <c r="K451" s="2285"/>
      <c r="L451" s="2280"/>
      <c r="N451" s="2280"/>
      <c r="O451" s="2280"/>
      <c r="P451" s="2280"/>
      <c r="Q451" s="2280"/>
      <c r="R451" s="2280"/>
      <c r="S451" s="2280"/>
      <c r="T451" s="2280"/>
      <c r="U451" s="2280"/>
      <c r="V451" s="2288"/>
      <c r="W451" s="2288"/>
      <c r="X451" s="2288"/>
      <c r="Y451" s="2288"/>
      <c r="Z451" s="2288"/>
      <c r="AA451" s="2288"/>
      <c r="AB451" s="2288"/>
      <c r="AC451" s="2302"/>
      <c r="AD451" s="2302"/>
      <c r="AE451" s="2302"/>
      <c r="AF451" s="2302"/>
      <c r="AG451" s="2302"/>
      <c r="AH451" s="2302"/>
      <c r="AI451" s="2302"/>
      <c r="AJ451" s="2302"/>
      <c r="AK451" s="2287"/>
      <c r="AL451" s="2287"/>
      <c r="AM451" s="2287"/>
      <c r="AN451" s="2287"/>
      <c r="AO451" s="2287"/>
    </row>
    <row r="452" spans="1:41" s="2281" customFormat="1">
      <c r="A452" s="2280"/>
      <c r="B452" s="2280"/>
      <c r="C452" s="2280"/>
      <c r="D452" s="2280"/>
      <c r="E452" s="2280"/>
      <c r="F452" s="2280"/>
      <c r="J452" s="2285"/>
      <c r="K452" s="2285"/>
      <c r="L452" s="2280"/>
      <c r="N452" s="2280"/>
      <c r="O452" s="2280"/>
      <c r="P452" s="2280"/>
      <c r="Q452" s="2280"/>
      <c r="R452" s="2280"/>
      <c r="S452" s="2280"/>
      <c r="T452" s="2280"/>
      <c r="U452" s="2280"/>
      <c r="V452" s="2288"/>
      <c r="W452" s="2288"/>
      <c r="X452" s="2288"/>
      <c r="Y452" s="2288"/>
      <c r="Z452" s="2288"/>
      <c r="AA452" s="2288"/>
      <c r="AB452" s="2288"/>
      <c r="AC452" s="2302"/>
      <c r="AD452" s="2302"/>
      <c r="AE452" s="2302"/>
      <c r="AF452" s="2302"/>
      <c r="AG452" s="2302"/>
      <c r="AH452" s="2302"/>
      <c r="AI452" s="2302"/>
      <c r="AJ452" s="2302"/>
      <c r="AK452" s="2287"/>
      <c r="AL452" s="2287"/>
      <c r="AM452" s="2287"/>
      <c r="AN452" s="2287"/>
      <c r="AO452" s="2287"/>
    </row>
    <row r="453" spans="1:41" s="2281" customFormat="1">
      <c r="A453" s="2280"/>
      <c r="B453" s="2280"/>
      <c r="C453" s="2280"/>
      <c r="D453" s="2280"/>
      <c r="E453" s="2280"/>
      <c r="F453" s="2280"/>
      <c r="J453" s="2285"/>
      <c r="K453" s="2285"/>
      <c r="L453" s="2280"/>
      <c r="N453" s="2280"/>
      <c r="O453" s="2280"/>
      <c r="P453" s="2280"/>
      <c r="Q453" s="2280"/>
      <c r="R453" s="2280"/>
      <c r="S453" s="2280"/>
      <c r="T453" s="2280"/>
      <c r="U453" s="2280"/>
      <c r="V453" s="2288"/>
      <c r="W453" s="2288"/>
      <c r="X453" s="2288"/>
      <c r="Y453" s="2288"/>
      <c r="Z453" s="2288"/>
      <c r="AA453" s="2288"/>
      <c r="AB453" s="2288"/>
      <c r="AC453" s="2302"/>
      <c r="AD453" s="2302"/>
      <c r="AE453" s="2302"/>
      <c r="AF453" s="2302"/>
      <c r="AG453" s="2302"/>
      <c r="AH453" s="2302"/>
      <c r="AI453" s="2302"/>
      <c r="AJ453" s="2302"/>
      <c r="AK453" s="2287"/>
      <c r="AL453" s="2287"/>
      <c r="AM453" s="2287"/>
      <c r="AN453" s="2287"/>
      <c r="AO453" s="2287"/>
    </row>
    <row r="454" spans="1:41" s="2281" customFormat="1">
      <c r="A454" s="2280"/>
      <c r="B454" s="2280"/>
      <c r="C454" s="2280"/>
      <c r="D454" s="2280"/>
      <c r="E454" s="2280"/>
      <c r="F454" s="2280"/>
      <c r="J454" s="2285"/>
      <c r="K454" s="2285"/>
      <c r="L454" s="2280"/>
      <c r="N454" s="2280"/>
      <c r="O454" s="2280"/>
      <c r="P454" s="2280"/>
      <c r="Q454" s="2280"/>
      <c r="R454" s="2280"/>
      <c r="S454" s="2280"/>
      <c r="T454" s="2280"/>
      <c r="U454" s="2280"/>
      <c r="V454" s="2288"/>
      <c r="W454" s="2288"/>
      <c r="X454" s="2288"/>
      <c r="Y454" s="2288"/>
      <c r="Z454" s="2288"/>
      <c r="AA454" s="2288"/>
      <c r="AB454" s="2288"/>
      <c r="AC454" s="2302"/>
      <c r="AD454" s="2302"/>
      <c r="AE454" s="2302"/>
      <c r="AF454" s="2302"/>
      <c r="AG454" s="2302"/>
      <c r="AH454" s="2302"/>
      <c r="AI454" s="2302"/>
      <c r="AJ454" s="2302"/>
      <c r="AK454" s="2287"/>
      <c r="AL454" s="2287"/>
      <c r="AM454" s="2287"/>
      <c r="AN454" s="2287"/>
      <c r="AO454" s="2287"/>
    </row>
    <row r="455" spans="1:41" s="2281" customFormat="1">
      <c r="A455" s="2280"/>
      <c r="B455" s="2280"/>
      <c r="C455" s="2280"/>
      <c r="D455" s="2280"/>
      <c r="E455" s="2280"/>
      <c r="F455" s="2280"/>
      <c r="J455" s="2285"/>
      <c r="K455" s="2285"/>
      <c r="L455" s="2280"/>
      <c r="N455" s="2280"/>
      <c r="O455" s="2280"/>
      <c r="P455" s="2280"/>
      <c r="Q455" s="2280"/>
      <c r="R455" s="2280"/>
      <c r="S455" s="2280"/>
      <c r="T455" s="2280"/>
      <c r="U455" s="2280"/>
      <c r="V455" s="2288"/>
      <c r="W455" s="2288"/>
      <c r="X455" s="2288"/>
      <c r="Y455" s="2288"/>
      <c r="Z455" s="2288"/>
      <c r="AA455" s="2288"/>
      <c r="AB455" s="2288"/>
      <c r="AC455" s="2302"/>
      <c r="AD455" s="2302"/>
      <c r="AE455" s="2302"/>
      <c r="AF455" s="2302"/>
      <c r="AG455" s="2302"/>
      <c r="AH455" s="2302"/>
      <c r="AI455" s="2302"/>
      <c r="AJ455" s="2302"/>
      <c r="AK455" s="2287"/>
      <c r="AL455" s="2287"/>
      <c r="AM455" s="2287"/>
      <c r="AN455" s="2287"/>
      <c r="AO455" s="2287"/>
    </row>
    <row r="456" spans="1:41" s="2281" customFormat="1">
      <c r="A456" s="2280"/>
      <c r="B456" s="2280"/>
      <c r="C456" s="2280"/>
      <c r="D456" s="2280"/>
      <c r="E456" s="2280"/>
      <c r="F456" s="2280"/>
      <c r="J456" s="2285"/>
      <c r="K456" s="2285"/>
      <c r="L456" s="2280"/>
      <c r="N456" s="2280"/>
      <c r="O456" s="2280"/>
      <c r="P456" s="2280"/>
      <c r="Q456" s="2280"/>
      <c r="R456" s="2280"/>
      <c r="S456" s="2280"/>
      <c r="T456" s="2280"/>
      <c r="U456" s="2280"/>
      <c r="V456" s="2288"/>
      <c r="W456" s="2288"/>
      <c r="X456" s="2288"/>
      <c r="Y456" s="2288"/>
      <c r="Z456" s="2288"/>
      <c r="AA456" s="2288"/>
      <c r="AB456" s="2288"/>
      <c r="AC456" s="2302"/>
      <c r="AD456" s="2302"/>
      <c r="AE456" s="2302"/>
      <c r="AF456" s="2302"/>
      <c r="AG456" s="2302"/>
      <c r="AH456" s="2302"/>
      <c r="AI456" s="2302"/>
      <c r="AJ456" s="2302"/>
      <c r="AK456" s="2287"/>
      <c r="AL456" s="2287"/>
      <c r="AM456" s="2287"/>
      <c r="AN456" s="2287"/>
      <c r="AO456" s="2287"/>
    </row>
    <row r="457" spans="1:41" s="2281" customFormat="1">
      <c r="A457" s="2280"/>
      <c r="B457" s="2280"/>
      <c r="C457" s="2280"/>
      <c r="D457" s="2280"/>
      <c r="E457" s="2280"/>
      <c r="F457" s="2280"/>
      <c r="J457" s="2285"/>
      <c r="K457" s="2285"/>
      <c r="L457" s="2280"/>
      <c r="N457" s="2280"/>
      <c r="O457" s="2280"/>
      <c r="P457" s="2280"/>
      <c r="Q457" s="2280"/>
      <c r="R457" s="2280"/>
      <c r="S457" s="2280"/>
      <c r="T457" s="2280"/>
      <c r="U457" s="2280"/>
      <c r="V457" s="2288"/>
      <c r="W457" s="2288"/>
      <c r="X457" s="2288"/>
      <c r="Y457" s="2288"/>
      <c r="Z457" s="2288"/>
      <c r="AA457" s="2288"/>
      <c r="AB457" s="2288"/>
      <c r="AC457" s="2302"/>
      <c r="AD457" s="2302"/>
      <c r="AE457" s="2302"/>
      <c r="AF457" s="2302"/>
      <c r="AG457" s="2302"/>
      <c r="AH457" s="2302"/>
      <c r="AI457" s="2302"/>
      <c r="AJ457" s="2302"/>
      <c r="AK457" s="2287"/>
      <c r="AL457" s="2287"/>
      <c r="AM457" s="2287"/>
      <c r="AN457" s="2287"/>
      <c r="AO457" s="2287"/>
    </row>
    <row r="458" spans="1:41" s="2281" customFormat="1">
      <c r="A458" s="2280"/>
      <c r="B458" s="2280"/>
      <c r="C458" s="2280"/>
      <c r="D458" s="2280"/>
      <c r="E458" s="2280"/>
      <c r="F458" s="2280"/>
      <c r="J458" s="2285"/>
      <c r="K458" s="2285"/>
      <c r="L458" s="2280"/>
      <c r="N458" s="2280"/>
      <c r="O458" s="2280"/>
      <c r="P458" s="2280"/>
      <c r="Q458" s="2280"/>
      <c r="R458" s="2280"/>
      <c r="S458" s="2280"/>
      <c r="T458" s="2280"/>
      <c r="U458" s="2280"/>
      <c r="V458" s="2288"/>
      <c r="W458" s="2288"/>
      <c r="X458" s="2288"/>
      <c r="Y458" s="2288"/>
      <c r="Z458" s="2288"/>
      <c r="AA458" s="2288"/>
      <c r="AB458" s="2288"/>
      <c r="AC458" s="2302"/>
      <c r="AD458" s="2302"/>
      <c r="AE458" s="2302"/>
      <c r="AF458" s="2302"/>
      <c r="AG458" s="2302"/>
      <c r="AH458" s="2302"/>
      <c r="AI458" s="2302"/>
      <c r="AJ458" s="2302"/>
      <c r="AK458" s="2287"/>
      <c r="AL458" s="2287"/>
      <c r="AM458" s="2287"/>
      <c r="AN458" s="2287"/>
      <c r="AO458" s="2287"/>
    </row>
    <row r="459" spans="1:41" s="2281" customFormat="1">
      <c r="A459" s="2280"/>
      <c r="B459" s="2280"/>
      <c r="C459" s="2280"/>
      <c r="D459" s="2280"/>
      <c r="E459" s="2280"/>
      <c r="F459" s="2280"/>
      <c r="J459" s="2285"/>
      <c r="K459" s="2285"/>
      <c r="L459" s="2280"/>
      <c r="N459" s="2280"/>
      <c r="O459" s="2280"/>
      <c r="P459" s="2280"/>
      <c r="Q459" s="2280"/>
      <c r="R459" s="2280"/>
      <c r="S459" s="2280"/>
      <c r="T459" s="2280"/>
      <c r="U459" s="2280"/>
      <c r="V459" s="2288"/>
      <c r="W459" s="2288"/>
      <c r="X459" s="2288"/>
      <c r="Y459" s="2288"/>
      <c r="Z459" s="2288"/>
      <c r="AA459" s="2288"/>
      <c r="AB459" s="2288"/>
      <c r="AC459" s="2302"/>
      <c r="AD459" s="2302"/>
      <c r="AE459" s="2302"/>
      <c r="AF459" s="2302"/>
      <c r="AG459" s="2302"/>
      <c r="AH459" s="2302"/>
      <c r="AI459" s="2302"/>
      <c r="AJ459" s="2302"/>
      <c r="AK459" s="2287"/>
      <c r="AL459" s="2287"/>
      <c r="AM459" s="2287"/>
      <c r="AN459" s="2287"/>
      <c r="AO459" s="2287"/>
    </row>
    <row r="460" spans="1:41" s="2281" customFormat="1">
      <c r="A460" s="2280"/>
      <c r="B460" s="2280"/>
      <c r="C460" s="2280"/>
      <c r="D460" s="2280"/>
      <c r="E460" s="2280"/>
      <c r="F460" s="2280"/>
      <c r="J460" s="2285"/>
      <c r="K460" s="2285"/>
      <c r="L460" s="2280"/>
      <c r="N460" s="2280"/>
      <c r="O460" s="2280"/>
      <c r="P460" s="2280"/>
      <c r="Q460" s="2280"/>
      <c r="R460" s="2280"/>
      <c r="S460" s="2280"/>
      <c r="T460" s="2280"/>
      <c r="U460" s="2280"/>
      <c r="V460" s="2288"/>
      <c r="W460" s="2288"/>
      <c r="X460" s="2288"/>
      <c r="Y460" s="2288"/>
      <c r="Z460" s="2288"/>
      <c r="AA460" s="2288"/>
      <c r="AB460" s="2288"/>
      <c r="AC460" s="2302"/>
      <c r="AD460" s="2302"/>
      <c r="AE460" s="2302"/>
      <c r="AF460" s="2302"/>
      <c r="AG460" s="2302"/>
      <c r="AH460" s="2302"/>
      <c r="AI460" s="2302"/>
      <c r="AJ460" s="2302"/>
      <c r="AK460" s="2287"/>
      <c r="AL460" s="2287"/>
      <c r="AM460" s="2287"/>
      <c r="AN460" s="2287"/>
      <c r="AO460" s="2287"/>
    </row>
    <row r="461" spans="1:41" s="2281" customFormat="1">
      <c r="A461" s="2280"/>
      <c r="B461" s="2280"/>
      <c r="C461" s="2280"/>
      <c r="D461" s="2280"/>
      <c r="E461" s="2280"/>
      <c r="F461" s="2280"/>
      <c r="J461" s="2285"/>
      <c r="K461" s="2285"/>
      <c r="L461" s="2280"/>
      <c r="N461" s="2280"/>
      <c r="O461" s="2280"/>
      <c r="P461" s="2280"/>
      <c r="Q461" s="2280"/>
      <c r="R461" s="2280"/>
      <c r="S461" s="2280"/>
      <c r="T461" s="2280"/>
      <c r="U461" s="2280"/>
      <c r="V461" s="2288"/>
      <c r="W461" s="2288"/>
      <c r="X461" s="2288"/>
      <c r="Y461" s="2288"/>
      <c r="Z461" s="2288"/>
      <c r="AA461" s="2288"/>
      <c r="AB461" s="2288"/>
      <c r="AC461" s="2302"/>
      <c r="AD461" s="2302"/>
      <c r="AE461" s="2302"/>
      <c r="AF461" s="2302"/>
      <c r="AG461" s="2302"/>
      <c r="AH461" s="2302"/>
      <c r="AI461" s="2302"/>
      <c r="AJ461" s="2302"/>
      <c r="AK461" s="2287"/>
      <c r="AL461" s="2287"/>
      <c r="AM461" s="2287"/>
      <c r="AN461" s="2287"/>
      <c r="AO461" s="2287"/>
    </row>
    <row r="462" spans="1:41" s="2281" customFormat="1">
      <c r="A462" s="2280"/>
      <c r="B462" s="2280"/>
      <c r="C462" s="2280"/>
      <c r="D462" s="2280"/>
      <c r="E462" s="2280"/>
      <c r="F462" s="2280"/>
      <c r="J462" s="2285"/>
      <c r="K462" s="2285"/>
      <c r="L462" s="2280"/>
      <c r="N462" s="2280"/>
      <c r="O462" s="2280"/>
      <c r="P462" s="2280"/>
      <c r="Q462" s="2280"/>
      <c r="R462" s="2280"/>
      <c r="S462" s="2280"/>
      <c r="T462" s="2280"/>
      <c r="U462" s="2280"/>
      <c r="V462" s="2288"/>
      <c r="W462" s="2288"/>
      <c r="X462" s="2288"/>
      <c r="Y462" s="2288"/>
      <c r="Z462" s="2288"/>
      <c r="AA462" s="2288"/>
      <c r="AB462" s="2288"/>
      <c r="AC462" s="2302"/>
      <c r="AD462" s="2302"/>
      <c r="AE462" s="2302"/>
      <c r="AF462" s="2302"/>
      <c r="AG462" s="2302"/>
      <c r="AH462" s="2302"/>
      <c r="AI462" s="2302"/>
      <c r="AJ462" s="2302"/>
      <c r="AK462" s="2287"/>
      <c r="AL462" s="2287"/>
      <c r="AM462" s="2287"/>
      <c r="AN462" s="2287"/>
      <c r="AO462" s="2287"/>
    </row>
    <row r="463" spans="1:41" s="2281" customFormat="1">
      <c r="A463" s="2280"/>
      <c r="B463" s="2280"/>
      <c r="C463" s="2280"/>
      <c r="D463" s="2280"/>
      <c r="E463" s="2280"/>
      <c r="F463" s="2280"/>
      <c r="J463" s="2285"/>
      <c r="K463" s="2285"/>
      <c r="L463" s="2280"/>
      <c r="N463" s="2280"/>
      <c r="O463" s="2280"/>
      <c r="P463" s="2280"/>
      <c r="Q463" s="2280"/>
      <c r="R463" s="2280"/>
      <c r="S463" s="2280"/>
      <c r="T463" s="2280"/>
      <c r="U463" s="2280"/>
      <c r="V463" s="2288"/>
      <c r="W463" s="2288"/>
      <c r="X463" s="2288"/>
      <c r="Y463" s="2288"/>
      <c r="Z463" s="2288"/>
      <c r="AA463" s="2288"/>
      <c r="AB463" s="2288"/>
      <c r="AC463" s="2302"/>
      <c r="AD463" s="2302"/>
      <c r="AE463" s="2302"/>
      <c r="AF463" s="2302"/>
      <c r="AG463" s="2302"/>
      <c r="AH463" s="2302"/>
      <c r="AI463" s="2302"/>
      <c r="AJ463" s="2302"/>
      <c r="AK463" s="2287"/>
      <c r="AL463" s="2287"/>
      <c r="AM463" s="2287"/>
      <c r="AN463" s="2287"/>
      <c r="AO463" s="2287"/>
    </row>
    <row r="464" spans="1:41" s="2281" customFormat="1">
      <c r="A464" s="2280"/>
      <c r="B464" s="2280"/>
      <c r="C464" s="2280"/>
      <c r="D464" s="2280"/>
      <c r="E464" s="2280"/>
      <c r="F464" s="2280"/>
      <c r="J464" s="2285"/>
      <c r="K464" s="2285"/>
      <c r="L464" s="2280"/>
      <c r="N464" s="2280"/>
      <c r="O464" s="2280"/>
      <c r="P464" s="2280"/>
      <c r="Q464" s="2280"/>
      <c r="R464" s="2280"/>
      <c r="S464" s="2280"/>
      <c r="T464" s="2280"/>
      <c r="U464" s="2280"/>
      <c r="V464" s="2288"/>
      <c r="W464" s="2288"/>
      <c r="X464" s="2288"/>
      <c r="Y464" s="2288"/>
      <c r="Z464" s="2288"/>
      <c r="AA464" s="2288"/>
      <c r="AB464" s="2288"/>
      <c r="AC464" s="2302"/>
      <c r="AD464" s="2302"/>
      <c r="AE464" s="2302"/>
      <c r="AF464" s="2302"/>
      <c r="AG464" s="2302"/>
      <c r="AH464" s="2302"/>
      <c r="AI464" s="2302"/>
      <c r="AJ464" s="2302"/>
      <c r="AK464" s="2287"/>
      <c r="AL464" s="2287"/>
      <c r="AM464" s="2287"/>
      <c r="AN464" s="2287"/>
      <c r="AO464" s="2287"/>
    </row>
    <row r="465" spans="1:41" s="2281" customFormat="1">
      <c r="A465" s="2280"/>
      <c r="B465" s="2280"/>
      <c r="C465" s="2280"/>
      <c r="D465" s="2280"/>
      <c r="E465" s="2280"/>
      <c r="F465" s="2280"/>
      <c r="J465" s="2285"/>
      <c r="K465" s="2285"/>
      <c r="L465" s="2280"/>
      <c r="N465" s="2280"/>
      <c r="O465" s="2280"/>
      <c r="P465" s="2280"/>
      <c r="Q465" s="2280"/>
      <c r="R465" s="2280"/>
      <c r="S465" s="2280"/>
      <c r="T465" s="2280"/>
      <c r="U465" s="2280"/>
      <c r="V465" s="2288"/>
      <c r="W465" s="2288"/>
      <c r="X465" s="2288"/>
      <c r="Y465" s="2288"/>
      <c r="Z465" s="2288"/>
      <c r="AA465" s="2288"/>
      <c r="AB465" s="2288"/>
      <c r="AC465" s="2302"/>
      <c r="AD465" s="2302"/>
      <c r="AE465" s="2302"/>
      <c r="AF465" s="2302"/>
      <c r="AG465" s="2302"/>
      <c r="AH465" s="2302"/>
      <c r="AI465" s="2302"/>
      <c r="AJ465" s="2302"/>
      <c r="AK465" s="2287"/>
      <c r="AL465" s="2287"/>
      <c r="AM465" s="2287"/>
      <c r="AN465" s="2287"/>
      <c r="AO465" s="2287"/>
    </row>
    <row r="466" spans="1:41" s="2281" customFormat="1">
      <c r="A466" s="2280"/>
      <c r="B466" s="2280"/>
      <c r="C466" s="2280"/>
      <c r="D466" s="2280"/>
      <c r="E466" s="2280"/>
      <c r="F466" s="2280"/>
      <c r="J466" s="2285"/>
      <c r="K466" s="2285"/>
      <c r="L466" s="2280"/>
      <c r="N466" s="2280"/>
      <c r="O466" s="2280"/>
      <c r="P466" s="2280"/>
      <c r="Q466" s="2280"/>
      <c r="R466" s="2280"/>
      <c r="S466" s="2280"/>
      <c r="T466" s="2280"/>
      <c r="U466" s="2280"/>
      <c r="V466" s="2288"/>
      <c r="W466" s="2288"/>
      <c r="X466" s="2288"/>
      <c r="Y466" s="2288"/>
      <c r="Z466" s="2288"/>
      <c r="AA466" s="2288"/>
      <c r="AB466" s="2288"/>
      <c r="AC466" s="2302"/>
      <c r="AD466" s="2302"/>
      <c r="AE466" s="2302"/>
      <c r="AF466" s="2302"/>
      <c r="AG466" s="2302"/>
      <c r="AH466" s="2302"/>
      <c r="AI466" s="2302"/>
      <c r="AJ466" s="2302"/>
      <c r="AK466" s="2287"/>
      <c r="AL466" s="2287"/>
      <c r="AM466" s="2287"/>
      <c r="AN466" s="2287"/>
      <c r="AO466" s="2287"/>
    </row>
    <row r="467" spans="1:41" s="2281" customFormat="1">
      <c r="A467" s="2280"/>
      <c r="B467" s="2280"/>
      <c r="C467" s="2280"/>
      <c r="D467" s="2280"/>
      <c r="E467" s="2280"/>
      <c r="F467" s="2280"/>
      <c r="J467" s="2285"/>
      <c r="K467" s="2285"/>
      <c r="L467" s="2280"/>
      <c r="N467" s="2280"/>
      <c r="O467" s="2280"/>
      <c r="P467" s="2280"/>
      <c r="Q467" s="2280"/>
      <c r="R467" s="2280"/>
      <c r="S467" s="2280"/>
      <c r="T467" s="2280"/>
      <c r="U467" s="2280"/>
      <c r="V467" s="2288"/>
      <c r="W467" s="2288"/>
      <c r="X467" s="2288"/>
      <c r="Y467" s="2288"/>
      <c r="Z467" s="2288"/>
      <c r="AA467" s="2288"/>
      <c r="AB467" s="2288"/>
      <c r="AC467" s="2302"/>
      <c r="AD467" s="2302"/>
      <c r="AE467" s="2302"/>
      <c r="AF467" s="2302"/>
      <c r="AG467" s="2302"/>
      <c r="AH467" s="2302"/>
      <c r="AI467" s="2302"/>
      <c r="AJ467" s="2302"/>
      <c r="AK467" s="2287"/>
      <c r="AL467" s="2287"/>
      <c r="AM467" s="2287"/>
      <c r="AN467" s="2287"/>
      <c r="AO467" s="2287"/>
    </row>
    <row r="468" spans="1:41" s="2281" customFormat="1">
      <c r="A468" s="2280"/>
      <c r="B468" s="2280"/>
      <c r="C468" s="2280"/>
      <c r="D468" s="2280"/>
      <c r="E468" s="2280"/>
      <c r="F468" s="2280"/>
      <c r="J468" s="2285"/>
      <c r="K468" s="2285"/>
      <c r="L468" s="2280"/>
      <c r="N468" s="2280"/>
      <c r="O468" s="2280"/>
      <c r="P468" s="2280"/>
      <c r="Q468" s="2280"/>
      <c r="R468" s="2280"/>
      <c r="S468" s="2280"/>
      <c r="T468" s="2280"/>
      <c r="U468" s="2280"/>
      <c r="V468" s="2288"/>
      <c r="W468" s="2288"/>
      <c r="X468" s="2288"/>
      <c r="Y468" s="2288"/>
      <c r="Z468" s="2288"/>
      <c r="AA468" s="2288"/>
      <c r="AB468" s="2288"/>
      <c r="AC468" s="2302"/>
      <c r="AD468" s="2302"/>
      <c r="AE468" s="2302"/>
      <c r="AF468" s="2302"/>
      <c r="AG468" s="2302"/>
      <c r="AH468" s="2302"/>
      <c r="AI468" s="2302"/>
      <c r="AJ468" s="2302"/>
      <c r="AK468" s="2287"/>
      <c r="AL468" s="2287"/>
      <c r="AM468" s="2287"/>
      <c r="AN468" s="2287"/>
      <c r="AO468" s="2287"/>
    </row>
    <row r="469" spans="1:41" s="2281" customFormat="1">
      <c r="A469" s="2280"/>
      <c r="B469" s="2280"/>
      <c r="C469" s="2280"/>
      <c r="D469" s="2280"/>
      <c r="E469" s="2280"/>
      <c r="F469" s="2280"/>
      <c r="J469" s="2285"/>
      <c r="K469" s="2280"/>
      <c r="L469" s="2280"/>
      <c r="N469" s="2280"/>
      <c r="O469" s="2280"/>
      <c r="P469" s="2280"/>
      <c r="Q469" s="2280"/>
      <c r="R469" s="2280"/>
      <c r="S469" s="2280"/>
      <c r="T469" s="2280"/>
      <c r="U469" s="2280"/>
      <c r="V469" s="2288"/>
      <c r="W469" s="2288"/>
      <c r="X469" s="2288"/>
      <c r="Y469" s="2288"/>
      <c r="Z469" s="2288"/>
      <c r="AA469" s="2288"/>
      <c r="AB469" s="2288"/>
      <c r="AC469" s="2302"/>
      <c r="AD469" s="2302"/>
      <c r="AE469" s="2302"/>
      <c r="AF469" s="2302"/>
      <c r="AG469" s="2302"/>
      <c r="AH469" s="2302"/>
      <c r="AI469" s="2302"/>
      <c r="AJ469" s="2302"/>
      <c r="AK469" s="2287"/>
      <c r="AL469" s="2287"/>
      <c r="AM469" s="2287"/>
      <c r="AN469" s="2287"/>
      <c r="AO469" s="2287"/>
    </row>
    <row r="470" spans="1:41" s="2281" customFormat="1">
      <c r="A470" s="2280"/>
      <c r="B470" s="2280"/>
      <c r="C470" s="2280"/>
      <c r="D470" s="2280"/>
      <c r="E470" s="2280"/>
      <c r="F470" s="2280"/>
      <c r="J470" s="2280"/>
      <c r="K470" s="2280"/>
      <c r="L470" s="2280"/>
      <c r="N470" s="2280"/>
      <c r="O470" s="2280"/>
      <c r="P470" s="2280"/>
      <c r="Q470" s="2280"/>
      <c r="R470" s="2280"/>
      <c r="S470" s="2280"/>
      <c r="T470" s="2280"/>
      <c r="U470" s="2280"/>
      <c r="V470" s="2288"/>
      <c r="W470" s="2288"/>
      <c r="X470" s="2288"/>
      <c r="Y470" s="2288"/>
      <c r="Z470" s="2288"/>
      <c r="AA470" s="2288"/>
      <c r="AB470" s="2288"/>
      <c r="AC470" s="2302"/>
      <c r="AD470" s="2302"/>
      <c r="AE470" s="2302"/>
      <c r="AF470" s="2302"/>
      <c r="AG470" s="2302"/>
      <c r="AH470" s="2302"/>
      <c r="AI470" s="2302"/>
      <c r="AJ470" s="2302"/>
      <c r="AK470" s="2287"/>
      <c r="AL470" s="2287"/>
      <c r="AM470" s="2287"/>
      <c r="AN470" s="2287"/>
      <c r="AO470" s="2287"/>
    </row>
    <row r="471" spans="1:41" s="2281" customFormat="1">
      <c r="A471" s="2280"/>
      <c r="B471" s="2280"/>
      <c r="C471" s="2280"/>
      <c r="D471" s="2280"/>
      <c r="E471" s="2280"/>
      <c r="F471" s="2280"/>
      <c r="J471" s="2280"/>
      <c r="K471" s="2280"/>
      <c r="L471" s="2280"/>
      <c r="N471" s="2280"/>
      <c r="O471" s="2280"/>
      <c r="P471" s="2280"/>
      <c r="Q471" s="2280"/>
      <c r="R471" s="2280"/>
      <c r="S471" s="2280"/>
      <c r="T471" s="2280"/>
      <c r="U471" s="2280"/>
      <c r="V471" s="2288"/>
      <c r="W471" s="2288"/>
      <c r="X471" s="2288"/>
      <c r="Y471" s="2288"/>
      <c r="Z471" s="2288"/>
      <c r="AA471" s="2288"/>
      <c r="AB471" s="2288"/>
      <c r="AC471" s="2302"/>
      <c r="AD471" s="2302"/>
      <c r="AE471" s="2302"/>
      <c r="AF471" s="2302"/>
      <c r="AG471" s="2302"/>
      <c r="AH471" s="2302"/>
      <c r="AI471" s="2302"/>
      <c r="AJ471" s="2302"/>
      <c r="AK471" s="2287"/>
      <c r="AL471" s="2287"/>
      <c r="AM471" s="2287"/>
      <c r="AN471" s="2287"/>
      <c r="AO471" s="2287"/>
    </row>
    <row r="472" spans="1:41" s="2281" customFormat="1">
      <c r="A472" s="2280"/>
      <c r="B472" s="2280"/>
      <c r="C472" s="2280"/>
      <c r="D472" s="2280"/>
      <c r="E472" s="2280"/>
      <c r="F472" s="2280"/>
      <c r="J472" s="2280"/>
      <c r="K472" s="2280"/>
      <c r="L472" s="2280"/>
      <c r="N472" s="2280"/>
      <c r="O472" s="2280"/>
      <c r="P472" s="2280"/>
      <c r="Q472" s="2280"/>
      <c r="R472" s="2280"/>
      <c r="S472" s="2280"/>
      <c r="T472" s="2280"/>
      <c r="U472" s="2280"/>
      <c r="V472" s="2288"/>
      <c r="W472" s="2288"/>
      <c r="X472" s="2288"/>
      <c r="Y472" s="2288"/>
      <c r="Z472" s="2288"/>
      <c r="AA472" s="2288"/>
      <c r="AB472" s="2288"/>
      <c r="AC472" s="2302"/>
      <c r="AD472" s="2302"/>
      <c r="AE472" s="2302"/>
      <c r="AF472" s="2302"/>
      <c r="AG472" s="2302"/>
      <c r="AH472" s="2302"/>
      <c r="AI472" s="2302"/>
      <c r="AJ472" s="2302"/>
      <c r="AK472" s="2287"/>
      <c r="AL472" s="2287"/>
      <c r="AM472" s="2287"/>
      <c r="AN472" s="2287"/>
      <c r="AO472" s="2287"/>
    </row>
    <row r="473" spans="1:41" s="2281" customFormat="1">
      <c r="A473" s="2280"/>
      <c r="B473" s="2280"/>
      <c r="C473" s="2280"/>
      <c r="D473" s="2280"/>
      <c r="E473" s="2280"/>
      <c r="F473" s="2280"/>
      <c r="J473" s="2280"/>
      <c r="K473" s="2280"/>
      <c r="L473" s="2280"/>
      <c r="N473" s="2280"/>
      <c r="O473" s="2280"/>
      <c r="P473" s="2280"/>
      <c r="Q473" s="2280"/>
      <c r="R473" s="2280"/>
      <c r="S473" s="2280"/>
      <c r="T473" s="2280"/>
      <c r="U473" s="2280"/>
      <c r="V473" s="2288"/>
      <c r="W473" s="2288"/>
      <c r="X473" s="2288"/>
      <c r="Y473" s="2288"/>
      <c r="Z473" s="2288"/>
      <c r="AA473" s="2288"/>
      <c r="AB473" s="2288"/>
      <c r="AC473" s="2302"/>
      <c r="AD473" s="2302"/>
      <c r="AE473" s="2302"/>
      <c r="AF473" s="2302"/>
      <c r="AG473" s="2302"/>
      <c r="AH473" s="2302"/>
      <c r="AI473" s="2302"/>
      <c r="AJ473" s="2302"/>
      <c r="AK473" s="2287"/>
      <c r="AL473" s="2287"/>
      <c r="AM473" s="2287"/>
      <c r="AN473" s="2287"/>
      <c r="AO473" s="2287"/>
    </row>
    <row r="474" spans="1:41" s="2281" customFormat="1">
      <c r="A474" s="2280"/>
      <c r="B474" s="2280"/>
      <c r="C474" s="2280"/>
      <c r="D474" s="2280"/>
      <c r="E474" s="2280"/>
      <c r="F474" s="2280"/>
      <c r="J474" s="2280"/>
      <c r="K474" s="2280"/>
      <c r="L474" s="2280"/>
      <c r="N474" s="2280"/>
      <c r="O474" s="2280"/>
      <c r="P474" s="2280"/>
      <c r="Q474" s="2280"/>
      <c r="R474" s="2280"/>
      <c r="S474" s="2280"/>
      <c r="T474" s="2280"/>
      <c r="U474" s="2280"/>
      <c r="V474" s="2288"/>
      <c r="W474" s="2288"/>
      <c r="X474" s="2288"/>
      <c r="Y474" s="2288"/>
      <c r="Z474" s="2288"/>
      <c r="AA474" s="2288"/>
      <c r="AB474" s="2288"/>
      <c r="AC474" s="2302"/>
      <c r="AD474" s="2302"/>
      <c r="AE474" s="2302"/>
      <c r="AF474" s="2302"/>
      <c r="AG474" s="2302"/>
      <c r="AH474" s="2302"/>
      <c r="AI474" s="2302"/>
      <c r="AJ474" s="2302"/>
      <c r="AK474" s="2287"/>
      <c r="AL474" s="2287"/>
      <c r="AM474" s="2287"/>
      <c r="AN474" s="2287"/>
      <c r="AO474" s="2287"/>
    </row>
    <row r="475" spans="1:41" s="2281" customFormat="1">
      <c r="A475" s="2280"/>
      <c r="B475" s="2280"/>
      <c r="C475" s="2280"/>
      <c r="D475" s="2280"/>
      <c r="E475" s="2280"/>
      <c r="F475" s="2280"/>
      <c r="J475" s="2280"/>
      <c r="K475" s="2280"/>
      <c r="L475" s="2280"/>
      <c r="N475" s="2280"/>
      <c r="O475" s="2280"/>
      <c r="P475" s="2280"/>
      <c r="Q475" s="2280"/>
      <c r="R475" s="2280"/>
      <c r="S475" s="2280"/>
      <c r="T475" s="2280"/>
      <c r="U475" s="2280"/>
      <c r="V475" s="2288"/>
      <c r="W475" s="2288"/>
      <c r="X475" s="2288"/>
      <c r="Y475" s="2288"/>
      <c r="Z475" s="2288"/>
      <c r="AA475" s="2288"/>
      <c r="AB475" s="2288"/>
      <c r="AC475" s="2302"/>
      <c r="AD475" s="2302"/>
      <c r="AE475" s="2302"/>
      <c r="AF475" s="2302"/>
      <c r="AG475" s="2302"/>
      <c r="AH475" s="2302"/>
      <c r="AI475" s="2302"/>
      <c r="AJ475" s="2302"/>
      <c r="AK475" s="2287"/>
      <c r="AL475" s="2287"/>
      <c r="AM475" s="2287"/>
      <c r="AN475" s="2287"/>
      <c r="AO475" s="2287"/>
    </row>
    <row r="476" spans="1:41">
      <c r="O476" s="2280"/>
      <c r="P476" s="2280"/>
      <c r="Q476" s="2280"/>
      <c r="R476" s="2280"/>
      <c r="S476" s="2280"/>
      <c r="T476" s="2280"/>
      <c r="U476" s="2280"/>
    </row>
  </sheetData>
  <mergeCells count="5">
    <mergeCell ref="D5:J5"/>
    <mergeCell ref="A7:C9"/>
    <mergeCell ref="K7:K9"/>
    <mergeCell ref="A164:C166"/>
    <mergeCell ref="K164:K166"/>
  </mergeCells>
  <pageMargins left="0.55118110236220474" right="0.23622047244094491" top="0.43307086614173229" bottom="0.31496062992125984" header="0.27559055118110237" footer="0.15748031496062992"/>
  <pageSetup paperSize="8" scale="29" orientation="landscape" r:id="rId1"/>
  <headerFooter alignWithMargins="0">
    <oddFooter>&amp;C&amp;P/&amp;N</oddFooter>
  </headerFooter>
  <rowBreaks count="1" manualBreakCount="1">
    <brk id="160" max="16383" man="1"/>
  </rowBreaks>
</worksheet>
</file>

<file path=xl/worksheets/sheet19.xml><?xml version="1.0" encoding="utf-8"?>
<worksheet xmlns="http://schemas.openxmlformats.org/spreadsheetml/2006/main" xmlns:r="http://schemas.openxmlformats.org/officeDocument/2006/relationships">
  <sheetPr published="0">
    <tabColor rgb="FFFF0000"/>
    <pageSetUpPr fitToPage="1"/>
  </sheetPr>
  <dimension ref="A1:AG312"/>
  <sheetViews>
    <sheetView zoomScale="75" zoomScaleNormal="75" workbookViewId="0"/>
  </sheetViews>
  <sheetFormatPr baseColWidth="10" defaultColWidth="8.85546875" defaultRowHeight="12.75"/>
  <cols>
    <col min="1" max="1" width="7.140625" style="2381" customWidth="1"/>
    <col min="2" max="2" width="8.7109375" style="2381" customWidth="1"/>
    <col min="3" max="3" width="35.5703125" style="2381" bestFit="1" customWidth="1"/>
    <col min="4" max="4" width="3.28515625" style="2381" customWidth="1"/>
    <col min="5" max="5" width="4.7109375" style="2381" customWidth="1"/>
    <col min="6" max="6" width="4" style="2381" customWidth="1"/>
    <col min="7" max="8" width="3.7109375" style="2364" customWidth="1"/>
    <col min="9" max="9" width="65" style="2364" customWidth="1"/>
    <col min="10" max="10" width="90.42578125" style="2381" customWidth="1"/>
    <col min="11" max="11" width="30.7109375" style="2381" customWidth="1"/>
    <col min="12" max="12" width="30.7109375" style="2364" customWidth="1"/>
    <col min="13" max="13" width="5.28515625" style="2381" customWidth="1"/>
    <col min="14" max="15" width="20.7109375" style="2381" customWidth="1"/>
    <col min="16" max="16" width="5.140625" style="2381" customWidth="1"/>
    <col min="17" max="17" width="30.7109375" style="2381" customWidth="1"/>
    <col min="18" max="18" width="30.7109375" style="2364" customWidth="1"/>
    <col min="19" max="19" width="20.7109375" style="2326" customWidth="1"/>
    <col min="20" max="32" width="8.85546875" style="2382"/>
    <col min="33" max="16384" width="8.85546875" style="2364"/>
  </cols>
  <sheetData>
    <row r="1" spans="1:33" s="2385" customFormat="1" ht="18">
      <c r="A1" s="2170" t="s">
        <v>1953</v>
      </c>
      <c r="B1" s="2170"/>
      <c r="C1" s="2170"/>
      <c r="D1" s="2170"/>
      <c r="E1" s="2170"/>
      <c r="F1" s="2170"/>
      <c r="G1" s="2171"/>
      <c r="H1" s="2171"/>
      <c r="I1" s="2170"/>
      <c r="J1" s="2172"/>
      <c r="K1" s="2170"/>
      <c r="L1" s="2170"/>
      <c r="M1" s="2170"/>
      <c r="N1" s="2170"/>
      <c r="O1" s="2170"/>
      <c r="P1" s="2170"/>
      <c r="Q1" s="2170"/>
      <c r="R1" s="2170"/>
      <c r="S1" s="3250"/>
      <c r="T1" s="2386"/>
      <c r="U1" s="2386"/>
      <c r="V1" s="2386"/>
      <c r="W1" s="2386"/>
      <c r="X1" s="2386"/>
      <c r="Y1" s="2386"/>
      <c r="Z1" s="2386"/>
      <c r="AA1" s="2386"/>
      <c r="AB1" s="2386"/>
      <c r="AC1" s="2386"/>
      <c r="AD1" s="2386"/>
      <c r="AE1" s="2386"/>
      <c r="AF1" s="2386"/>
    </row>
    <row r="2" spans="1:33" s="2387" customFormat="1" ht="11.25">
      <c r="A2" s="357" t="str">
        <f>'PAGE DE GARDE'!C8</f>
        <v>ELECTRICITE</v>
      </c>
      <c r="B2" s="403"/>
      <c r="C2" s="357"/>
      <c r="D2" s="369" t="str">
        <f>'PAGE DE GARDE'!C10</f>
        <v>PT 2015-2016 V0</v>
      </c>
      <c r="E2" s="2176"/>
      <c r="F2" s="2176"/>
      <c r="G2" s="2177"/>
      <c r="H2" s="2177"/>
      <c r="I2" s="2176"/>
      <c r="J2" s="2178"/>
      <c r="K2" s="2176"/>
      <c r="L2" s="2176"/>
      <c r="M2" s="2176"/>
      <c r="N2" s="2176"/>
      <c r="O2" s="2176"/>
      <c r="P2" s="2176"/>
      <c r="Q2" s="2176"/>
      <c r="R2" s="2176"/>
      <c r="S2" s="3251"/>
      <c r="T2" s="2388"/>
      <c r="U2" s="2388"/>
      <c r="V2" s="2388"/>
      <c r="W2" s="2388"/>
      <c r="X2" s="2388"/>
      <c r="Y2" s="2388"/>
      <c r="Z2" s="2388"/>
      <c r="AA2" s="2388"/>
      <c r="AB2" s="2388"/>
      <c r="AC2" s="2388"/>
      <c r="AD2" s="2388"/>
      <c r="AE2" s="2388"/>
      <c r="AF2" s="2388"/>
    </row>
    <row r="3" spans="1:33" s="2387" customFormat="1" ht="11.25">
      <c r="A3" s="1320" t="str">
        <f>'PAGE DE GARDE'!C7</f>
        <v>GRD</v>
      </c>
      <c r="B3" s="369"/>
      <c r="C3" s="357"/>
      <c r="D3" s="358"/>
      <c r="E3" s="2176"/>
      <c r="F3" s="2176"/>
      <c r="G3" s="2177"/>
      <c r="H3" s="2177"/>
      <c r="I3" s="2176"/>
      <c r="J3" s="2178"/>
      <c r="K3" s="2176"/>
      <c r="L3" s="2176"/>
      <c r="M3" s="2176"/>
      <c r="N3" s="2176"/>
      <c r="O3" s="2176"/>
      <c r="P3" s="2176"/>
      <c r="Q3" s="2176"/>
      <c r="R3" s="2176"/>
      <c r="S3" s="3251"/>
      <c r="T3" s="2388"/>
      <c r="U3" s="2388"/>
      <c r="V3" s="2388"/>
      <c r="W3" s="2388"/>
      <c r="X3" s="2388"/>
      <c r="Y3" s="2388"/>
      <c r="Z3" s="2388"/>
      <c r="AA3" s="2388"/>
      <c r="AB3" s="2388"/>
      <c r="AC3" s="2388"/>
      <c r="AD3" s="2388"/>
      <c r="AE3" s="2388"/>
      <c r="AF3" s="2388"/>
    </row>
    <row r="4" spans="1:33" s="2389" customFormat="1" ht="13.5" thickBot="1">
      <c r="G4" s="2390"/>
      <c r="H4" s="2390"/>
      <c r="S4" s="3252"/>
      <c r="T4" s="2391"/>
      <c r="U4" s="2391"/>
      <c r="V4" s="2391"/>
      <c r="W4" s="2391"/>
      <c r="X4" s="2391"/>
      <c r="Y4" s="2391"/>
      <c r="Z4" s="2391"/>
      <c r="AA4" s="2391"/>
      <c r="AB4" s="2391"/>
      <c r="AC4" s="2391"/>
      <c r="AD4" s="2391"/>
      <c r="AE4" s="2391"/>
      <c r="AF4" s="2391"/>
    </row>
    <row r="5" spans="1:33" s="2395" customFormat="1" ht="14.25" thickTop="1" thickBot="1">
      <c r="A5" s="2392" t="s">
        <v>600</v>
      </c>
      <c r="B5" s="3226"/>
      <c r="C5" s="3226"/>
      <c r="D5" s="3980" t="str">
        <f>'PAGE DE GARDE'!C7</f>
        <v>GRD</v>
      </c>
      <c r="E5" s="3981"/>
      <c r="F5" s="3981"/>
      <c r="G5" s="3981"/>
      <c r="H5" s="3981"/>
      <c r="I5" s="3981"/>
      <c r="J5" s="3981"/>
      <c r="K5" s="3993" t="s">
        <v>1948</v>
      </c>
      <c r="L5" s="3994"/>
      <c r="N5" s="2389"/>
      <c r="O5" s="2389"/>
      <c r="P5" s="2389"/>
      <c r="Q5" s="3993" t="s">
        <v>1949</v>
      </c>
      <c r="R5" s="3994"/>
      <c r="S5" s="2389"/>
      <c r="T5" s="3253"/>
      <c r="U5" s="3253"/>
      <c r="V5" s="3253"/>
      <c r="W5" s="3253"/>
      <c r="X5" s="3253"/>
      <c r="Y5" s="3253"/>
      <c r="Z5" s="3253"/>
      <c r="AA5" s="3253"/>
      <c r="AB5" s="3253"/>
      <c r="AC5" s="3253"/>
      <c r="AD5" s="3253"/>
      <c r="AE5" s="3253"/>
      <c r="AF5" s="3253"/>
      <c r="AG5" s="3253"/>
    </row>
    <row r="6" spans="1:33" s="2389" customFormat="1" ht="14.25" thickTop="1" thickBot="1">
      <c r="C6" s="3254"/>
      <c r="H6" s="2390"/>
      <c r="I6" s="2390"/>
      <c r="T6" s="2391"/>
      <c r="U6" s="2391"/>
      <c r="V6" s="2391"/>
      <c r="W6" s="2391"/>
      <c r="X6" s="2391"/>
      <c r="Y6" s="2391"/>
      <c r="Z6" s="2391"/>
      <c r="AA6" s="2391"/>
      <c r="AB6" s="2391"/>
      <c r="AC6" s="2391"/>
      <c r="AD6" s="2391"/>
      <c r="AE6" s="2391"/>
      <c r="AF6" s="2391"/>
      <c r="AG6" s="2391"/>
    </row>
    <row r="7" spans="1:33" s="2353" customFormat="1" ht="17.25" customHeight="1" thickBot="1">
      <c r="A7" s="3982" t="s">
        <v>550</v>
      </c>
      <c r="B7" s="3983"/>
      <c r="C7" s="3984"/>
      <c r="D7" s="3255"/>
      <c r="E7" s="3256"/>
      <c r="F7" s="3256"/>
      <c r="G7" s="3256"/>
      <c r="H7" s="3257"/>
      <c r="I7" s="3257"/>
      <c r="J7" s="3258"/>
      <c r="K7" s="3991" t="s">
        <v>935</v>
      </c>
      <c r="L7" s="3991" t="s">
        <v>935</v>
      </c>
      <c r="N7" s="2383"/>
      <c r="O7" s="2383"/>
      <c r="P7" s="2383"/>
      <c r="Q7" s="3991" t="s">
        <v>935</v>
      </c>
      <c r="R7" s="3991" t="s">
        <v>935</v>
      </c>
      <c r="S7" s="2383"/>
      <c r="T7" s="2404"/>
      <c r="U7" s="2404"/>
      <c r="V7" s="2404"/>
      <c r="W7" s="2404"/>
      <c r="X7" s="2404"/>
      <c r="Y7" s="2404"/>
      <c r="Z7" s="2404"/>
      <c r="AA7" s="2404"/>
      <c r="AB7" s="2404"/>
      <c r="AC7" s="2404"/>
      <c r="AD7" s="2404"/>
      <c r="AE7" s="2404"/>
      <c r="AF7" s="2404"/>
      <c r="AG7" s="2404"/>
    </row>
    <row r="8" spans="1:33" s="2353" customFormat="1" ht="16.5" customHeight="1" thickBot="1">
      <c r="A8" s="3985"/>
      <c r="B8" s="3986"/>
      <c r="C8" s="3987"/>
      <c r="D8" s="2200"/>
      <c r="E8" s="2201"/>
      <c r="F8" s="2201"/>
      <c r="G8" s="2201"/>
      <c r="H8" s="2202"/>
      <c r="I8" s="2202"/>
      <c r="J8" s="2203"/>
      <c r="K8" s="3992"/>
      <c r="L8" s="3992"/>
      <c r="N8" s="3995" t="s">
        <v>1861</v>
      </c>
      <c r="O8" s="3996"/>
      <c r="P8" s="2383"/>
      <c r="Q8" s="3992"/>
      <c r="R8" s="3992"/>
      <c r="S8" s="2383"/>
      <c r="T8" s="2404"/>
      <c r="U8" s="2404"/>
      <c r="V8" s="2404"/>
      <c r="W8" s="2404"/>
      <c r="X8" s="2404"/>
      <c r="Y8" s="2404"/>
      <c r="Z8" s="2404"/>
      <c r="AA8" s="2404"/>
      <c r="AB8" s="2404"/>
      <c r="AC8" s="2404"/>
      <c r="AD8" s="2404"/>
      <c r="AE8" s="2404"/>
      <c r="AF8" s="2404"/>
      <c r="AG8" s="2404"/>
    </row>
    <row r="9" spans="1:33" s="2353" customFormat="1" ht="15.75" thickBot="1">
      <c r="A9" s="3988"/>
      <c r="B9" s="3989"/>
      <c r="C9" s="3990"/>
      <c r="D9" s="2360"/>
      <c r="E9" s="3259"/>
      <c r="F9" s="3259"/>
      <c r="G9" s="3259"/>
      <c r="H9" s="3260"/>
      <c r="I9" s="3260"/>
      <c r="J9" s="3261"/>
      <c r="K9" s="3286" t="s">
        <v>722</v>
      </c>
      <c r="L9" s="3286" t="s">
        <v>755</v>
      </c>
      <c r="M9" s="3262"/>
      <c r="N9" s="3284" t="s">
        <v>1859</v>
      </c>
      <c r="O9" s="3285" t="s">
        <v>1860</v>
      </c>
      <c r="P9" s="2404"/>
      <c r="Q9" s="3286" t="s">
        <v>722</v>
      </c>
      <c r="R9" s="3286" t="s">
        <v>755</v>
      </c>
      <c r="S9" s="2404"/>
      <c r="T9" s="2404"/>
      <c r="U9" s="2404"/>
      <c r="V9" s="2404"/>
      <c r="W9" s="2404"/>
      <c r="X9" s="2404"/>
      <c r="Y9" s="2404"/>
      <c r="Z9" s="2404"/>
      <c r="AA9" s="2404"/>
      <c r="AB9" s="2404"/>
      <c r="AC9" s="2404"/>
    </row>
    <row r="10" spans="1:33" s="2353" customFormat="1" ht="15">
      <c r="A10" s="2345"/>
      <c r="B10" s="2398"/>
      <c r="C10" s="2399"/>
      <c r="D10" s="2344" t="s">
        <v>983</v>
      </c>
      <c r="F10" s="2342"/>
      <c r="G10" s="2343"/>
      <c r="H10" s="2343"/>
      <c r="I10" s="2343"/>
      <c r="J10" s="2343"/>
      <c r="K10" s="3329">
        <f>'Tableau 3B'!L10</f>
        <v>0</v>
      </c>
      <c r="L10" s="3711">
        <f>'Tableau 3B'!M10</f>
        <v>0</v>
      </c>
      <c r="M10" s="2202"/>
      <c r="N10" s="2399"/>
      <c r="O10" s="3264"/>
      <c r="P10" s="2404"/>
      <c r="Q10" s="3712">
        <f>Q11+Q12+Q13</f>
        <v>0</v>
      </c>
      <c r="R10" s="3712">
        <f>R11+R12+R13</f>
        <v>0</v>
      </c>
      <c r="S10" s="2404"/>
      <c r="T10" s="2404"/>
      <c r="U10" s="2404"/>
      <c r="V10" s="2404"/>
      <c r="W10" s="2404"/>
      <c r="X10" s="2404"/>
      <c r="Y10" s="2404"/>
      <c r="Z10" s="2404"/>
      <c r="AA10" s="2404"/>
      <c r="AB10" s="2404"/>
      <c r="AC10" s="2404"/>
    </row>
    <row r="11" spans="1:33" s="2353" customFormat="1" ht="15">
      <c r="A11" s="2345"/>
      <c r="B11" s="2398"/>
      <c r="C11" s="2399"/>
      <c r="D11" s="2344"/>
      <c r="E11" s="2343"/>
      <c r="F11" s="2343" t="s">
        <v>984</v>
      </c>
      <c r="G11" s="2343"/>
      <c r="H11" s="2343"/>
      <c r="I11" s="2343"/>
      <c r="J11" s="2398"/>
      <c r="K11" s="3288">
        <f>'Tableau 3B'!O11</f>
        <v>0</v>
      </c>
      <c r="L11" s="3288">
        <f>'Tableau 3B'!P11</f>
        <v>0</v>
      </c>
      <c r="M11" s="2202"/>
      <c r="N11" s="2399"/>
      <c r="O11" s="2398"/>
      <c r="P11" s="2404"/>
      <c r="Q11" s="3299">
        <f>K11*N11</f>
        <v>0</v>
      </c>
      <c r="R11" s="3300">
        <f>L11*N11</f>
        <v>0</v>
      </c>
      <c r="S11" s="2404"/>
      <c r="T11" s="2404"/>
      <c r="U11" s="2404"/>
      <c r="V11" s="2404"/>
      <c r="W11" s="2404"/>
      <c r="X11" s="2404"/>
      <c r="Y11" s="2404"/>
      <c r="Z11" s="2404"/>
      <c r="AA11" s="2404"/>
      <c r="AB11" s="2404"/>
      <c r="AC11" s="2404"/>
    </row>
    <row r="12" spans="1:33" s="2353" customFormat="1" ht="15">
      <c r="A12" s="2345"/>
      <c r="B12" s="2398"/>
      <c r="C12" s="2399"/>
      <c r="D12" s="2344"/>
      <c r="E12" s="2343"/>
      <c r="F12" s="2343" t="s">
        <v>985</v>
      </c>
      <c r="G12" s="2343"/>
      <c r="H12" s="2343"/>
      <c r="I12" s="2343"/>
      <c r="J12" s="2398"/>
      <c r="K12" s="3288">
        <f>'Tableau 3B'!O12</f>
        <v>0</v>
      </c>
      <c r="L12" s="3288">
        <f>'Tableau 3B'!P12</f>
        <v>0</v>
      </c>
      <c r="M12" s="2202"/>
      <c r="N12" s="2399"/>
      <c r="O12" s="2398"/>
      <c r="P12" s="2404"/>
      <c r="Q12" s="3299">
        <f t="shared" ref="Q12:Q13" si="0">K12*N12</f>
        <v>0</v>
      </c>
      <c r="R12" s="3300">
        <f t="shared" ref="R12:R13" si="1">L12*N12</f>
        <v>0</v>
      </c>
      <c r="S12" s="2404"/>
      <c r="T12" s="2404"/>
      <c r="U12" s="2404"/>
      <c r="V12" s="2404"/>
      <c r="W12" s="2404"/>
      <c r="X12" s="2404"/>
      <c r="Y12" s="2404"/>
      <c r="Z12" s="2404"/>
      <c r="AA12" s="2404"/>
      <c r="AB12" s="2404"/>
      <c r="AC12" s="2404"/>
    </row>
    <row r="13" spans="1:33" s="2353" customFormat="1" ht="15">
      <c r="A13" s="2345"/>
      <c r="B13" s="2398"/>
      <c r="C13" s="2399"/>
      <c r="D13" s="2344"/>
      <c r="E13" s="2343"/>
      <c r="F13" s="2343" t="s">
        <v>986</v>
      </c>
      <c r="G13" s="2343"/>
      <c r="H13" s="2343"/>
      <c r="I13" s="2343"/>
      <c r="J13" s="2398"/>
      <c r="K13" s="3288">
        <f>'Tableau 3B'!O13</f>
        <v>0</v>
      </c>
      <c r="L13" s="3288">
        <f>'Tableau 3B'!P13</f>
        <v>0</v>
      </c>
      <c r="M13" s="2202"/>
      <c r="N13" s="2399"/>
      <c r="O13" s="2398"/>
      <c r="P13" s="2404"/>
      <c r="Q13" s="3299">
        <f t="shared" si="0"/>
        <v>0</v>
      </c>
      <c r="R13" s="3300">
        <f t="shared" si="1"/>
        <v>0</v>
      </c>
      <c r="S13" s="2404"/>
      <c r="T13" s="2404"/>
      <c r="U13" s="2404"/>
      <c r="V13" s="2404"/>
      <c r="W13" s="2404"/>
      <c r="X13" s="2404"/>
      <c r="Y13" s="2404"/>
      <c r="Z13" s="2404"/>
      <c r="AA13" s="2404"/>
      <c r="AB13" s="2404"/>
      <c r="AC13" s="2404"/>
    </row>
    <row r="14" spans="1:33" s="2353" customFormat="1" ht="15">
      <c r="A14" s="2345"/>
      <c r="B14" s="2398"/>
      <c r="C14" s="2399"/>
      <c r="D14" s="2344"/>
      <c r="E14" s="2337"/>
      <c r="F14" s="2337"/>
      <c r="G14" s="2337"/>
      <c r="H14" s="2337"/>
      <c r="I14" s="2337"/>
      <c r="J14" s="2405"/>
      <c r="K14" s="3287"/>
      <c r="L14" s="3287"/>
      <c r="M14" s="3262"/>
      <c r="N14" s="3265"/>
      <c r="O14" s="3264"/>
      <c r="P14" s="2404"/>
      <c r="Q14" s="3298"/>
      <c r="R14" s="3287"/>
      <c r="S14" s="2404"/>
      <c r="T14" s="2404"/>
      <c r="U14" s="2404"/>
      <c r="V14" s="2404"/>
      <c r="W14" s="2404"/>
      <c r="X14" s="2404"/>
      <c r="Y14" s="2404"/>
      <c r="Z14" s="2404"/>
      <c r="AA14" s="2404"/>
      <c r="AB14" s="2404"/>
      <c r="AC14" s="2404"/>
    </row>
    <row r="15" spans="1:33" s="2353" customFormat="1" ht="15" customHeight="1">
      <c r="A15" s="2345"/>
      <c r="B15" s="2398"/>
      <c r="C15" s="2399"/>
      <c r="D15" s="2341"/>
      <c r="E15" s="2342" t="s">
        <v>627</v>
      </c>
      <c r="F15" s="2343"/>
      <c r="G15" s="2343"/>
      <c r="H15" s="2343"/>
      <c r="I15" s="2343"/>
      <c r="J15" s="2398"/>
      <c r="K15" s="3288">
        <f>'Tableau 3B'!O15</f>
        <v>0</v>
      </c>
      <c r="L15" s="3288">
        <f>'Tableau 3B'!P15</f>
        <v>0</v>
      </c>
      <c r="M15" s="3266"/>
      <c r="N15" s="2399"/>
      <c r="O15" s="2398"/>
      <c r="P15" s="2404"/>
      <c r="Q15" s="3299">
        <f>Q17+Q107+Q119+Q124+Q136</f>
        <v>0</v>
      </c>
      <c r="R15" s="3300">
        <f>R17+R107+R119+R124+R136</f>
        <v>0</v>
      </c>
      <c r="S15" s="2404"/>
      <c r="T15" s="2404"/>
      <c r="U15" s="2404"/>
      <c r="V15" s="2404"/>
      <c r="W15" s="2404"/>
      <c r="X15" s="2404"/>
      <c r="Y15" s="2404"/>
      <c r="Z15" s="2404"/>
      <c r="AA15" s="2404"/>
      <c r="AB15" s="2404"/>
      <c r="AC15" s="2404"/>
    </row>
    <row r="16" spans="1:33" s="2383" customFormat="1" ht="15" customHeight="1">
      <c r="A16" s="2345"/>
      <c r="B16" s="2398"/>
      <c r="C16" s="2399"/>
      <c r="D16" s="2344"/>
      <c r="E16" s="2343"/>
      <c r="F16" s="2343"/>
      <c r="G16" s="2343"/>
      <c r="H16" s="2343"/>
      <c r="I16" s="2343"/>
      <c r="J16" s="2398"/>
      <c r="K16" s="3288"/>
      <c r="L16" s="3288"/>
      <c r="M16" s="3267"/>
      <c r="N16" s="2399"/>
      <c r="O16" s="2398"/>
      <c r="P16" s="3268"/>
      <c r="Q16" s="3299"/>
      <c r="R16" s="3300"/>
      <c r="S16" s="3268"/>
      <c r="T16" s="3268"/>
      <c r="U16" s="3268"/>
      <c r="V16" s="3268"/>
      <c r="W16" s="3268"/>
      <c r="X16" s="3268"/>
      <c r="Y16" s="3268"/>
      <c r="Z16" s="3268"/>
      <c r="AA16" s="3268"/>
      <c r="AB16" s="3268"/>
      <c r="AC16" s="3268"/>
    </row>
    <row r="17" spans="1:29" s="2383" customFormat="1" ht="15">
      <c r="A17" s="2345"/>
      <c r="B17" s="2398"/>
      <c r="C17" s="2399"/>
      <c r="D17" s="2345"/>
      <c r="E17" s="2343" t="s">
        <v>877</v>
      </c>
      <c r="F17" s="2343" t="s">
        <v>628</v>
      </c>
      <c r="G17" s="2343"/>
      <c r="H17" s="2343"/>
      <c r="I17" s="2343"/>
      <c r="J17" s="2398"/>
      <c r="K17" s="3288">
        <f>'Tableau 3B'!O17</f>
        <v>0</v>
      </c>
      <c r="L17" s="3288">
        <f>'Tableau 3B'!P17</f>
        <v>0</v>
      </c>
      <c r="M17" s="3266"/>
      <c r="N17" s="2399"/>
      <c r="O17" s="2398"/>
      <c r="P17" s="3268"/>
      <c r="Q17" s="3299">
        <f>Q19+Q82+Q99</f>
        <v>0</v>
      </c>
      <c r="R17" s="3300">
        <f>R19+R82+R99</f>
        <v>0</v>
      </c>
      <c r="S17" s="3268"/>
      <c r="T17" s="3268"/>
      <c r="U17" s="3268"/>
      <c r="V17" s="3268"/>
      <c r="W17" s="3268"/>
      <c r="X17" s="3268"/>
      <c r="Y17" s="3268"/>
      <c r="Z17" s="3268"/>
      <c r="AA17" s="3268"/>
      <c r="AB17" s="3268"/>
      <c r="AC17" s="3268"/>
    </row>
    <row r="18" spans="1:29" s="2383" customFormat="1" ht="15">
      <c r="A18" s="2345"/>
      <c r="B18" s="2398"/>
      <c r="C18" s="2399"/>
      <c r="D18" s="2345"/>
      <c r="E18" s="2346"/>
      <c r="F18" s="2343"/>
      <c r="G18" s="2343"/>
      <c r="H18" s="2343"/>
      <c r="I18" s="2343"/>
      <c r="J18" s="2398"/>
      <c r="K18" s="3288"/>
      <c r="L18" s="3288"/>
      <c r="M18" s="3267"/>
      <c r="N18" s="2399"/>
      <c r="O18" s="2398"/>
      <c r="P18" s="3268"/>
      <c r="Q18" s="3299"/>
      <c r="R18" s="3300"/>
      <c r="S18" s="3268"/>
      <c r="T18" s="3268"/>
      <c r="U18" s="3268"/>
      <c r="V18" s="3268"/>
      <c r="W18" s="3268"/>
      <c r="X18" s="3268"/>
      <c r="Y18" s="3268"/>
      <c r="Z18" s="3268"/>
      <c r="AA18" s="3268"/>
      <c r="AB18" s="3268"/>
      <c r="AC18" s="3268"/>
    </row>
    <row r="19" spans="1:29" s="2383" customFormat="1" ht="15">
      <c r="A19" s="2345"/>
      <c r="B19" s="2398"/>
      <c r="C19" s="2399"/>
      <c r="D19" s="2345"/>
      <c r="E19" s="2343"/>
      <c r="F19" s="2343" t="s">
        <v>736</v>
      </c>
      <c r="G19" s="2343" t="s">
        <v>629</v>
      </c>
      <c r="H19" s="2343"/>
      <c r="I19" s="2343"/>
      <c r="J19" s="2398"/>
      <c r="K19" s="3288">
        <f>'Tableau 3B'!O19</f>
        <v>0</v>
      </c>
      <c r="L19" s="3288">
        <f>'Tableau 3B'!P19</f>
        <v>0</v>
      </c>
      <c r="M19" s="3266"/>
      <c r="N19" s="2399"/>
      <c r="O19" s="2398"/>
      <c r="P19" s="3268"/>
      <c r="Q19" s="3299">
        <f>Q21+Q42+Q46+Q73+Q75+Q77+Q79+Q80</f>
        <v>0</v>
      </c>
      <c r="R19" s="3300">
        <f>R21+R42+R46+R73+R75+R77+R79+R80</f>
        <v>0</v>
      </c>
      <c r="S19" s="3268"/>
      <c r="T19" s="3268"/>
      <c r="U19" s="3268"/>
      <c r="V19" s="3268"/>
      <c r="W19" s="3268"/>
      <c r="X19" s="3268"/>
      <c r="Y19" s="3268"/>
      <c r="Z19" s="3268"/>
      <c r="AA19" s="3268"/>
      <c r="AB19" s="3268"/>
      <c r="AC19" s="3268"/>
    </row>
    <row r="20" spans="1:29" s="2353" customFormat="1" ht="15">
      <c r="A20" s="2345"/>
      <c r="B20" s="2398"/>
      <c r="C20" s="2399"/>
      <c r="D20" s="2345"/>
      <c r="E20" s="2343"/>
      <c r="F20" s="2343"/>
      <c r="G20" s="2343"/>
      <c r="H20" s="2343"/>
      <c r="I20" s="2347"/>
      <c r="J20" s="2401"/>
      <c r="K20" s="3289"/>
      <c r="L20" s="3289"/>
      <c r="M20" s="3266"/>
      <c r="N20" s="2400"/>
      <c r="O20" s="2401"/>
      <c r="P20" s="2404"/>
      <c r="Q20" s="3301"/>
      <c r="R20" s="3290"/>
      <c r="S20" s="2404"/>
      <c r="T20" s="2404"/>
      <c r="U20" s="2404"/>
      <c r="V20" s="2404"/>
      <c r="W20" s="2404"/>
      <c r="X20" s="2404"/>
      <c r="Y20" s="2404"/>
      <c r="Z20" s="2404"/>
      <c r="AA20" s="2404"/>
      <c r="AB20" s="2404"/>
      <c r="AC20" s="2404"/>
    </row>
    <row r="21" spans="1:29" s="2353" customFormat="1" ht="15">
      <c r="A21" s="2345"/>
      <c r="B21" s="2398"/>
      <c r="C21" s="2399"/>
      <c r="D21" s="2345"/>
      <c r="E21" s="2343"/>
      <c r="F21" s="2343"/>
      <c r="G21" s="2343" t="s">
        <v>630</v>
      </c>
      <c r="H21" s="2347"/>
      <c r="I21" s="2347"/>
      <c r="J21" s="2401"/>
      <c r="K21" s="3288">
        <f>'Tableau 3B'!O21</f>
        <v>0</v>
      </c>
      <c r="L21" s="3288">
        <f>'Tableau 3B'!P21</f>
        <v>0</v>
      </c>
      <c r="M21" s="3266"/>
      <c r="N21" s="2399"/>
      <c r="O21" s="2399"/>
      <c r="P21" s="2404"/>
      <c r="Q21" s="3299">
        <f>Q22+Q23+Q24+Q25+Q26+Q31+Q32+Q33+Q36+Q37+Q38+Q39+Q40</f>
        <v>0</v>
      </c>
      <c r="R21" s="3300">
        <f>R22+R23+R24+R25+R26+R31+R32+R33+R36+R37+R38+R39+R40</f>
        <v>0</v>
      </c>
      <c r="S21" s="2404"/>
      <c r="T21" s="2404"/>
      <c r="U21" s="2404"/>
      <c r="V21" s="2404"/>
      <c r="W21" s="2404"/>
      <c r="X21" s="2404"/>
      <c r="Y21" s="2404"/>
      <c r="Z21" s="2404"/>
      <c r="AA21" s="2404"/>
      <c r="AB21" s="2404"/>
      <c r="AC21" s="2404"/>
    </row>
    <row r="22" spans="1:29" s="2353" customFormat="1" ht="15">
      <c r="A22" s="2345"/>
      <c r="B22" s="2398"/>
      <c r="C22" s="2399" t="s">
        <v>551</v>
      </c>
      <c r="D22" s="2345"/>
      <c r="E22" s="2343"/>
      <c r="F22" s="2343"/>
      <c r="G22" s="2343"/>
      <c r="H22" s="2347" t="s">
        <v>631</v>
      </c>
      <c r="I22" s="2347"/>
      <c r="J22" s="2401"/>
      <c r="K22" s="3289">
        <f>'Tableau 3B'!O22</f>
        <v>0</v>
      </c>
      <c r="L22" s="3289">
        <f>'Tableau 3B'!P22</f>
        <v>0</v>
      </c>
      <c r="M22" s="2202"/>
      <c r="N22" s="2400"/>
      <c r="O22" s="2401"/>
      <c r="P22" s="2404"/>
      <c r="Q22" s="3301">
        <f>K22*N22</f>
        <v>0</v>
      </c>
      <c r="R22" s="3290">
        <f>L22*N22</f>
        <v>0</v>
      </c>
      <c r="S22" s="2404"/>
      <c r="T22" s="2404"/>
      <c r="U22" s="2404"/>
      <c r="V22" s="2404"/>
      <c r="W22" s="2404"/>
      <c r="X22" s="2404"/>
      <c r="Y22" s="2404"/>
      <c r="Z22" s="2404"/>
      <c r="AA22" s="2404"/>
      <c r="AB22" s="2404"/>
      <c r="AC22" s="2404"/>
    </row>
    <row r="23" spans="1:29" s="2353" customFormat="1" ht="15">
      <c r="A23" s="2345"/>
      <c r="B23" s="2398"/>
      <c r="C23" s="2399" t="s">
        <v>551</v>
      </c>
      <c r="D23" s="2345"/>
      <c r="E23" s="2343"/>
      <c r="F23" s="2343"/>
      <c r="G23" s="2343"/>
      <c r="H23" s="2348" t="s">
        <v>632</v>
      </c>
      <c r="I23" s="2348"/>
      <c r="J23" s="2401"/>
      <c r="K23" s="3289">
        <f>'Tableau 3B'!O23</f>
        <v>0</v>
      </c>
      <c r="L23" s="3289">
        <f>'Tableau 3B'!P23</f>
        <v>0</v>
      </c>
      <c r="M23" s="2202"/>
      <c r="N23" s="2400"/>
      <c r="O23" s="2401"/>
      <c r="P23" s="2404"/>
      <c r="Q23" s="3301">
        <f>K23*N23</f>
        <v>0</v>
      </c>
      <c r="R23" s="3290">
        <f t="shared" ref="R23:R25" si="2">L23*N23</f>
        <v>0</v>
      </c>
      <c r="S23" s="2404"/>
      <c r="T23" s="2404"/>
      <c r="U23" s="2404"/>
      <c r="V23" s="2404"/>
      <c r="W23" s="2404"/>
      <c r="X23" s="2404"/>
      <c r="Y23" s="2404"/>
      <c r="Z23" s="2404"/>
      <c r="AA23" s="2404"/>
      <c r="AB23" s="2404"/>
      <c r="AC23" s="2404"/>
    </row>
    <row r="24" spans="1:29" s="2353" customFormat="1" ht="15">
      <c r="A24" s="2345"/>
      <c r="B24" s="2398"/>
      <c r="C24" s="2399" t="s">
        <v>552</v>
      </c>
      <c r="D24" s="2345"/>
      <c r="E24" s="2343"/>
      <c r="F24" s="2343"/>
      <c r="G24" s="2343"/>
      <c r="H24" s="2347" t="s">
        <v>633</v>
      </c>
      <c r="I24" s="2347"/>
      <c r="J24" s="2401"/>
      <c r="K24" s="3289">
        <f>'Tableau 3B'!O24</f>
        <v>0</v>
      </c>
      <c r="L24" s="3289">
        <f>'Tableau 3B'!P24</f>
        <v>0</v>
      </c>
      <c r="M24" s="2202"/>
      <c r="N24" s="2400"/>
      <c r="O24" s="2401"/>
      <c r="P24" s="2404"/>
      <c r="Q24" s="3301">
        <f>K24*N24</f>
        <v>0</v>
      </c>
      <c r="R24" s="3290">
        <f t="shared" si="2"/>
        <v>0</v>
      </c>
      <c r="S24" s="2404"/>
      <c r="T24" s="2404"/>
      <c r="U24" s="2404"/>
      <c r="V24" s="2404"/>
      <c r="W24" s="2404"/>
      <c r="X24" s="2404"/>
      <c r="Y24" s="2404"/>
      <c r="Z24" s="2404"/>
      <c r="AA24" s="2404"/>
      <c r="AB24" s="2404"/>
      <c r="AC24" s="2404"/>
    </row>
    <row r="25" spans="1:29" s="2353" customFormat="1" ht="15">
      <c r="A25" s="2345"/>
      <c r="B25" s="2398"/>
      <c r="C25" s="2399" t="s">
        <v>551</v>
      </c>
      <c r="D25" s="2345"/>
      <c r="E25" s="2343"/>
      <c r="F25" s="2343"/>
      <c r="G25" s="2343"/>
      <c r="H25" s="2347" t="s">
        <v>634</v>
      </c>
      <c r="I25" s="2347"/>
      <c r="J25" s="2401"/>
      <c r="K25" s="3289">
        <f>'Tableau 3B'!O25</f>
        <v>0</v>
      </c>
      <c r="L25" s="3289">
        <f>'Tableau 3B'!P25</f>
        <v>0</v>
      </c>
      <c r="M25" s="2202"/>
      <c r="N25" s="2400"/>
      <c r="O25" s="2401"/>
      <c r="P25" s="2404"/>
      <c r="Q25" s="3301">
        <f>K25*N25</f>
        <v>0</v>
      </c>
      <c r="R25" s="3290">
        <f t="shared" si="2"/>
        <v>0</v>
      </c>
      <c r="S25" s="2404"/>
      <c r="T25" s="2404"/>
      <c r="U25" s="2404"/>
      <c r="V25" s="2404"/>
      <c r="W25" s="2404"/>
      <c r="X25" s="2404"/>
      <c r="Y25" s="2404"/>
      <c r="Z25" s="2404"/>
      <c r="AA25" s="2404"/>
      <c r="AB25" s="2404"/>
      <c r="AC25" s="2404"/>
    </row>
    <row r="26" spans="1:29" s="2353" customFormat="1" ht="15">
      <c r="A26" s="2345"/>
      <c r="B26" s="2398"/>
      <c r="C26" s="2399"/>
      <c r="D26" s="2345"/>
      <c r="E26" s="2343"/>
      <c r="F26" s="2343"/>
      <c r="G26" s="2343"/>
      <c r="H26" s="2347" t="s">
        <v>635</v>
      </c>
      <c r="I26" s="2347"/>
      <c r="J26" s="2401"/>
      <c r="K26" s="3288">
        <f>'Tableau 3B'!O26</f>
        <v>0</v>
      </c>
      <c r="L26" s="3288">
        <f>'Tableau 3B'!P26</f>
        <v>0</v>
      </c>
      <c r="M26" s="3266"/>
      <c r="N26" s="2399"/>
      <c r="O26" s="2398"/>
      <c r="P26" s="2404"/>
      <c r="Q26" s="3299">
        <f>Q27+Q28+Q29+Q30</f>
        <v>0</v>
      </c>
      <c r="R26" s="3300">
        <f>R27+R28+R29+R30</f>
        <v>0</v>
      </c>
      <c r="S26" s="2404"/>
      <c r="T26" s="2404"/>
      <c r="U26" s="2404"/>
      <c r="V26" s="2404"/>
      <c r="W26" s="2404"/>
      <c r="X26" s="2404"/>
      <c r="Y26" s="2404"/>
      <c r="Z26" s="2404"/>
      <c r="AA26" s="2404"/>
      <c r="AB26" s="2404"/>
      <c r="AC26" s="2404"/>
    </row>
    <row r="27" spans="1:29" s="2353" customFormat="1" ht="15">
      <c r="A27" s="2345"/>
      <c r="B27" s="2398"/>
      <c r="C27" s="2399" t="s">
        <v>551</v>
      </c>
      <c r="D27" s="2345"/>
      <c r="E27" s="2343"/>
      <c r="F27" s="2343"/>
      <c r="G27" s="2343"/>
      <c r="H27" s="2347"/>
      <c r="I27" s="2347" t="s">
        <v>636</v>
      </c>
      <c r="J27" s="2401"/>
      <c r="K27" s="3289">
        <f>'Tableau 3B'!O27</f>
        <v>0</v>
      </c>
      <c r="L27" s="3289">
        <f>'Tableau 3B'!P27</f>
        <v>0</v>
      </c>
      <c r="M27" s="2202"/>
      <c r="N27" s="2400"/>
      <c r="O27" s="2401"/>
      <c r="P27" s="2404"/>
      <c r="Q27" s="3301">
        <f>K27*N27</f>
        <v>0</v>
      </c>
      <c r="R27" s="3290">
        <f t="shared" ref="R27:R30" si="3">L27*N27</f>
        <v>0</v>
      </c>
      <c r="S27" s="2404"/>
      <c r="T27" s="2404"/>
      <c r="U27" s="2404"/>
      <c r="V27" s="2404"/>
      <c r="W27" s="2404"/>
      <c r="X27" s="2404"/>
      <c r="Y27" s="2404"/>
      <c r="Z27" s="2404"/>
      <c r="AA27" s="2404"/>
      <c r="AB27" s="2404"/>
      <c r="AC27" s="2404"/>
    </row>
    <row r="28" spans="1:29" s="2353" customFormat="1" ht="15">
      <c r="A28" s="2345"/>
      <c r="B28" s="2398"/>
      <c r="C28" s="2399" t="s">
        <v>551</v>
      </c>
      <c r="D28" s="2345"/>
      <c r="E28" s="2343"/>
      <c r="F28" s="2343"/>
      <c r="G28" s="2343"/>
      <c r="H28" s="2347"/>
      <c r="I28" s="2347" t="s">
        <v>637</v>
      </c>
      <c r="J28" s="2401"/>
      <c r="K28" s="3289">
        <f>'Tableau 3B'!O28</f>
        <v>0</v>
      </c>
      <c r="L28" s="3289">
        <f>'Tableau 3B'!P28</f>
        <v>0</v>
      </c>
      <c r="M28" s="2202"/>
      <c r="N28" s="2400"/>
      <c r="O28" s="2401"/>
      <c r="P28" s="2404"/>
      <c r="Q28" s="3301">
        <f>K28*N28</f>
        <v>0</v>
      </c>
      <c r="R28" s="3290">
        <f t="shared" si="3"/>
        <v>0</v>
      </c>
      <c r="S28" s="2404"/>
      <c r="T28" s="2404"/>
      <c r="U28" s="2404"/>
      <c r="V28" s="2404"/>
      <c r="W28" s="2404"/>
      <c r="X28" s="2404"/>
      <c r="Y28" s="2404"/>
      <c r="Z28" s="2404"/>
      <c r="AA28" s="2404"/>
      <c r="AB28" s="2404"/>
      <c r="AC28" s="2404"/>
    </row>
    <row r="29" spans="1:29" s="2353" customFormat="1" ht="15">
      <c r="A29" s="2345"/>
      <c r="B29" s="2398"/>
      <c r="C29" s="2399" t="s">
        <v>552</v>
      </c>
      <c r="D29" s="2345"/>
      <c r="E29" s="2343"/>
      <c r="F29" s="2343"/>
      <c r="G29" s="2343"/>
      <c r="H29" s="2347"/>
      <c r="I29" s="2347" t="s">
        <v>76</v>
      </c>
      <c r="J29" s="2401"/>
      <c r="K29" s="3289">
        <f>'Tableau 3B'!O29</f>
        <v>0</v>
      </c>
      <c r="L29" s="3289">
        <f>'Tableau 3B'!P29</f>
        <v>0</v>
      </c>
      <c r="M29" s="2202"/>
      <c r="N29" s="2400"/>
      <c r="O29" s="2401"/>
      <c r="P29" s="2404"/>
      <c r="Q29" s="3301">
        <f>K29*N29</f>
        <v>0</v>
      </c>
      <c r="R29" s="3290">
        <f t="shared" si="3"/>
        <v>0</v>
      </c>
      <c r="S29" s="2404"/>
      <c r="T29" s="2404"/>
      <c r="U29" s="2404"/>
      <c r="V29" s="2404"/>
      <c r="W29" s="2404"/>
      <c r="X29" s="2404"/>
      <c r="Y29" s="2404"/>
      <c r="Z29" s="2404"/>
      <c r="AA29" s="2404"/>
      <c r="AB29" s="2404"/>
      <c r="AC29" s="2404"/>
    </row>
    <row r="30" spans="1:29" s="2353" customFormat="1" ht="15">
      <c r="A30" s="2345"/>
      <c r="B30" s="2398"/>
      <c r="C30" s="2399" t="s">
        <v>551</v>
      </c>
      <c r="D30" s="2345"/>
      <c r="E30" s="2343"/>
      <c r="F30" s="2343"/>
      <c r="G30" s="2343"/>
      <c r="H30" s="2347"/>
      <c r="I30" s="2347" t="s">
        <v>638</v>
      </c>
      <c r="J30" s="2401"/>
      <c r="K30" s="3289">
        <f>'Tableau 3B'!O30</f>
        <v>0</v>
      </c>
      <c r="L30" s="3289">
        <f>'Tableau 3B'!P30</f>
        <v>0</v>
      </c>
      <c r="M30" s="2202"/>
      <c r="N30" s="2400"/>
      <c r="O30" s="2401"/>
      <c r="P30" s="2404"/>
      <c r="Q30" s="3301">
        <f>K30*N30</f>
        <v>0</v>
      </c>
      <c r="R30" s="3290">
        <f t="shared" si="3"/>
        <v>0</v>
      </c>
      <c r="S30" s="2404"/>
      <c r="T30" s="2404"/>
      <c r="U30" s="2404"/>
      <c r="V30" s="2404"/>
      <c r="W30" s="2404"/>
      <c r="X30" s="2404"/>
      <c r="Y30" s="2404"/>
      <c r="Z30" s="2404"/>
      <c r="AA30" s="2404"/>
      <c r="AB30" s="2404"/>
      <c r="AC30" s="2404"/>
    </row>
    <row r="31" spans="1:29" s="2353" customFormat="1" ht="15">
      <c r="A31" s="2345"/>
      <c r="B31" s="2398"/>
      <c r="C31" s="2399" t="s">
        <v>551</v>
      </c>
      <c r="D31" s="2345"/>
      <c r="E31" s="2343"/>
      <c r="F31" s="2343"/>
      <c r="G31" s="2343"/>
      <c r="H31" s="2347" t="s">
        <v>639</v>
      </c>
      <c r="I31" s="2347"/>
      <c r="J31" s="2401"/>
      <c r="K31" s="3289">
        <f>'Tableau 3B'!O31</f>
        <v>0</v>
      </c>
      <c r="L31" s="3289">
        <f>'Tableau 3B'!P31</f>
        <v>0</v>
      </c>
      <c r="M31" s="2202"/>
      <c r="N31" s="2400"/>
      <c r="O31" s="2401"/>
      <c r="P31" s="2404"/>
      <c r="Q31" s="3301">
        <f>K31*N31</f>
        <v>0</v>
      </c>
      <c r="R31" s="3290">
        <f t="shared" ref="R31:R32" si="4">L31*N31</f>
        <v>0</v>
      </c>
      <c r="S31" s="2404"/>
      <c r="T31" s="2404"/>
      <c r="U31" s="2404"/>
      <c r="V31" s="2404"/>
      <c r="W31" s="2404"/>
      <c r="X31" s="2404"/>
      <c r="Y31" s="2404"/>
      <c r="Z31" s="2404"/>
      <c r="AA31" s="2404"/>
      <c r="AB31" s="2404"/>
      <c r="AC31" s="2404"/>
    </row>
    <row r="32" spans="1:29" s="2353" customFormat="1" ht="15">
      <c r="A32" s="2345"/>
      <c r="B32" s="2398"/>
      <c r="C32" s="2399" t="s">
        <v>551</v>
      </c>
      <c r="D32" s="2345"/>
      <c r="E32" s="2343"/>
      <c r="F32" s="2343"/>
      <c r="G32" s="2343"/>
      <c r="H32" s="2347" t="s">
        <v>640</v>
      </c>
      <c r="I32" s="2347"/>
      <c r="J32" s="2401"/>
      <c r="K32" s="3289">
        <f>'Tableau 3B'!O32</f>
        <v>0</v>
      </c>
      <c r="L32" s="3289">
        <f>'Tableau 3B'!P32</f>
        <v>0</v>
      </c>
      <c r="M32" s="2202"/>
      <c r="N32" s="2400"/>
      <c r="O32" s="2401"/>
      <c r="P32" s="2404"/>
      <c r="Q32" s="3301">
        <f t="shared" ref="Q32" si="5">K32*N32</f>
        <v>0</v>
      </c>
      <c r="R32" s="3290">
        <f t="shared" si="4"/>
        <v>0</v>
      </c>
      <c r="S32" s="2404"/>
      <c r="T32" s="2404"/>
      <c r="U32" s="2404"/>
      <c r="V32" s="2404"/>
      <c r="W32" s="2404"/>
      <c r="X32" s="2404"/>
      <c r="Y32" s="2404"/>
      <c r="Z32" s="2404"/>
      <c r="AA32" s="2404"/>
      <c r="AB32" s="2404"/>
      <c r="AC32" s="2404"/>
    </row>
    <row r="33" spans="1:29" s="2353" customFormat="1" ht="15">
      <c r="A33" s="2345"/>
      <c r="B33" s="2398"/>
      <c r="C33" s="2399"/>
      <c r="D33" s="2345"/>
      <c r="E33" s="2343"/>
      <c r="F33" s="2343"/>
      <c r="G33" s="2343"/>
      <c r="H33" s="2347" t="s">
        <v>641</v>
      </c>
      <c r="I33" s="2347"/>
      <c r="J33" s="2401"/>
      <c r="K33" s="3288">
        <f>'Tableau 3B'!O33</f>
        <v>0</v>
      </c>
      <c r="L33" s="3288">
        <f>'Tableau 3B'!P33</f>
        <v>0</v>
      </c>
      <c r="M33" s="3266"/>
      <c r="N33" s="2399"/>
      <c r="O33" s="2398"/>
      <c r="P33" s="2404"/>
      <c r="Q33" s="3299">
        <f>Q34+Q35</f>
        <v>0</v>
      </c>
      <c r="R33" s="3300">
        <f>R34+R35</f>
        <v>0</v>
      </c>
      <c r="S33" s="2404"/>
      <c r="T33" s="2404"/>
      <c r="U33" s="2404"/>
      <c r="V33" s="2404"/>
      <c r="W33" s="2404"/>
      <c r="X33" s="2404"/>
      <c r="Y33" s="2404"/>
      <c r="Z33" s="2404"/>
      <c r="AA33" s="2404"/>
      <c r="AB33" s="2404"/>
      <c r="AC33" s="2404"/>
    </row>
    <row r="34" spans="1:29" s="2353" customFormat="1" ht="15">
      <c r="A34" s="2345"/>
      <c r="B34" s="2398"/>
      <c r="C34" s="2399" t="s">
        <v>551</v>
      </c>
      <c r="D34" s="2345"/>
      <c r="E34" s="2343"/>
      <c r="F34" s="2343"/>
      <c r="G34" s="2343"/>
      <c r="H34" s="2347"/>
      <c r="I34" s="2347" t="s">
        <v>642</v>
      </c>
      <c r="J34" s="2401"/>
      <c r="K34" s="3289">
        <f>'Tableau 3B'!O34</f>
        <v>0</v>
      </c>
      <c r="L34" s="3289">
        <f>'Tableau 3B'!P34</f>
        <v>0</v>
      </c>
      <c r="M34" s="2202"/>
      <c r="N34" s="2400"/>
      <c r="O34" s="2401"/>
      <c r="P34" s="2404"/>
      <c r="Q34" s="3301">
        <f>K34*N34</f>
        <v>0</v>
      </c>
      <c r="R34" s="3290">
        <f t="shared" ref="R34:R37" si="6">L34*N34</f>
        <v>0</v>
      </c>
      <c r="S34" s="2404"/>
      <c r="T34" s="2404"/>
      <c r="U34" s="2404"/>
      <c r="V34" s="2404"/>
      <c r="W34" s="2404"/>
      <c r="X34" s="2404"/>
      <c r="Y34" s="2404"/>
      <c r="Z34" s="2404"/>
      <c r="AA34" s="2404"/>
      <c r="AB34" s="2404"/>
      <c r="AC34" s="2404"/>
    </row>
    <row r="35" spans="1:29" s="2353" customFormat="1" ht="15">
      <c r="A35" s="2345"/>
      <c r="B35" s="2398"/>
      <c r="C35" s="2399" t="s">
        <v>551</v>
      </c>
      <c r="D35" s="2345"/>
      <c r="E35" s="2343"/>
      <c r="F35" s="2343"/>
      <c r="G35" s="2343"/>
      <c r="H35" s="2347"/>
      <c r="I35" s="2347" t="s">
        <v>643</v>
      </c>
      <c r="J35" s="2401"/>
      <c r="K35" s="3289">
        <f>'Tableau 3B'!O35</f>
        <v>0</v>
      </c>
      <c r="L35" s="3289">
        <f>'Tableau 3B'!P35</f>
        <v>0</v>
      </c>
      <c r="M35" s="2202"/>
      <c r="N35" s="2400"/>
      <c r="O35" s="2401"/>
      <c r="P35" s="2404"/>
      <c r="Q35" s="3301">
        <f>K35*N35</f>
        <v>0</v>
      </c>
      <c r="R35" s="3290">
        <f t="shared" si="6"/>
        <v>0</v>
      </c>
      <c r="S35" s="2404"/>
      <c r="T35" s="2404"/>
      <c r="U35" s="2404"/>
      <c r="V35" s="2404"/>
      <c r="W35" s="2404"/>
      <c r="X35" s="2404"/>
      <c r="Y35" s="2404"/>
      <c r="Z35" s="2404"/>
      <c r="AA35" s="2404"/>
      <c r="AB35" s="2404"/>
      <c r="AC35" s="2404"/>
    </row>
    <row r="36" spans="1:29" s="2353" customFormat="1" ht="15">
      <c r="A36" s="2345"/>
      <c r="B36" s="2398"/>
      <c r="C36" s="2399" t="s">
        <v>552</v>
      </c>
      <c r="D36" s="2345"/>
      <c r="E36" s="2343"/>
      <c r="F36" s="2343"/>
      <c r="G36" s="2343"/>
      <c r="H36" s="2347" t="s">
        <v>644</v>
      </c>
      <c r="I36" s="2347"/>
      <c r="J36" s="2401"/>
      <c r="K36" s="3289">
        <f>'Tableau 3B'!O36</f>
        <v>0</v>
      </c>
      <c r="L36" s="3289">
        <f>'Tableau 3B'!P36</f>
        <v>0</v>
      </c>
      <c r="M36" s="2202"/>
      <c r="N36" s="2400"/>
      <c r="O36" s="2401"/>
      <c r="P36" s="2404"/>
      <c r="Q36" s="3301">
        <f>K36*N36</f>
        <v>0</v>
      </c>
      <c r="R36" s="3290">
        <f t="shared" si="6"/>
        <v>0</v>
      </c>
      <c r="S36" s="2404"/>
      <c r="T36" s="2404"/>
      <c r="U36" s="2404"/>
      <c r="V36" s="2404"/>
      <c r="W36" s="2404"/>
      <c r="X36" s="2404"/>
      <c r="Y36" s="2404"/>
      <c r="Z36" s="2404"/>
      <c r="AA36" s="2404"/>
      <c r="AB36" s="2404"/>
      <c r="AC36" s="2404"/>
    </row>
    <row r="37" spans="1:29" s="2353" customFormat="1" ht="15">
      <c r="A37" s="2345"/>
      <c r="B37" s="2398"/>
      <c r="C37" s="2399" t="s">
        <v>552</v>
      </c>
      <c r="D37" s="2345"/>
      <c r="E37" s="2343"/>
      <c r="F37" s="2343"/>
      <c r="G37" s="2343"/>
      <c r="H37" s="2347" t="s">
        <v>645</v>
      </c>
      <c r="I37" s="2347"/>
      <c r="J37" s="2401"/>
      <c r="K37" s="3289">
        <f>'Tableau 3B'!O37</f>
        <v>0</v>
      </c>
      <c r="L37" s="3289">
        <f>'Tableau 3B'!P37</f>
        <v>0</v>
      </c>
      <c r="M37" s="2202"/>
      <c r="N37" s="2400"/>
      <c r="O37" s="2401"/>
      <c r="P37" s="2404"/>
      <c r="Q37" s="3301">
        <f>K37*N37</f>
        <v>0</v>
      </c>
      <c r="R37" s="3290">
        <f t="shared" si="6"/>
        <v>0</v>
      </c>
      <c r="S37" s="2404"/>
      <c r="T37" s="2404"/>
      <c r="U37" s="2404"/>
      <c r="V37" s="2404"/>
      <c r="W37" s="2404"/>
      <c r="X37" s="2404"/>
      <c r="Y37" s="2404"/>
      <c r="Z37" s="2404"/>
      <c r="AA37" s="2404"/>
      <c r="AB37" s="2404"/>
      <c r="AC37" s="2404"/>
    </row>
    <row r="38" spans="1:29" s="2353" customFormat="1" ht="15">
      <c r="A38" s="2345"/>
      <c r="B38" s="2398"/>
      <c r="C38" s="2399" t="s">
        <v>552</v>
      </c>
      <c r="D38" s="2345"/>
      <c r="E38" s="2343"/>
      <c r="F38" s="2343"/>
      <c r="G38" s="2343"/>
      <c r="H38" s="2347" t="s">
        <v>646</v>
      </c>
      <c r="I38" s="2347"/>
      <c r="J38" s="2401"/>
      <c r="K38" s="3289">
        <f>'Tableau 3B'!O38</f>
        <v>0</v>
      </c>
      <c r="L38" s="3289">
        <f>'Tableau 3B'!P38</f>
        <v>0</v>
      </c>
      <c r="M38" s="2202"/>
      <c r="N38" s="2400"/>
      <c r="O38" s="2401"/>
      <c r="P38" s="2404"/>
      <c r="Q38" s="3301">
        <f>K38*N38</f>
        <v>0</v>
      </c>
      <c r="R38" s="3290">
        <f t="shared" ref="R38:R40" si="7">L38*N38</f>
        <v>0</v>
      </c>
      <c r="S38" s="2404"/>
      <c r="T38" s="2404"/>
      <c r="U38" s="2404"/>
      <c r="V38" s="2404"/>
      <c r="W38" s="2404"/>
      <c r="X38" s="2404"/>
      <c r="Y38" s="2404"/>
      <c r="Z38" s="2404"/>
      <c r="AA38" s="2404"/>
      <c r="AB38" s="2404"/>
      <c r="AC38" s="2404"/>
    </row>
    <row r="39" spans="1:29" s="2353" customFormat="1" ht="15">
      <c r="A39" s="2345"/>
      <c r="B39" s="2398"/>
      <c r="C39" s="2399" t="s">
        <v>552</v>
      </c>
      <c r="D39" s="2345"/>
      <c r="E39" s="2343"/>
      <c r="F39" s="2343"/>
      <c r="G39" s="2343"/>
      <c r="H39" s="2347" t="s">
        <v>647</v>
      </c>
      <c r="I39" s="2347"/>
      <c r="J39" s="2401"/>
      <c r="K39" s="3289">
        <f>'Tableau 3B'!O39</f>
        <v>0</v>
      </c>
      <c r="L39" s="3289">
        <f>'Tableau 3B'!P39</f>
        <v>0</v>
      </c>
      <c r="M39" s="2202"/>
      <c r="N39" s="2400"/>
      <c r="O39" s="2401"/>
      <c r="P39" s="2404"/>
      <c r="Q39" s="3301">
        <f t="shared" ref="Q39:Q40" si="8">K39*N39</f>
        <v>0</v>
      </c>
      <c r="R39" s="3290">
        <f t="shared" si="7"/>
        <v>0</v>
      </c>
      <c r="S39" s="2404"/>
      <c r="T39" s="2404"/>
      <c r="U39" s="2404"/>
      <c r="V39" s="2404"/>
      <c r="W39" s="2404"/>
      <c r="X39" s="2404"/>
      <c r="Y39" s="2404"/>
      <c r="Z39" s="2404"/>
      <c r="AA39" s="2404"/>
      <c r="AB39" s="2404"/>
      <c r="AC39" s="2404"/>
    </row>
    <row r="40" spans="1:29" s="2353" customFormat="1" ht="15">
      <c r="A40" s="2345"/>
      <c r="B40" s="2954"/>
      <c r="C40" s="2399" t="s">
        <v>552</v>
      </c>
      <c r="D40" s="2345"/>
      <c r="E40" s="2955"/>
      <c r="F40" s="2955"/>
      <c r="G40" s="2955"/>
      <c r="H40" s="2487" t="s">
        <v>2015</v>
      </c>
      <c r="I40" s="2956"/>
      <c r="J40" s="3269"/>
      <c r="K40" s="3290">
        <f>'Tableau 3B'!O40</f>
        <v>0</v>
      </c>
      <c r="L40" s="3290">
        <f>'Tableau 3B'!P40</f>
        <v>0</v>
      </c>
      <c r="M40" s="2202"/>
      <c r="N40" s="2400"/>
      <c r="O40" s="3269"/>
      <c r="P40" s="2404"/>
      <c r="Q40" s="3301">
        <f t="shared" si="8"/>
        <v>0</v>
      </c>
      <c r="R40" s="3290">
        <f t="shared" si="7"/>
        <v>0</v>
      </c>
      <c r="S40" s="2404"/>
      <c r="T40" s="2404"/>
      <c r="U40" s="2404"/>
      <c r="V40" s="2404"/>
      <c r="W40" s="2404"/>
      <c r="X40" s="2404"/>
      <c r="Y40" s="2404"/>
      <c r="Z40" s="2404"/>
      <c r="AA40" s="2404"/>
      <c r="AB40" s="2404"/>
      <c r="AC40" s="2404"/>
    </row>
    <row r="41" spans="1:29" s="2353" customFormat="1" ht="15">
      <c r="A41" s="2345"/>
      <c r="B41" s="2398"/>
      <c r="C41" s="2399"/>
      <c r="D41" s="2345"/>
      <c r="E41" s="2343"/>
      <c r="F41" s="2343"/>
      <c r="G41" s="2343"/>
      <c r="H41" s="2347"/>
      <c r="I41" s="2347"/>
      <c r="J41" s="2401"/>
      <c r="K41" s="3289"/>
      <c r="L41" s="3289"/>
      <c r="M41" s="2202"/>
      <c r="N41" s="2400"/>
      <c r="O41" s="2401"/>
      <c r="P41" s="2404"/>
      <c r="Q41" s="3301"/>
      <c r="R41" s="3290"/>
      <c r="S41" s="2404"/>
      <c r="T41" s="2404"/>
      <c r="U41" s="2404"/>
      <c r="V41" s="2404"/>
      <c r="W41" s="2404"/>
      <c r="X41" s="2404"/>
      <c r="Y41" s="2404"/>
      <c r="Z41" s="2404"/>
      <c r="AA41" s="2404"/>
      <c r="AB41" s="2404"/>
      <c r="AC41" s="2404"/>
    </row>
    <row r="42" spans="1:29" s="2353" customFormat="1" ht="15">
      <c r="A42" s="2345"/>
      <c r="B42" s="2398"/>
      <c r="C42" s="2399"/>
      <c r="D42" s="2345"/>
      <c r="E42" s="2343"/>
      <c r="F42" s="2343"/>
      <c r="G42" s="2343" t="s">
        <v>648</v>
      </c>
      <c r="H42" s="2343"/>
      <c r="I42" s="2343"/>
      <c r="J42" s="2398"/>
      <c r="K42" s="3288">
        <f>'Tableau 3B'!O42</f>
        <v>0</v>
      </c>
      <c r="L42" s="3288">
        <f>'Tableau 3B'!P42</f>
        <v>0</v>
      </c>
      <c r="M42" s="3266"/>
      <c r="N42" s="2399"/>
      <c r="O42" s="2398"/>
      <c r="P42" s="2404"/>
      <c r="Q42" s="3299">
        <f>Q43+Q44</f>
        <v>0</v>
      </c>
      <c r="R42" s="3300">
        <f>R43+R44</f>
        <v>0</v>
      </c>
      <c r="S42" s="2404"/>
      <c r="T42" s="2404"/>
      <c r="U42" s="2404"/>
      <c r="V42" s="2404"/>
      <c r="W42" s="2404"/>
      <c r="X42" s="2404"/>
      <c r="Y42" s="2404"/>
      <c r="Z42" s="2404"/>
      <c r="AA42" s="2404"/>
      <c r="AB42" s="2404"/>
      <c r="AC42" s="2404"/>
    </row>
    <row r="43" spans="1:29" s="2353" customFormat="1" ht="15">
      <c r="A43" s="2345"/>
      <c r="B43" s="2398"/>
      <c r="C43" s="2399" t="s">
        <v>552</v>
      </c>
      <c r="D43" s="2345"/>
      <c r="E43" s="2343"/>
      <c r="F43" s="2343"/>
      <c r="G43" s="2343"/>
      <c r="H43" s="2347" t="s">
        <v>649</v>
      </c>
      <c r="I43" s="2347"/>
      <c r="J43" s="2401"/>
      <c r="K43" s="3289">
        <f>'Tableau 3B'!O43</f>
        <v>0</v>
      </c>
      <c r="L43" s="3289">
        <f>'Tableau 3B'!P43</f>
        <v>0</v>
      </c>
      <c r="M43" s="2202"/>
      <c r="N43" s="2400"/>
      <c r="O43" s="2401"/>
      <c r="P43" s="2404"/>
      <c r="Q43" s="3301">
        <f t="shared" ref="Q43:Q44" si="9">K43*N43</f>
        <v>0</v>
      </c>
      <c r="R43" s="3290">
        <f t="shared" ref="R43:R44" si="10">L43*N43</f>
        <v>0</v>
      </c>
      <c r="S43" s="2404"/>
      <c r="T43" s="2404"/>
      <c r="U43" s="2404"/>
      <c r="V43" s="2404"/>
      <c r="W43" s="2404"/>
      <c r="X43" s="2404"/>
      <c r="Y43" s="2404"/>
      <c r="Z43" s="2404"/>
      <c r="AA43" s="2404"/>
      <c r="AB43" s="2404"/>
      <c r="AC43" s="2404"/>
    </row>
    <row r="44" spans="1:29" s="2353" customFormat="1" ht="15">
      <c r="A44" s="2345"/>
      <c r="B44" s="2398"/>
      <c r="C44" s="2399" t="s">
        <v>551</v>
      </c>
      <c r="D44" s="2345"/>
      <c r="E44" s="2343"/>
      <c r="F44" s="2343"/>
      <c r="G44" s="2343"/>
      <c r="H44" s="2347" t="s">
        <v>650</v>
      </c>
      <c r="I44" s="2347"/>
      <c r="J44" s="2401"/>
      <c r="K44" s="3289">
        <f>'Tableau 3B'!O44</f>
        <v>0</v>
      </c>
      <c r="L44" s="3289">
        <f>'Tableau 3B'!P44</f>
        <v>0</v>
      </c>
      <c r="M44" s="2202"/>
      <c r="N44" s="2400"/>
      <c r="O44" s="2401"/>
      <c r="P44" s="2404"/>
      <c r="Q44" s="3301">
        <f t="shared" si="9"/>
        <v>0</v>
      </c>
      <c r="R44" s="3290">
        <f t="shared" si="10"/>
        <v>0</v>
      </c>
      <c r="S44" s="2404"/>
      <c r="T44" s="2404"/>
      <c r="U44" s="2404"/>
      <c r="V44" s="2404"/>
      <c r="W44" s="2404"/>
      <c r="X44" s="2404"/>
      <c r="Y44" s="2404"/>
      <c r="Z44" s="2404"/>
      <c r="AA44" s="2404"/>
      <c r="AB44" s="2404"/>
      <c r="AC44" s="2404"/>
    </row>
    <row r="45" spans="1:29" s="2353" customFormat="1" ht="15">
      <c r="A45" s="2345"/>
      <c r="B45" s="2398"/>
      <c r="C45" s="2399"/>
      <c r="D45" s="2345"/>
      <c r="E45" s="2343"/>
      <c r="F45" s="2343"/>
      <c r="G45" s="2343"/>
      <c r="H45" s="2347"/>
      <c r="I45" s="2347"/>
      <c r="J45" s="2401"/>
      <c r="K45" s="3289"/>
      <c r="L45" s="3289"/>
      <c r="M45" s="2202"/>
      <c r="N45" s="2400"/>
      <c r="O45" s="2401"/>
      <c r="P45" s="2404"/>
      <c r="Q45" s="3301"/>
      <c r="R45" s="3290"/>
      <c r="S45" s="2404"/>
      <c r="T45" s="2404"/>
      <c r="U45" s="2404"/>
      <c r="V45" s="2404"/>
      <c r="W45" s="2404"/>
      <c r="X45" s="2404"/>
      <c r="Y45" s="2404"/>
      <c r="Z45" s="2404"/>
      <c r="AA45" s="2404"/>
      <c r="AB45" s="2404"/>
      <c r="AC45" s="2404"/>
    </row>
    <row r="46" spans="1:29" s="2353" customFormat="1" ht="15">
      <c r="A46" s="2345"/>
      <c r="B46" s="2398"/>
      <c r="C46" s="2399"/>
      <c r="D46" s="2345"/>
      <c r="E46" s="2343"/>
      <c r="F46" s="2343"/>
      <c r="G46" s="2343" t="s">
        <v>651</v>
      </c>
      <c r="H46" s="2343"/>
      <c r="I46" s="2343"/>
      <c r="J46" s="2398"/>
      <c r="K46" s="3288">
        <f>'Tableau 3B'!O46</f>
        <v>0</v>
      </c>
      <c r="L46" s="3288">
        <f>'Tableau 3B'!P46</f>
        <v>0</v>
      </c>
      <c r="M46" s="3266"/>
      <c r="N46" s="2399"/>
      <c r="O46" s="2398"/>
      <c r="P46" s="2404"/>
      <c r="Q46" s="3299">
        <f>Q47+Q48+Q51+Q54+Q57+Q60+Q63+Q66+Q67</f>
        <v>0</v>
      </c>
      <c r="R46" s="3300">
        <f>R47+R48+R51+R54+R57+R60+R63+R66+R67</f>
        <v>0</v>
      </c>
      <c r="S46" s="2404"/>
      <c r="T46" s="2404"/>
      <c r="U46" s="2404"/>
      <c r="V46" s="2404"/>
      <c r="W46" s="2404"/>
      <c r="X46" s="2404"/>
      <c r="Y46" s="2404"/>
      <c r="Z46" s="2404"/>
      <c r="AA46" s="2404"/>
      <c r="AB46" s="2404"/>
      <c r="AC46" s="2404"/>
    </row>
    <row r="47" spans="1:29" s="2353" customFormat="1" ht="15">
      <c r="A47" s="2345"/>
      <c r="B47" s="2398"/>
      <c r="C47" s="2399" t="s">
        <v>551</v>
      </c>
      <c r="D47" s="2345"/>
      <c r="E47" s="2343"/>
      <c r="F47" s="2343"/>
      <c r="G47" s="2343"/>
      <c r="H47" s="2347" t="s">
        <v>652</v>
      </c>
      <c r="I47" s="2347"/>
      <c r="J47" s="2401"/>
      <c r="K47" s="3289">
        <f>'Tableau 3B'!O47</f>
        <v>0</v>
      </c>
      <c r="L47" s="3289">
        <f>'Tableau 3B'!P47</f>
        <v>0</v>
      </c>
      <c r="M47" s="2202"/>
      <c r="N47" s="2400"/>
      <c r="O47" s="2401"/>
      <c r="P47" s="2404"/>
      <c r="Q47" s="3301">
        <f t="shared" ref="Q47" si="11">K47*N47</f>
        <v>0</v>
      </c>
      <c r="R47" s="3290">
        <f>L47*N47</f>
        <v>0</v>
      </c>
      <c r="S47" s="2404"/>
      <c r="T47" s="2404"/>
      <c r="U47" s="2404"/>
      <c r="V47" s="2404"/>
      <c r="W47" s="2404"/>
      <c r="X47" s="2404"/>
      <c r="Y47" s="2404"/>
      <c r="Z47" s="2404"/>
      <c r="AA47" s="2404"/>
      <c r="AB47" s="2404"/>
      <c r="AC47" s="2404"/>
    </row>
    <row r="48" spans="1:29" s="2353" customFormat="1" ht="15">
      <c r="A48" s="2345"/>
      <c r="B48" s="2398"/>
      <c r="C48" s="2399"/>
      <c r="D48" s="2345"/>
      <c r="E48" s="2343"/>
      <c r="F48" s="2343"/>
      <c r="G48" s="2343"/>
      <c r="H48" s="2347" t="s">
        <v>653</v>
      </c>
      <c r="I48" s="2347"/>
      <c r="J48" s="2401"/>
      <c r="K48" s="3289">
        <f>'Tableau 3B'!O48</f>
        <v>0</v>
      </c>
      <c r="L48" s="3289">
        <f>'Tableau 3B'!P48</f>
        <v>0</v>
      </c>
      <c r="M48" s="3266"/>
      <c r="N48" s="2400"/>
      <c r="O48" s="2401"/>
      <c r="P48" s="2404"/>
      <c r="Q48" s="3301">
        <f>Q49+Q50</f>
        <v>0</v>
      </c>
      <c r="R48" s="3290">
        <f>R49+R50</f>
        <v>0</v>
      </c>
      <c r="S48" s="2404"/>
      <c r="T48" s="2404"/>
      <c r="U48" s="2404"/>
      <c r="V48" s="2404"/>
      <c r="W48" s="2404"/>
      <c r="X48" s="2404"/>
      <c r="Y48" s="2404"/>
      <c r="Z48" s="2404"/>
      <c r="AA48" s="2404"/>
      <c r="AB48" s="2404"/>
      <c r="AC48" s="2404"/>
    </row>
    <row r="49" spans="1:29" s="2353" customFormat="1" ht="15">
      <c r="A49" s="2345"/>
      <c r="B49" s="2398"/>
      <c r="C49" s="2399" t="s">
        <v>552</v>
      </c>
      <c r="D49" s="2345"/>
      <c r="E49" s="2343"/>
      <c r="F49" s="2343"/>
      <c r="G49" s="2343"/>
      <c r="H49" s="2347"/>
      <c r="I49" s="2347" t="s">
        <v>649</v>
      </c>
      <c r="J49" s="2401"/>
      <c r="K49" s="3289">
        <f>'Tableau 3B'!O49</f>
        <v>0</v>
      </c>
      <c r="L49" s="3289">
        <f>'Tableau 3B'!P49</f>
        <v>0</v>
      </c>
      <c r="M49" s="2202"/>
      <c r="N49" s="2400"/>
      <c r="O49" s="2401"/>
      <c r="P49" s="2404"/>
      <c r="Q49" s="3301">
        <f t="shared" ref="Q49:Q50" si="12">K49*N49</f>
        <v>0</v>
      </c>
      <c r="R49" s="3290">
        <f>L49*N49</f>
        <v>0</v>
      </c>
      <c r="S49" s="2404"/>
      <c r="T49" s="2404"/>
      <c r="U49" s="2404"/>
      <c r="V49" s="2404"/>
      <c r="W49" s="2404"/>
      <c r="X49" s="2404"/>
      <c r="Y49" s="2404"/>
      <c r="Z49" s="2404"/>
      <c r="AA49" s="2404"/>
      <c r="AB49" s="2404"/>
      <c r="AC49" s="2404"/>
    </row>
    <row r="50" spans="1:29" s="2353" customFormat="1" ht="15">
      <c r="A50" s="2345"/>
      <c r="B50" s="2398"/>
      <c r="C50" s="2399" t="s">
        <v>551</v>
      </c>
      <c r="D50" s="2345"/>
      <c r="E50" s="2343"/>
      <c r="F50" s="2343"/>
      <c r="G50" s="2343"/>
      <c r="H50" s="2347"/>
      <c r="I50" s="2347" t="s">
        <v>654</v>
      </c>
      <c r="J50" s="2401"/>
      <c r="K50" s="3289">
        <f>'Tableau 3B'!O50</f>
        <v>0</v>
      </c>
      <c r="L50" s="3289">
        <f>'Tableau 3B'!P50</f>
        <v>0</v>
      </c>
      <c r="M50" s="2202"/>
      <c r="N50" s="2400"/>
      <c r="O50" s="2401"/>
      <c r="P50" s="2404"/>
      <c r="Q50" s="3301">
        <f t="shared" si="12"/>
        <v>0</v>
      </c>
      <c r="R50" s="3290">
        <f>L50*N50</f>
        <v>0</v>
      </c>
      <c r="S50" s="2404"/>
      <c r="T50" s="2404"/>
      <c r="U50" s="2404"/>
      <c r="V50" s="2404"/>
      <c r="W50" s="2404"/>
      <c r="X50" s="2404"/>
      <c r="Y50" s="2404"/>
      <c r="Z50" s="2404"/>
      <c r="AA50" s="2404"/>
      <c r="AB50" s="2404"/>
      <c r="AC50" s="2404"/>
    </row>
    <row r="51" spans="1:29" s="2353" customFormat="1" ht="15">
      <c r="A51" s="2345"/>
      <c r="B51" s="2398"/>
      <c r="C51" s="2399"/>
      <c r="D51" s="2345"/>
      <c r="E51" s="2343"/>
      <c r="F51" s="2343"/>
      <c r="G51" s="2343"/>
      <c r="H51" s="2347" t="s">
        <v>655</v>
      </c>
      <c r="I51" s="2347"/>
      <c r="J51" s="2401"/>
      <c r="K51" s="3289">
        <f>'Tableau 3B'!O51</f>
        <v>0</v>
      </c>
      <c r="L51" s="3289">
        <f>'Tableau 3B'!P51</f>
        <v>0</v>
      </c>
      <c r="M51" s="3266"/>
      <c r="N51" s="2400"/>
      <c r="O51" s="2401"/>
      <c r="P51" s="2404"/>
      <c r="Q51" s="3301">
        <f>Q52+Q53</f>
        <v>0</v>
      </c>
      <c r="R51" s="3290">
        <f>R52+R53</f>
        <v>0</v>
      </c>
      <c r="S51" s="2404"/>
      <c r="T51" s="2404"/>
      <c r="U51" s="2404"/>
      <c r="V51" s="2404"/>
      <c r="W51" s="2404"/>
      <c r="X51" s="2404"/>
      <c r="Y51" s="2404"/>
      <c r="Z51" s="2404"/>
      <c r="AA51" s="2404"/>
      <c r="AB51" s="2404"/>
      <c r="AC51" s="2404"/>
    </row>
    <row r="52" spans="1:29" s="2353" customFormat="1" ht="15">
      <c r="A52" s="2345"/>
      <c r="B52" s="2398"/>
      <c r="C52" s="2399" t="s">
        <v>552</v>
      </c>
      <c r="D52" s="2345"/>
      <c r="E52" s="2343"/>
      <c r="F52" s="2343"/>
      <c r="G52" s="2343"/>
      <c r="H52" s="2347"/>
      <c r="I52" s="2347" t="s">
        <v>649</v>
      </c>
      <c r="J52" s="2401"/>
      <c r="K52" s="3289">
        <f>'Tableau 3B'!O52</f>
        <v>0</v>
      </c>
      <c r="L52" s="3289">
        <f>'Tableau 3B'!P52</f>
        <v>0</v>
      </c>
      <c r="M52" s="2202"/>
      <c r="N52" s="2400"/>
      <c r="O52" s="2401"/>
      <c r="P52" s="2404"/>
      <c r="Q52" s="3301">
        <f t="shared" ref="Q52:Q53" si="13">K52*N52</f>
        <v>0</v>
      </c>
      <c r="R52" s="3290">
        <f>L52*N52</f>
        <v>0</v>
      </c>
      <c r="S52" s="2404"/>
      <c r="T52" s="2404"/>
      <c r="U52" s="2404"/>
      <c r="V52" s="2404"/>
      <c r="W52" s="2404"/>
      <c r="X52" s="2404"/>
      <c r="Y52" s="2404"/>
      <c r="Z52" s="2404"/>
      <c r="AA52" s="2404"/>
      <c r="AB52" s="2404"/>
      <c r="AC52" s="2404"/>
    </row>
    <row r="53" spans="1:29" s="2353" customFormat="1" ht="15">
      <c r="A53" s="2345"/>
      <c r="B53" s="2398"/>
      <c r="C53" s="2399" t="s">
        <v>551</v>
      </c>
      <c r="D53" s="2345"/>
      <c r="E53" s="2343"/>
      <c r="F53" s="2343"/>
      <c r="G53" s="2343"/>
      <c r="H53" s="2347"/>
      <c r="I53" s="2347" t="s">
        <v>654</v>
      </c>
      <c r="J53" s="2401"/>
      <c r="K53" s="3289">
        <f>'Tableau 3B'!O53</f>
        <v>0</v>
      </c>
      <c r="L53" s="3289">
        <f>'Tableau 3B'!P53</f>
        <v>0</v>
      </c>
      <c r="M53" s="2202"/>
      <c r="N53" s="2400"/>
      <c r="O53" s="2401"/>
      <c r="P53" s="2404"/>
      <c r="Q53" s="3301">
        <f t="shared" si="13"/>
        <v>0</v>
      </c>
      <c r="R53" s="3290">
        <f>L53*N53</f>
        <v>0</v>
      </c>
      <c r="S53" s="2404"/>
      <c r="T53" s="2404"/>
      <c r="U53" s="2404"/>
      <c r="V53" s="2404"/>
      <c r="W53" s="2404"/>
      <c r="X53" s="2404"/>
      <c r="Y53" s="2404"/>
      <c r="Z53" s="2404"/>
      <c r="AA53" s="2404"/>
      <c r="AB53" s="2404"/>
      <c r="AC53" s="2404"/>
    </row>
    <row r="54" spans="1:29" s="2353" customFormat="1" ht="15">
      <c r="A54" s="2345"/>
      <c r="B54" s="2398"/>
      <c r="C54" s="2399"/>
      <c r="D54" s="2345"/>
      <c r="E54" s="2343"/>
      <c r="F54" s="2343"/>
      <c r="G54" s="2343"/>
      <c r="H54" s="2347" t="s">
        <v>656</v>
      </c>
      <c r="I54" s="2347"/>
      <c r="J54" s="2401"/>
      <c r="K54" s="3289">
        <f>'Tableau 3B'!O54</f>
        <v>0</v>
      </c>
      <c r="L54" s="3289">
        <f>'Tableau 3B'!P54</f>
        <v>0</v>
      </c>
      <c r="M54" s="3266"/>
      <c r="N54" s="2400"/>
      <c r="O54" s="2401"/>
      <c r="P54" s="2404"/>
      <c r="Q54" s="3301">
        <f>Q55+Q56</f>
        <v>0</v>
      </c>
      <c r="R54" s="3290">
        <f>R55+R56</f>
        <v>0</v>
      </c>
      <c r="S54" s="2404"/>
      <c r="T54" s="2404"/>
      <c r="U54" s="2404"/>
      <c r="V54" s="2404"/>
      <c r="W54" s="2404"/>
      <c r="X54" s="2404"/>
      <c r="Y54" s="2404"/>
      <c r="Z54" s="2404"/>
      <c r="AA54" s="2404"/>
      <c r="AB54" s="2404"/>
      <c r="AC54" s="2404"/>
    </row>
    <row r="55" spans="1:29" s="2353" customFormat="1" ht="15">
      <c r="A55" s="2345"/>
      <c r="B55" s="2398"/>
      <c r="C55" s="2399" t="s">
        <v>552</v>
      </c>
      <c r="D55" s="2345"/>
      <c r="E55" s="2343"/>
      <c r="F55" s="2343"/>
      <c r="G55" s="2343"/>
      <c r="H55" s="2347"/>
      <c r="I55" s="2347" t="s">
        <v>649</v>
      </c>
      <c r="J55" s="2401"/>
      <c r="K55" s="3289">
        <f>'Tableau 3B'!O55</f>
        <v>0</v>
      </c>
      <c r="L55" s="3289">
        <f>'Tableau 3B'!P55</f>
        <v>0</v>
      </c>
      <c r="M55" s="2202"/>
      <c r="N55" s="2400"/>
      <c r="O55" s="2401"/>
      <c r="P55" s="2404"/>
      <c r="Q55" s="3301">
        <f t="shared" ref="Q55:Q56" si="14">K55*N55</f>
        <v>0</v>
      </c>
      <c r="R55" s="3290">
        <f t="shared" ref="R55:R56" si="15">L55*N55</f>
        <v>0</v>
      </c>
      <c r="S55" s="2404"/>
      <c r="T55" s="2404"/>
      <c r="U55" s="2404"/>
      <c r="V55" s="2404"/>
      <c r="W55" s="2404"/>
      <c r="X55" s="2404"/>
      <c r="Y55" s="2404"/>
      <c r="Z55" s="2404"/>
      <c r="AA55" s="2404"/>
      <c r="AB55" s="2404"/>
      <c r="AC55" s="2404"/>
    </row>
    <row r="56" spans="1:29" s="2353" customFormat="1" ht="15">
      <c r="A56" s="2345"/>
      <c r="B56" s="2398"/>
      <c r="C56" s="2399" t="s">
        <v>551</v>
      </c>
      <c r="D56" s="2345"/>
      <c r="E56" s="2343"/>
      <c r="F56" s="2343"/>
      <c r="G56" s="2343"/>
      <c r="H56" s="2347"/>
      <c r="I56" s="2347" t="s">
        <v>654</v>
      </c>
      <c r="J56" s="2401"/>
      <c r="K56" s="3289">
        <f>'Tableau 3B'!O56</f>
        <v>0</v>
      </c>
      <c r="L56" s="3289">
        <f>'Tableau 3B'!P56</f>
        <v>0</v>
      </c>
      <c r="M56" s="2202"/>
      <c r="N56" s="2400"/>
      <c r="O56" s="2401"/>
      <c r="P56" s="2404"/>
      <c r="Q56" s="3301">
        <f t="shared" si="14"/>
        <v>0</v>
      </c>
      <c r="R56" s="3290">
        <f t="shared" si="15"/>
        <v>0</v>
      </c>
      <c r="S56" s="2404"/>
      <c r="T56" s="2404"/>
      <c r="U56" s="2404"/>
      <c r="V56" s="2404"/>
      <c r="W56" s="2404"/>
      <c r="X56" s="2404"/>
      <c r="Y56" s="2404"/>
      <c r="Z56" s="2404"/>
      <c r="AA56" s="2404"/>
      <c r="AB56" s="2404"/>
      <c r="AC56" s="2404"/>
    </row>
    <row r="57" spans="1:29" s="2353" customFormat="1" ht="15">
      <c r="A57" s="2345"/>
      <c r="B57" s="2398"/>
      <c r="C57" s="2399"/>
      <c r="D57" s="2345"/>
      <c r="E57" s="2343"/>
      <c r="F57" s="2343"/>
      <c r="G57" s="2343"/>
      <c r="H57" s="2347" t="s">
        <v>657</v>
      </c>
      <c r="I57" s="2347"/>
      <c r="J57" s="2401"/>
      <c r="K57" s="3289">
        <f>'Tableau 3B'!O57</f>
        <v>0</v>
      </c>
      <c r="L57" s="3289">
        <f>'Tableau 3B'!P57</f>
        <v>0</v>
      </c>
      <c r="M57" s="3266"/>
      <c r="N57" s="2400"/>
      <c r="O57" s="2401"/>
      <c r="P57" s="2404"/>
      <c r="Q57" s="3301">
        <f>Q58+Q59</f>
        <v>0</v>
      </c>
      <c r="R57" s="3290">
        <f>R58+R59</f>
        <v>0</v>
      </c>
      <c r="S57" s="2404"/>
      <c r="T57" s="2404"/>
      <c r="U57" s="2404"/>
      <c r="V57" s="2404"/>
      <c r="W57" s="2404"/>
      <c r="X57" s="2404"/>
      <c r="Y57" s="2404"/>
      <c r="Z57" s="2404"/>
      <c r="AA57" s="2404"/>
      <c r="AB57" s="2404"/>
      <c r="AC57" s="2404"/>
    </row>
    <row r="58" spans="1:29" s="2353" customFormat="1" ht="15">
      <c r="A58" s="2345"/>
      <c r="B58" s="2398"/>
      <c r="C58" s="2399" t="s">
        <v>552</v>
      </c>
      <c r="D58" s="2345"/>
      <c r="E58" s="2343"/>
      <c r="F58" s="2343"/>
      <c r="G58" s="2343"/>
      <c r="H58" s="2347"/>
      <c r="I58" s="2347" t="s">
        <v>649</v>
      </c>
      <c r="J58" s="2401"/>
      <c r="K58" s="3289">
        <f>'Tableau 3B'!O58</f>
        <v>0</v>
      </c>
      <c r="L58" s="3289">
        <f>'Tableau 3B'!P58</f>
        <v>0</v>
      </c>
      <c r="M58" s="2202"/>
      <c r="N58" s="2400"/>
      <c r="O58" s="2401"/>
      <c r="P58" s="2404"/>
      <c r="Q58" s="3301">
        <f t="shared" ref="Q58:Q59" si="16">K58*N58</f>
        <v>0</v>
      </c>
      <c r="R58" s="3290">
        <f t="shared" ref="R58:R59" si="17">L58*N58</f>
        <v>0</v>
      </c>
      <c r="S58" s="2404"/>
      <c r="T58" s="2404"/>
      <c r="U58" s="2404"/>
      <c r="V58" s="2404"/>
      <c r="W58" s="2404"/>
      <c r="X58" s="2404"/>
      <c r="Y58" s="2404"/>
      <c r="Z58" s="2404"/>
      <c r="AA58" s="2404"/>
      <c r="AB58" s="2404"/>
      <c r="AC58" s="2404"/>
    </row>
    <row r="59" spans="1:29" s="2353" customFormat="1" ht="15">
      <c r="A59" s="2345"/>
      <c r="B59" s="2398"/>
      <c r="C59" s="2399" t="s">
        <v>551</v>
      </c>
      <c r="D59" s="2345"/>
      <c r="E59" s="2343"/>
      <c r="F59" s="2343"/>
      <c r="G59" s="2343"/>
      <c r="H59" s="2347"/>
      <c r="I59" s="2347" t="s">
        <v>654</v>
      </c>
      <c r="J59" s="2401"/>
      <c r="K59" s="3289">
        <f>'Tableau 3B'!O59</f>
        <v>0</v>
      </c>
      <c r="L59" s="3289">
        <f>'Tableau 3B'!P59</f>
        <v>0</v>
      </c>
      <c r="M59" s="2202"/>
      <c r="N59" s="2400"/>
      <c r="O59" s="2401"/>
      <c r="P59" s="2404"/>
      <c r="Q59" s="3301">
        <f t="shared" si="16"/>
        <v>0</v>
      </c>
      <c r="R59" s="3290">
        <f t="shared" si="17"/>
        <v>0</v>
      </c>
      <c r="S59" s="2404"/>
      <c r="T59" s="2404"/>
      <c r="U59" s="2404"/>
      <c r="V59" s="2404"/>
      <c r="W59" s="2404"/>
      <c r="X59" s="2404"/>
      <c r="Y59" s="2404"/>
      <c r="Z59" s="2404"/>
      <c r="AA59" s="2404"/>
      <c r="AB59" s="2404"/>
      <c r="AC59" s="2404"/>
    </row>
    <row r="60" spans="1:29" s="2353" customFormat="1" ht="15">
      <c r="A60" s="2345"/>
      <c r="B60" s="2398"/>
      <c r="C60" s="2399"/>
      <c r="D60" s="2345"/>
      <c r="E60" s="2343"/>
      <c r="F60" s="2343"/>
      <c r="G60" s="2343"/>
      <c r="H60" s="2347" t="s">
        <v>658</v>
      </c>
      <c r="I60" s="2347"/>
      <c r="J60" s="2401"/>
      <c r="K60" s="3289">
        <f>'Tableau 3B'!O60</f>
        <v>0</v>
      </c>
      <c r="L60" s="3289">
        <f>'Tableau 3B'!P60</f>
        <v>0</v>
      </c>
      <c r="M60" s="3266"/>
      <c r="N60" s="2400"/>
      <c r="O60" s="2401"/>
      <c r="P60" s="2404"/>
      <c r="Q60" s="3301">
        <f>Q61+Q62</f>
        <v>0</v>
      </c>
      <c r="R60" s="3290">
        <f>R61+R62</f>
        <v>0</v>
      </c>
      <c r="S60" s="2404"/>
      <c r="T60" s="2404"/>
      <c r="U60" s="2404"/>
      <c r="V60" s="2404"/>
      <c r="W60" s="2404"/>
      <c r="X60" s="2404"/>
      <c r="Y60" s="2404"/>
      <c r="Z60" s="2404"/>
      <c r="AA60" s="2404"/>
      <c r="AB60" s="2404"/>
      <c r="AC60" s="2404"/>
    </row>
    <row r="61" spans="1:29" s="2353" customFormat="1" ht="15">
      <c r="A61" s="2345"/>
      <c r="B61" s="2398"/>
      <c r="C61" s="2399" t="s">
        <v>552</v>
      </c>
      <c r="D61" s="2345"/>
      <c r="E61" s="2343"/>
      <c r="F61" s="2343"/>
      <c r="G61" s="2343"/>
      <c r="H61" s="2347"/>
      <c r="I61" s="2347" t="s">
        <v>649</v>
      </c>
      <c r="J61" s="2401"/>
      <c r="K61" s="3289">
        <f>'Tableau 3B'!O61</f>
        <v>0</v>
      </c>
      <c r="L61" s="3289">
        <f>'Tableau 3B'!P61</f>
        <v>0</v>
      </c>
      <c r="M61" s="2202"/>
      <c r="N61" s="2400"/>
      <c r="O61" s="2401"/>
      <c r="P61" s="2404"/>
      <c r="Q61" s="3301">
        <f t="shared" ref="Q61:Q62" si="18">K61*N61</f>
        <v>0</v>
      </c>
      <c r="R61" s="3290">
        <f t="shared" ref="R61:R62" si="19">L61*N61</f>
        <v>0</v>
      </c>
      <c r="S61" s="2404"/>
      <c r="T61" s="2404"/>
      <c r="U61" s="2404"/>
      <c r="V61" s="2404"/>
      <c r="W61" s="2404"/>
      <c r="X61" s="2404"/>
      <c r="Y61" s="2404"/>
      <c r="Z61" s="2404"/>
      <c r="AA61" s="2404"/>
      <c r="AB61" s="2404"/>
      <c r="AC61" s="2404"/>
    </row>
    <row r="62" spans="1:29" s="2353" customFormat="1" ht="15">
      <c r="A62" s="2345"/>
      <c r="B62" s="2398"/>
      <c r="C62" s="2399" t="s">
        <v>551</v>
      </c>
      <c r="D62" s="2345"/>
      <c r="E62" s="2343"/>
      <c r="F62" s="2343"/>
      <c r="G62" s="2343"/>
      <c r="H62" s="2347"/>
      <c r="I62" s="2347" t="s">
        <v>654</v>
      </c>
      <c r="J62" s="2401"/>
      <c r="K62" s="3289">
        <f>'Tableau 3B'!O62</f>
        <v>0</v>
      </c>
      <c r="L62" s="3289">
        <f>'Tableau 3B'!P62</f>
        <v>0</v>
      </c>
      <c r="M62" s="2202"/>
      <c r="N62" s="2400"/>
      <c r="O62" s="2401"/>
      <c r="P62" s="2404"/>
      <c r="Q62" s="3301">
        <f t="shared" si="18"/>
        <v>0</v>
      </c>
      <c r="R62" s="3290">
        <f t="shared" si="19"/>
        <v>0</v>
      </c>
      <c r="S62" s="2404"/>
      <c r="T62" s="2404"/>
      <c r="U62" s="2404"/>
      <c r="V62" s="2404"/>
      <c r="W62" s="2404"/>
      <c r="X62" s="2404"/>
      <c r="Y62" s="2404"/>
      <c r="Z62" s="2404"/>
      <c r="AA62" s="2404"/>
      <c r="AB62" s="2404"/>
      <c r="AC62" s="2404"/>
    </row>
    <row r="63" spans="1:29" s="2353" customFormat="1" ht="15">
      <c r="A63" s="2345"/>
      <c r="B63" s="2398"/>
      <c r="C63" s="2399"/>
      <c r="D63" s="2345"/>
      <c r="E63" s="2343"/>
      <c r="F63" s="2343"/>
      <c r="G63" s="2343"/>
      <c r="H63" s="2347" t="s">
        <v>659</v>
      </c>
      <c r="I63" s="2347"/>
      <c r="J63" s="2401"/>
      <c r="K63" s="3289">
        <f>'Tableau 3B'!O63</f>
        <v>0</v>
      </c>
      <c r="L63" s="3289">
        <f>'Tableau 3B'!P63</f>
        <v>0</v>
      </c>
      <c r="M63" s="3266"/>
      <c r="N63" s="2400"/>
      <c r="O63" s="2401"/>
      <c r="P63" s="2404"/>
      <c r="Q63" s="3301">
        <f>Q64+Q65</f>
        <v>0</v>
      </c>
      <c r="R63" s="3290">
        <f>R64+R65</f>
        <v>0</v>
      </c>
      <c r="S63" s="2404"/>
      <c r="T63" s="2404"/>
      <c r="U63" s="2404"/>
      <c r="V63" s="2404"/>
      <c r="W63" s="2404"/>
      <c r="X63" s="2404"/>
      <c r="Y63" s="2404"/>
      <c r="Z63" s="2404"/>
      <c r="AA63" s="2404"/>
      <c r="AB63" s="2404"/>
      <c r="AC63" s="2404"/>
    </row>
    <row r="64" spans="1:29" s="2353" customFormat="1" ht="15">
      <c r="A64" s="2345"/>
      <c r="B64" s="2398"/>
      <c r="C64" s="2399" t="s">
        <v>552</v>
      </c>
      <c r="D64" s="2345"/>
      <c r="E64" s="2343"/>
      <c r="F64" s="2343"/>
      <c r="G64" s="2343"/>
      <c r="H64" s="2347"/>
      <c r="I64" s="2347" t="s">
        <v>649</v>
      </c>
      <c r="J64" s="2401"/>
      <c r="K64" s="3289">
        <f>'Tableau 3B'!O64</f>
        <v>0</v>
      </c>
      <c r="L64" s="3289">
        <f>'Tableau 3B'!P64</f>
        <v>0</v>
      </c>
      <c r="M64" s="2202"/>
      <c r="N64" s="2400"/>
      <c r="O64" s="2401"/>
      <c r="P64" s="2404"/>
      <c r="Q64" s="3301">
        <f t="shared" ref="Q64:Q66" si="20">K64*N64</f>
        <v>0</v>
      </c>
      <c r="R64" s="3290">
        <f t="shared" ref="R64:R66" si="21">L64*N64</f>
        <v>0</v>
      </c>
      <c r="S64" s="2404"/>
      <c r="T64" s="2404"/>
      <c r="U64" s="2404"/>
      <c r="V64" s="2404"/>
      <c r="W64" s="2404"/>
      <c r="X64" s="2404"/>
      <c r="Y64" s="2404"/>
      <c r="Z64" s="2404"/>
      <c r="AA64" s="2404"/>
      <c r="AB64" s="2404"/>
      <c r="AC64" s="2404"/>
    </row>
    <row r="65" spans="1:29" s="2353" customFormat="1" ht="15">
      <c r="A65" s="2345"/>
      <c r="B65" s="2398"/>
      <c r="C65" s="2399" t="s">
        <v>551</v>
      </c>
      <c r="D65" s="2345"/>
      <c r="E65" s="2343"/>
      <c r="F65" s="2343"/>
      <c r="G65" s="2343"/>
      <c r="H65" s="2347"/>
      <c r="I65" s="2347" t="s">
        <v>654</v>
      </c>
      <c r="J65" s="2401"/>
      <c r="K65" s="3289">
        <f>'Tableau 3B'!O65</f>
        <v>0</v>
      </c>
      <c r="L65" s="3289">
        <f>'Tableau 3B'!P65</f>
        <v>0</v>
      </c>
      <c r="M65" s="2202"/>
      <c r="N65" s="2400"/>
      <c r="O65" s="2401"/>
      <c r="P65" s="2404"/>
      <c r="Q65" s="3301">
        <f t="shared" si="20"/>
        <v>0</v>
      </c>
      <c r="R65" s="3290">
        <f t="shared" si="21"/>
        <v>0</v>
      </c>
      <c r="S65" s="2404"/>
      <c r="T65" s="2404"/>
      <c r="U65" s="2404"/>
      <c r="V65" s="2404"/>
      <c r="W65" s="2404"/>
      <c r="X65" s="2404"/>
      <c r="Y65" s="2404"/>
      <c r="Z65" s="2404"/>
      <c r="AA65" s="2404"/>
      <c r="AB65" s="2404"/>
      <c r="AC65" s="2404"/>
    </row>
    <row r="66" spans="1:29" s="2353" customFormat="1" ht="15">
      <c r="A66" s="2345"/>
      <c r="B66" s="2398"/>
      <c r="C66" s="2399" t="s">
        <v>551</v>
      </c>
      <c r="D66" s="2345"/>
      <c r="E66" s="2343"/>
      <c r="F66" s="2343"/>
      <c r="G66" s="2343"/>
      <c r="H66" s="2347" t="s">
        <v>660</v>
      </c>
      <c r="I66" s="2347"/>
      <c r="J66" s="2401"/>
      <c r="K66" s="3289">
        <f>'Tableau 3B'!O66</f>
        <v>0</v>
      </c>
      <c r="L66" s="3289">
        <f>'Tableau 3B'!P66</f>
        <v>0</v>
      </c>
      <c r="M66" s="2202"/>
      <c r="N66" s="2400"/>
      <c r="O66" s="2401"/>
      <c r="P66" s="2404"/>
      <c r="Q66" s="3301">
        <f t="shared" si="20"/>
        <v>0</v>
      </c>
      <c r="R66" s="3290">
        <f t="shared" si="21"/>
        <v>0</v>
      </c>
      <c r="S66" s="2404"/>
      <c r="T66" s="2404"/>
      <c r="U66" s="2404"/>
      <c r="V66" s="2404"/>
      <c r="W66" s="2404"/>
      <c r="X66" s="2404"/>
      <c r="Y66" s="2404"/>
      <c r="Z66" s="2404"/>
      <c r="AA66" s="2404"/>
      <c r="AB66" s="2404"/>
      <c r="AC66" s="2404"/>
    </row>
    <row r="67" spans="1:29" s="2353" customFormat="1" ht="15">
      <c r="A67" s="2345"/>
      <c r="B67" s="2398"/>
      <c r="C67" s="2399"/>
      <c r="D67" s="2345"/>
      <c r="E67" s="2343"/>
      <c r="F67" s="2343"/>
      <c r="G67" s="2343"/>
      <c r="H67" s="2347" t="s">
        <v>661</v>
      </c>
      <c r="I67" s="2347"/>
      <c r="J67" s="2401"/>
      <c r="K67" s="3289">
        <f>'Tableau 3B'!O67</f>
        <v>0</v>
      </c>
      <c r="L67" s="3289">
        <f>'Tableau 3B'!P67</f>
        <v>0</v>
      </c>
      <c r="M67" s="3266"/>
      <c r="N67" s="2400"/>
      <c r="O67" s="2401"/>
      <c r="P67" s="2404"/>
      <c r="Q67" s="3301">
        <f>Q68+Q69+Q70+Q71</f>
        <v>0</v>
      </c>
      <c r="R67" s="3290">
        <f>R68+R69+R70+R71</f>
        <v>0</v>
      </c>
      <c r="S67" s="2404"/>
      <c r="T67" s="2404"/>
      <c r="U67" s="2404"/>
      <c r="V67" s="2404"/>
      <c r="W67" s="2404"/>
      <c r="X67" s="2404"/>
      <c r="Y67" s="2404"/>
      <c r="Z67" s="2404"/>
      <c r="AA67" s="2404"/>
      <c r="AB67" s="2404"/>
      <c r="AC67" s="2404"/>
    </row>
    <row r="68" spans="1:29" s="2353" customFormat="1" ht="15">
      <c r="A68" s="2345"/>
      <c r="B68" s="2398"/>
      <c r="C68" s="2399" t="s">
        <v>551</v>
      </c>
      <c r="D68" s="2345"/>
      <c r="E68" s="2343"/>
      <c r="F68" s="2343"/>
      <c r="G68" s="2343"/>
      <c r="H68" s="2347"/>
      <c r="I68" s="2347" t="s">
        <v>662</v>
      </c>
      <c r="J68" s="2401"/>
      <c r="K68" s="3289">
        <f>'Tableau 3B'!O68</f>
        <v>0</v>
      </c>
      <c r="L68" s="3289">
        <f>'Tableau 3B'!P68</f>
        <v>0</v>
      </c>
      <c r="M68" s="2202"/>
      <c r="N68" s="2400"/>
      <c r="O68" s="2401"/>
      <c r="P68" s="2404"/>
      <c r="Q68" s="3301">
        <f t="shared" ref="Q68:Q71" si="22">K68*N68</f>
        <v>0</v>
      </c>
      <c r="R68" s="3290">
        <f t="shared" ref="R68:R71" si="23">L68*N68</f>
        <v>0</v>
      </c>
      <c r="S68" s="2404"/>
      <c r="T68" s="2404"/>
      <c r="U68" s="2404"/>
      <c r="V68" s="2404"/>
      <c r="W68" s="2404"/>
      <c r="X68" s="2404"/>
      <c r="Y68" s="2404"/>
      <c r="Z68" s="2404"/>
      <c r="AA68" s="2404"/>
      <c r="AB68" s="2404"/>
      <c r="AC68" s="2404"/>
    </row>
    <row r="69" spans="1:29" s="2353" customFormat="1" ht="15">
      <c r="A69" s="2345"/>
      <c r="B69" s="2398"/>
      <c r="C69" s="2399" t="s">
        <v>551</v>
      </c>
      <c r="D69" s="2345"/>
      <c r="E69" s="2343"/>
      <c r="F69" s="2343"/>
      <c r="G69" s="2343"/>
      <c r="H69" s="2347"/>
      <c r="I69" s="2347" t="s">
        <v>663</v>
      </c>
      <c r="J69" s="2401"/>
      <c r="K69" s="3289">
        <f>'Tableau 3B'!O69</f>
        <v>0</v>
      </c>
      <c r="L69" s="3289">
        <f>'Tableau 3B'!P69</f>
        <v>0</v>
      </c>
      <c r="M69" s="2202"/>
      <c r="N69" s="2400"/>
      <c r="O69" s="2401"/>
      <c r="P69" s="2404"/>
      <c r="Q69" s="3301">
        <f t="shared" si="22"/>
        <v>0</v>
      </c>
      <c r="R69" s="3290">
        <f t="shared" si="23"/>
        <v>0</v>
      </c>
      <c r="S69" s="2404"/>
      <c r="T69" s="2404"/>
      <c r="U69" s="2404"/>
      <c r="V69" s="2404"/>
      <c r="W69" s="2404"/>
      <c r="X69" s="2404"/>
      <c r="Y69" s="2404"/>
      <c r="Z69" s="2404"/>
      <c r="AA69" s="2404"/>
      <c r="AB69" s="2404"/>
      <c r="AC69" s="2404"/>
    </row>
    <row r="70" spans="1:29" s="2353" customFormat="1" ht="15">
      <c r="A70" s="2345"/>
      <c r="B70" s="2398"/>
      <c r="C70" s="2399" t="s">
        <v>551</v>
      </c>
      <c r="D70" s="2345"/>
      <c r="E70" s="2343"/>
      <c r="F70" s="2343"/>
      <c r="G70" s="2343"/>
      <c r="H70" s="2347"/>
      <c r="I70" s="2347" t="s">
        <v>664</v>
      </c>
      <c r="J70" s="2401"/>
      <c r="K70" s="3289">
        <f>'Tableau 3B'!O70</f>
        <v>0</v>
      </c>
      <c r="L70" s="3289">
        <f>'Tableau 3B'!P70</f>
        <v>0</v>
      </c>
      <c r="M70" s="2202"/>
      <c r="N70" s="2400"/>
      <c r="O70" s="2401"/>
      <c r="P70" s="2404"/>
      <c r="Q70" s="3301">
        <f t="shared" si="22"/>
        <v>0</v>
      </c>
      <c r="R70" s="3290">
        <f t="shared" si="23"/>
        <v>0</v>
      </c>
      <c r="S70" s="2404"/>
      <c r="T70" s="2404"/>
      <c r="U70" s="2404"/>
      <c r="V70" s="2404"/>
      <c r="W70" s="2404"/>
      <c r="X70" s="2404"/>
      <c r="Y70" s="2404"/>
      <c r="Z70" s="2404"/>
      <c r="AA70" s="2404"/>
      <c r="AB70" s="2404"/>
      <c r="AC70" s="2404"/>
    </row>
    <row r="71" spans="1:29" s="2353" customFormat="1" ht="15">
      <c r="A71" s="2345"/>
      <c r="B71" s="2398"/>
      <c r="C71" s="2399" t="s">
        <v>551</v>
      </c>
      <c r="D71" s="2345"/>
      <c r="E71" s="2343"/>
      <c r="F71" s="2343"/>
      <c r="G71" s="2343"/>
      <c r="H71" s="2347"/>
      <c r="I71" s="2347" t="s">
        <v>665</v>
      </c>
      <c r="J71" s="2401"/>
      <c r="K71" s="3289">
        <f>'Tableau 3B'!O71</f>
        <v>0</v>
      </c>
      <c r="L71" s="3289">
        <f>'Tableau 3B'!P71</f>
        <v>0</v>
      </c>
      <c r="M71" s="2202"/>
      <c r="N71" s="2400"/>
      <c r="O71" s="2401"/>
      <c r="P71" s="2404"/>
      <c r="Q71" s="3301">
        <f t="shared" si="22"/>
        <v>0</v>
      </c>
      <c r="R71" s="3290">
        <f t="shared" si="23"/>
        <v>0</v>
      </c>
      <c r="S71" s="2404"/>
      <c r="T71" s="2404"/>
      <c r="U71" s="2404"/>
      <c r="V71" s="2404"/>
      <c r="W71" s="2404"/>
      <c r="X71" s="2404"/>
      <c r="Y71" s="2404"/>
      <c r="Z71" s="2404"/>
      <c r="AA71" s="2404"/>
      <c r="AB71" s="2404"/>
      <c r="AC71" s="2404"/>
    </row>
    <row r="72" spans="1:29" s="2353" customFormat="1" ht="15">
      <c r="A72" s="2345"/>
      <c r="B72" s="2398"/>
      <c r="C72" s="2399"/>
      <c r="D72" s="2345"/>
      <c r="E72" s="2343"/>
      <c r="F72" s="2343"/>
      <c r="G72" s="2343"/>
      <c r="H72" s="2347"/>
      <c r="I72" s="2347"/>
      <c r="J72" s="2401"/>
      <c r="K72" s="3289"/>
      <c r="L72" s="3289"/>
      <c r="M72" s="2202"/>
      <c r="N72" s="2400"/>
      <c r="O72" s="2401"/>
      <c r="P72" s="2404"/>
      <c r="Q72" s="3301"/>
      <c r="R72" s="3290"/>
      <c r="S72" s="2404"/>
      <c r="T72" s="2404"/>
      <c r="U72" s="2404"/>
      <c r="V72" s="2404"/>
      <c r="W72" s="2404"/>
      <c r="X72" s="2404"/>
      <c r="Y72" s="2404"/>
      <c r="Z72" s="2404"/>
      <c r="AA72" s="2404"/>
      <c r="AB72" s="2404"/>
      <c r="AC72" s="2404"/>
    </row>
    <row r="73" spans="1:29" s="2353" customFormat="1" ht="15">
      <c r="A73" s="2345"/>
      <c r="B73" s="2398"/>
      <c r="C73" s="2399" t="s">
        <v>552</v>
      </c>
      <c r="D73" s="2345"/>
      <c r="E73" s="2343"/>
      <c r="F73" s="2343"/>
      <c r="G73" s="2343" t="s">
        <v>83</v>
      </c>
      <c r="H73" s="2347"/>
      <c r="I73" s="2343"/>
      <c r="J73" s="2398"/>
      <c r="K73" s="3288">
        <f>'Tableau 3B'!O73</f>
        <v>0</v>
      </c>
      <c r="L73" s="3288">
        <f>'Tableau 3B'!P73</f>
        <v>0</v>
      </c>
      <c r="M73" s="2202"/>
      <c r="N73" s="2399"/>
      <c r="O73" s="2398"/>
      <c r="P73" s="2404"/>
      <c r="Q73" s="3299">
        <f t="shared" ref="Q73" si="24">K73*N73</f>
        <v>0</v>
      </c>
      <c r="R73" s="3300">
        <f>L73*N73</f>
        <v>0</v>
      </c>
      <c r="S73" s="2404"/>
      <c r="T73" s="2404"/>
      <c r="U73" s="2404"/>
      <c r="V73" s="2404"/>
      <c r="W73" s="2404"/>
      <c r="X73" s="2404"/>
      <c r="Y73" s="2404"/>
      <c r="Z73" s="2404"/>
      <c r="AA73" s="2404"/>
      <c r="AB73" s="2404"/>
      <c r="AC73" s="2404"/>
    </row>
    <row r="74" spans="1:29" s="2353" customFormat="1" ht="15">
      <c r="A74" s="2345"/>
      <c r="B74" s="2398"/>
      <c r="C74" s="2399"/>
      <c r="D74" s="2345"/>
      <c r="E74" s="2343"/>
      <c r="F74" s="2343"/>
      <c r="G74" s="2343"/>
      <c r="H74" s="2347"/>
      <c r="I74" s="2347"/>
      <c r="J74" s="2401"/>
      <c r="K74" s="3289"/>
      <c r="L74" s="3289"/>
      <c r="M74" s="2202"/>
      <c r="N74" s="2400"/>
      <c r="O74" s="2401"/>
      <c r="P74" s="2404"/>
      <c r="Q74" s="3301"/>
      <c r="R74" s="3290"/>
      <c r="S74" s="2404"/>
      <c r="T74" s="2404"/>
      <c r="U74" s="2404"/>
      <c r="V74" s="2404"/>
      <c r="W74" s="2404"/>
      <c r="X74" s="2404"/>
      <c r="Y74" s="2404"/>
      <c r="Z74" s="2404"/>
      <c r="AA74" s="2404"/>
      <c r="AB74" s="2404"/>
      <c r="AC74" s="2404"/>
    </row>
    <row r="75" spans="1:29" s="2202" customFormat="1" ht="15">
      <c r="A75" s="2345"/>
      <c r="B75" s="2398"/>
      <c r="C75" s="2399" t="s">
        <v>552</v>
      </c>
      <c r="D75" s="2345"/>
      <c r="E75" s="2343"/>
      <c r="F75" s="2343"/>
      <c r="G75" s="2486" t="s">
        <v>2016</v>
      </c>
      <c r="H75" s="2347"/>
      <c r="I75" s="2343"/>
      <c r="J75" s="2398"/>
      <c r="K75" s="3288">
        <f>'Tableau 3B'!O75</f>
        <v>0</v>
      </c>
      <c r="L75" s="3288">
        <f>'Tableau 3B'!P75</f>
        <v>0</v>
      </c>
      <c r="N75" s="2399"/>
      <c r="O75" s="2398"/>
      <c r="P75" s="2403"/>
      <c r="Q75" s="3299">
        <f t="shared" ref="Q75" si="25">K75*N75</f>
        <v>0</v>
      </c>
      <c r="R75" s="3300">
        <f>L75*N75</f>
        <v>0</v>
      </c>
      <c r="S75" s="2403"/>
      <c r="T75" s="2403"/>
      <c r="U75" s="2403"/>
      <c r="V75" s="2403"/>
      <c r="W75" s="2403"/>
      <c r="X75" s="2403"/>
      <c r="Y75" s="2403"/>
      <c r="Z75" s="2403"/>
      <c r="AA75" s="2403"/>
      <c r="AB75" s="2403"/>
      <c r="AC75" s="2403"/>
    </row>
    <row r="76" spans="1:29" s="2202" customFormat="1" ht="15">
      <c r="A76" s="2345"/>
      <c r="B76" s="2398"/>
      <c r="C76" s="2399"/>
      <c r="D76" s="2345"/>
      <c r="E76" s="2343"/>
      <c r="F76" s="2343"/>
      <c r="G76" s="2343"/>
      <c r="H76" s="2347"/>
      <c r="I76" s="3817" t="s">
        <v>2017</v>
      </c>
      <c r="J76" s="2401"/>
      <c r="K76" s="3289"/>
      <c r="L76" s="3289"/>
      <c r="N76" s="2400"/>
      <c r="O76" s="2401"/>
      <c r="P76" s="2403"/>
      <c r="Q76" s="3301"/>
      <c r="R76" s="3290"/>
      <c r="S76" s="2403"/>
      <c r="T76" s="2403"/>
      <c r="U76" s="2403"/>
      <c r="V76" s="2403"/>
      <c r="W76" s="2403"/>
      <c r="X76" s="2403"/>
      <c r="Y76" s="2403"/>
      <c r="Z76" s="2403"/>
      <c r="AA76" s="2403"/>
      <c r="AB76" s="2403"/>
      <c r="AC76" s="2403"/>
    </row>
    <row r="77" spans="1:29" s="2353" customFormat="1" ht="15">
      <c r="A77" s="2345"/>
      <c r="B77" s="2398"/>
      <c r="C77" s="2399" t="s">
        <v>551</v>
      </c>
      <c r="D77" s="2345"/>
      <c r="E77" s="2349"/>
      <c r="F77" s="2349"/>
      <c r="G77" s="2349" t="s">
        <v>602</v>
      </c>
      <c r="H77" s="2348"/>
      <c r="I77" s="2348"/>
      <c r="J77" s="2401"/>
      <c r="K77" s="3289">
        <f>'Tableau 3B'!O77</f>
        <v>0</v>
      </c>
      <c r="L77" s="3289">
        <f>'Tableau 3B'!P77</f>
        <v>0</v>
      </c>
      <c r="M77" s="2202"/>
      <c r="N77" s="2400"/>
      <c r="O77" s="2401"/>
      <c r="P77" s="2404"/>
      <c r="Q77" s="3301">
        <f t="shared" ref="Q77" si="26">K77*N77</f>
        <v>0</v>
      </c>
      <c r="R77" s="3290">
        <f>L77*N77</f>
        <v>0</v>
      </c>
      <c r="S77" s="2404"/>
      <c r="T77" s="2404"/>
      <c r="U77" s="2404"/>
      <c r="V77" s="2404"/>
      <c r="W77" s="2404"/>
      <c r="X77" s="2404"/>
      <c r="Y77" s="2404"/>
      <c r="Z77" s="2404"/>
      <c r="AA77" s="2404"/>
      <c r="AB77" s="2404"/>
      <c r="AC77" s="2404"/>
    </row>
    <row r="78" spans="1:29" s="2353" customFormat="1" ht="15">
      <c r="A78" s="2345"/>
      <c r="B78" s="2398"/>
      <c r="C78" s="2399"/>
      <c r="D78" s="2345"/>
      <c r="E78" s="2343"/>
      <c r="F78" s="2343"/>
      <c r="G78" s="2343"/>
      <c r="H78" s="2347"/>
      <c r="I78" s="2347"/>
      <c r="J78" s="2401"/>
      <c r="K78" s="3289"/>
      <c r="L78" s="3289"/>
      <c r="M78" s="2202"/>
      <c r="N78" s="2400"/>
      <c r="O78" s="2401"/>
      <c r="P78" s="2404"/>
      <c r="Q78" s="3301"/>
      <c r="R78" s="3290"/>
      <c r="S78" s="2404"/>
      <c r="T78" s="2404"/>
      <c r="U78" s="2404"/>
      <c r="V78" s="2404"/>
      <c r="W78" s="2404"/>
      <c r="X78" s="2404"/>
      <c r="Y78" s="2404"/>
      <c r="Z78" s="2404"/>
      <c r="AA78" s="2404"/>
      <c r="AB78" s="2404"/>
      <c r="AC78" s="2404"/>
    </row>
    <row r="79" spans="1:29" s="2353" customFormat="1" ht="15">
      <c r="A79" s="2345"/>
      <c r="B79" s="2398"/>
      <c r="C79" s="2399" t="s">
        <v>552</v>
      </c>
      <c r="D79" s="2345"/>
      <c r="E79" s="2343"/>
      <c r="F79" s="2343"/>
      <c r="G79" s="2343" t="s">
        <v>74</v>
      </c>
      <c r="H79" s="2347"/>
      <c r="I79" s="2347"/>
      <c r="J79" s="2401"/>
      <c r="K79" s="3289">
        <f>'Tableau 3B'!O79</f>
        <v>0</v>
      </c>
      <c r="L79" s="3289">
        <f>'Tableau 3B'!P79</f>
        <v>0</v>
      </c>
      <c r="M79" s="2202"/>
      <c r="N79" s="2400"/>
      <c r="O79" s="2401"/>
      <c r="P79" s="2404"/>
      <c r="Q79" s="3301">
        <f t="shared" ref="Q79:Q80" si="27">K79*N79</f>
        <v>0</v>
      </c>
      <c r="R79" s="3290">
        <f>L79*N79</f>
        <v>0</v>
      </c>
      <c r="S79" s="2404"/>
      <c r="T79" s="2404"/>
      <c r="U79" s="2404"/>
      <c r="V79" s="2404"/>
      <c r="W79" s="2404"/>
      <c r="X79" s="2404"/>
      <c r="Y79" s="2404"/>
      <c r="Z79" s="2404"/>
      <c r="AA79" s="2404"/>
      <c r="AB79" s="2404"/>
      <c r="AC79" s="2404"/>
    </row>
    <row r="80" spans="1:29" s="2353" customFormat="1" ht="15">
      <c r="A80" s="2345"/>
      <c r="B80" s="2398"/>
      <c r="C80" s="2399" t="s">
        <v>552</v>
      </c>
      <c r="D80" s="2345"/>
      <c r="E80" s="2343"/>
      <c r="F80" s="2343"/>
      <c r="G80" s="2343" t="s">
        <v>908</v>
      </c>
      <c r="H80" s="2347"/>
      <c r="I80" s="2347"/>
      <c r="J80" s="2401"/>
      <c r="K80" s="3289">
        <f>'Tableau 3B'!O80</f>
        <v>0</v>
      </c>
      <c r="L80" s="3289">
        <f>'Tableau 3B'!P80</f>
        <v>0</v>
      </c>
      <c r="M80" s="2202"/>
      <c r="N80" s="2400"/>
      <c r="O80" s="2401"/>
      <c r="P80" s="2404"/>
      <c r="Q80" s="3301">
        <f t="shared" si="27"/>
        <v>0</v>
      </c>
      <c r="R80" s="3290">
        <f>L80*N80</f>
        <v>0</v>
      </c>
      <c r="S80" s="2404"/>
      <c r="T80" s="2404"/>
      <c r="U80" s="2404"/>
      <c r="V80" s="2404"/>
      <c r="W80" s="2404"/>
      <c r="X80" s="2404"/>
      <c r="Y80" s="2404"/>
      <c r="Z80" s="2404"/>
      <c r="AA80" s="2404"/>
      <c r="AB80" s="2404"/>
      <c r="AC80" s="2404"/>
    </row>
    <row r="81" spans="1:29" s="2353" customFormat="1" ht="15">
      <c r="A81" s="2345"/>
      <c r="B81" s="2398"/>
      <c r="C81" s="2399"/>
      <c r="D81" s="2345"/>
      <c r="E81" s="2343"/>
      <c r="F81" s="2343"/>
      <c r="G81" s="2343"/>
      <c r="H81" s="2347"/>
      <c r="I81" s="2347"/>
      <c r="J81" s="2401"/>
      <c r="K81" s="3289"/>
      <c r="L81" s="3289"/>
      <c r="M81" s="2202"/>
      <c r="N81" s="2400"/>
      <c r="O81" s="2401"/>
      <c r="P81" s="2404"/>
      <c r="Q81" s="3301"/>
      <c r="R81" s="3290"/>
      <c r="S81" s="2404"/>
      <c r="T81" s="2404"/>
      <c r="U81" s="2404"/>
      <c r="V81" s="2404"/>
      <c r="W81" s="2404"/>
      <c r="X81" s="2404"/>
      <c r="Y81" s="2404"/>
      <c r="Z81" s="2404"/>
      <c r="AA81" s="2404"/>
      <c r="AB81" s="2404"/>
      <c r="AC81" s="2404"/>
    </row>
    <row r="82" spans="1:29" s="2353" customFormat="1" ht="15">
      <c r="A82" s="2345"/>
      <c r="B82" s="2398"/>
      <c r="C82" s="2399"/>
      <c r="D82" s="2345"/>
      <c r="E82" s="2343"/>
      <c r="F82" s="2343" t="s">
        <v>894</v>
      </c>
      <c r="G82" s="2343" t="s">
        <v>603</v>
      </c>
      <c r="H82" s="2343"/>
      <c r="I82" s="2343"/>
      <c r="J82" s="2398"/>
      <c r="K82" s="3288">
        <f>'Tableau 3B'!O82</f>
        <v>0</v>
      </c>
      <c r="L82" s="3288">
        <f>'Tableau 3B'!P82</f>
        <v>0</v>
      </c>
      <c r="M82" s="3266"/>
      <c r="N82" s="2399"/>
      <c r="O82" s="2398"/>
      <c r="P82" s="2404"/>
      <c r="Q82" s="3299">
        <f>Q84+Q93+Q96+Q97</f>
        <v>0</v>
      </c>
      <c r="R82" s="3300">
        <f>R84+R93+R96+R97</f>
        <v>0</v>
      </c>
      <c r="S82" s="2404"/>
      <c r="T82" s="2404"/>
      <c r="U82" s="2404"/>
      <c r="V82" s="2404"/>
      <c r="W82" s="2404"/>
      <c r="X82" s="2404"/>
      <c r="Y82" s="2404"/>
      <c r="Z82" s="2404"/>
      <c r="AA82" s="2404"/>
      <c r="AB82" s="2404"/>
      <c r="AC82" s="2404"/>
    </row>
    <row r="83" spans="1:29" s="2353" customFormat="1" ht="15">
      <c r="A83" s="2345"/>
      <c r="B83" s="2398"/>
      <c r="C83" s="2399"/>
      <c r="D83" s="2345"/>
      <c r="E83" s="2343"/>
      <c r="F83" s="2343"/>
      <c r="G83" s="2343"/>
      <c r="H83" s="2343"/>
      <c r="I83" s="2343"/>
      <c r="J83" s="2398"/>
      <c r="K83" s="3288"/>
      <c r="L83" s="3288"/>
      <c r="M83" s="2202"/>
      <c r="N83" s="2399"/>
      <c r="O83" s="2398"/>
      <c r="P83" s="2404"/>
      <c r="Q83" s="3299"/>
      <c r="R83" s="3300"/>
      <c r="S83" s="2404"/>
      <c r="T83" s="2404"/>
      <c r="U83" s="2404"/>
      <c r="V83" s="2404"/>
      <c r="W83" s="2404"/>
      <c r="X83" s="2404"/>
      <c r="Y83" s="2404"/>
      <c r="Z83" s="2404"/>
      <c r="AA83" s="2404"/>
      <c r="AB83" s="2404"/>
      <c r="AC83" s="2404"/>
    </row>
    <row r="84" spans="1:29" s="2353" customFormat="1" ht="15">
      <c r="A84" s="2345"/>
      <c r="B84" s="2398"/>
      <c r="C84" s="2399"/>
      <c r="D84" s="2345"/>
      <c r="E84" s="2343"/>
      <c r="F84" s="2343"/>
      <c r="G84" s="2346" t="s">
        <v>798</v>
      </c>
      <c r="H84" s="2343" t="s">
        <v>604</v>
      </c>
      <c r="I84" s="2343"/>
      <c r="J84" s="2398"/>
      <c r="K84" s="3288">
        <f>'Tableau 3B'!O84</f>
        <v>0</v>
      </c>
      <c r="L84" s="3288">
        <f>'Tableau 3B'!P84</f>
        <v>0</v>
      </c>
      <c r="M84" s="3266"/>
      <c r="N84" s="2399"/>
      <c r="O84" s="2398"/>
      <c r="P84" s="2404"/>
      <c r="Q84" s="3299">
        <f>Q85+Q86+Q87+Q91</f>
        <v>0</v>
      </c>
      <c r="R84" s="3300">
        <f>R85+R86+R87+R91</f>
        <v>0</v>
      </c>
      <c r="S84" s="2404"/>
      <c r="T84" s="2404"/>
      <c r="U84" s="2404"/>
      <c r="V84" s="2404"/>
      <c r="W84" s="2404"/>
      <c r="X84" s="2404"/>
      <c r="Y84" s="2404"/>
      <c r="Z84" s="2404"/>
      <c r="AA84" s="2404"/>
      <c r="AB84" s="2404"/>
      <c r="AC84" s="2404"/>
    </row>
    <row r="85" spans="1:29" s="2353" customFormat="1" ht="15">
      <c r="A85" s="2345"/>
      <c r="B85" s="2398"/>
      <c r="C85" s="2399" t="s">
        <v>551</v>
      </c>
      <c r="D85" s="2345"/>
      <c r="E85" s="2343"/>
      <c r="F85" s="2343"/>
      <c r="G85" s="2343"/>
      <c r="H85" s="2347" t="s">
        <v>605</v>
      </c>
      <c r="I85" s="2347"/>
      <c r="J85" s="2401"/>
      <c r="K85" s="3289">
        <f>'Tableau 3B'!O85</f>
        <v>0</v>
      </c>
      <c r="L85" s="3289">
        <f>'Tableau 3B'!P85</f>
        <v>0</v>
      </c>
      <c r="M85" s="2202"/>
      <c r="N85" s="2400"/>
      <c r="O85" s="2401"/>
      <c r="P85" s="2404"/>
      <c r="Q85" s="3301">
        <f t="shared" ref="Q85:Q91" si="28">K85*N85</f>
        <v>0</v>
      </c>
      <c r="R85" s="3290">
        <f>L85*N85</f>
        <v>0</v>
      </c>
      <c r="S85" s="2404"/>
      <c r="T85" s="2404"/>
      <c r="U85" s="2404"/>
      <c r="V85" s="2404"/>
      <c r="W85" s="2404"/>
      <c r="X85" s="2404"/>
      <c r="Y85" s="2404"/>
      <c r="Z85" s="2404"/>
      <c r="AA85" s="2404"/>
      <c r="AB85" s="2404"/>
      <c r="AC85" s="2404"/>
    </row>
    <row r="86" spans="1:29" s="2353" customFormat="1" ht="15">
      <c r="A86" s="2345"/>
      <c r="B86" s="2398"/>
      <c r="C86" s="2399" t="s">
        <v>551</v>
      </c>
      <c r="D86" s="2345"/>
      <c r="E86" s="2343"/>
      <c r="F86" s="2343"/>
      <c r="G86" s="2343"/>
      <c r="H86" s="2347" t="s">
        <v>606</v>
      </c>
      <c r="I86" s="2347"/>
      <c r="J86" s="2401"/>
      <c r="K86" s="3289">
        <f>'Tableau 3B'!O86</f>
        <v>0</v>
      </c>
      <c r="L86" s="3289">
        <f>'Tableau 3B'!P86</f>
        <v>0</v>
      </c>
      <c r="M86" s="2202"/>
      <c r="N86" s="2400"/>
      <c r="O86" s="2401"/>
      <c r="P86" s="2404"/>
      <c r="Q86" s="3301">
        <f t="shared" si="28"/>
        <v>0</v>
      </c>
      <c r="R86" s="3290">
        <f>L86*N86</f>
        <v>0</v>
      </c>
      <c r="S86" s="2404"/>
      <c r="T86" s="2404"/>
      <c r="U86" s="2404"/>
      <c r="V86" s="2404"/>
      <c r="W86" s="2404"/>
      <c r="X86" s="2404"/>
      <c r="Y86" s="2404"/>
      <c r="Z86" s="2404"/>
      <c r="AA86" s="2404"/>
      <c r="AB86" s="2404"/>
      <c r="AC86" s="2404"/>
    </row>
    <row r="87" spans="1:29" s="2353" customFormat="1" ht="15">
      <c r="A87" s="2345"/>
      <c r="B87" s="2398"/>
      <c r="C87" s="2399"/>
      <c r="D87" s="2345"/>
      <c r="E87" s="2343"/>
      <c r="F87" s="2343"/>
      <c r="G87" s="2343"/>
      <c r="H87" s="2347" t="s">
        <v>607</v>
      </c>
      <c r="I87" s="2347"/>
      <c r="J87" s="2401"/>
      <c r="K87" s="3289">
        <f>'Tableau 3B'!O87</f>
        <v>0</v>
      </c>
      <c r="L87" s="3289">
        <f>'Tableau 3B'!P87</f>
        <v>0</v>
      </c>
      <c r="M87" s="3266"/>
      <c r="N87" s="2400"/>
      <c r="O87" s="2401"/>
      <c r="P87" s="2404"/>
      <c r="Q87" s="3301">
        <f>Q88+Q89+Q90</f>
        <v>0</v>
      </c>
      <c r="R87" s="3290">
        <f>R88+R89+R90</f>
        <v>0</v>
      </c>
      <c r="S87" s="2404"/>
      <c r="T87" s="2404"/>
      <c r="U87" s="2404"/>
      <c r="V87" s="2404"/>
      <c r="W87" s="2404"/>
      <c r="X87" s="2404"/>
      <c r="Y87" s="2404"/>
      <c r="Z87" s="2404"/>
      <c r="AA87" s="2404"/>
      <c r="AB87" s="2404"/>
      <c r="AC87" s="2404"/>
    </row>
    <row r="88" spans="1:29" s="2353" customFormat="1" ht="15">
      <c r="A88" s="2345"/>
      <c r="B88" s="2398"/>
      <c r="C88" s="2399" t="s">
        <v>551</v>
      </c>
      <c r="D88" s="2345"/>
      <c r="E88" s="2343"/>
      <c r="F88" s="2343"/>
      <c r="G88" s="2343"/>
      <c r="H88" s="2347"/>
      <c r="I88" s="2347" t="s">
        <v>608</v>
      </c>
      <c r="J88" s="2401"/>
      <c r="K88" s="3289">
        <f>'Tableau 3B'!O88</f>
        <v>0</v>
      </c>
      <c r="L88" s="3289">
        <f>'Tableau 3B'!P88</f>
        <v>0</v>
      </c>
      <c r="M88" s="2202"/>
      <c r="N88" s="2400"/>
      <c r="O88" s="2401"/>
      <c r="P88" s="2404"/>
      <c r="Q88" s="3301">
        <f t="shared" si="28"/>
        <v>0</v>
      </c>
      <c r="R88" s="3290">
        <f>L88*N88</f>
        <v>0</v>
      </c>
      <c r="S88" s="2404"/>
      <c r="T88" s="2404"/>
      <c r="U88" s="2404"/>
      <c r="V88" s="2404"/>
      <c r="W88" s="2404"/>
      <c r="X88" s="2404"/>
      <c r="Y88" s="2404"/>
      <c r="Z88" s="2404"/>
      <c r="AA88" s="2404"/>
      <c r="AB88" s="2404"/>
      <c r="AC88" s="2404"/>
    </row>
    <row r="89" spans="1:29" s="2353" customFormat="1" ht="15">
      <c r="A89" s="2345"/>
      <c r="B89" s="2398"/>
      <c r="C89" s="2399" t="s">
        <v>552</v>
      </c>
      <c r="D89" s="2345"/>
      <c r="E89" s="2343"/>
      <c r="F89" s="2343"/>
      <c r="G89" s="2343"/>
      <c r="H89" s="2347"/>
      <c r="I89" s="2347" t="s">
        <v>649</v>
      </c>
      <c r="J89" s="2401"/>
      <c r="K89" s="3289">
        <f>'Tableau 3B'!O89</f>
        <v>0</v>
      </c>
      <c r="L89" s="3289">
        <f>'Tableau 3B'!P89</f>
        <v>0</v>
      </c>
      <c r="M89" s="2202"/>
      <c r="N89" s="2400"/>
      <c r="O89" s="2401"/>
      <c r="P89" s="2404"/>
      <c r="Q89" s="3301">
        <f t="shared" si="28"/>
        <v>0</v>
      </c>
      <c r="R89" s="3290">
        <f>L89*N89</f>
        <v>0</v>
      </c>
      <c r="S89" s="2404"/>
      <c r="T89" s="2404"/>
      <c r="U89" s="2404"/>
      <c r="V89" s="2404"/>
      <c r="W89" s="2404"/>
      <c r="X89" s="2404"/>
      <c r="Y89" s="2404"/>
      <c r="Z89" s="2404"/>
      <c r="AA89" s="2404"/>
      <c r="AB89" s="2404"/>
      <c r="AC89" s="2404"/>
    </row>
    <row r="90" spans="1:29" s="2353" customFormat="1" ht="15">
      <c r="A90" s="2345"/>
      <c r="B90" s="2398"/>
      <c r="C90" s="2399" t="s">
        <v>552</v>
      </c>
      <c r="D90" s="2345"/>
      <c r="E90" s="2343"/>
      <c r="F90" s="2343"/>
      <c r="G90" s="2343"/>
      <c r="H90" s="2347"/>
      <c r="I90" s="2347" t="s">
        <v>609</v>
      </c>
      <c r="J90" s="2401"/>
      <c r="K90" s="3289">
        <f>'Tableau 3B'!O90</f>
        <v>0</v>
      </c>
      <c r="L90" s="3289">
        <f>'Tableau 3B'!P90</f>
        <v>0</v>
      </c>
      <c r="M90" s="2202"/>
      <c r="N90" s="2400"/>
      <c r="O90" s="2401"/>
      <c r="P90" s="2404"/>
      <c r="Q90" s="3301">
        <f t="shared" si="28"/>
        <v>0</v>
      </c>
      <c r="R90" s="3290">
        <f>L90*N90</f>
        <v>0</v>
      </c>
      <c r="S90" s="2404"/>
      <c r="T90" s="2404"/>
      <c r="U90" s="2404"/>
      <c r="V90" s="2404"/>
      <c r="W90" s="2404"/>
      <c r="X90" s="2404"/>
      <c r="Y90" s="2404"/>
      <c r="Z90" s="2404"/>
      <c r="AA90" s="2404"/>
      <c r="AB90" s="2404"/>
      <c r="AC90" s="2404"/>
    </row>
    <row r="91" spans="1:29" s="2353" customFormat="1" ht="15">
      <c r="A91" s="2345"/>
      <c r="B91" s="2398"/>
      <c r="C91" s="2399" t="s">
        <v>551</v>
      </c>
      <c r="D91" s="2345"/>
      <c r="E91" s="2343"/>
      <c r="F91" s="2343"/>
      <c r="G91" s="2343"/>
      <c r="H91" s="2347" t="s">
        <v>610</v>
      </c>
      <c r="I91" s="2347"/>
      <c r="J91" s="2401"/>
      <c r="K91" s="3289">
        <f>'Tableau 3B'!O91</f>
        <v>0</v>
      </c>
      <c r="L91" s="3289">
        <f>'Tableau 3B'!P91</f>
        <v>0</v>
      </c>
      <c r="M91" s="2202"/>
      <c r="N91" s="2400"/>
      <c r="O91" s="2401"/>
      <c r="P91" s="2404"/>
      <c r="Q91" s="3301">
        <f t="shared" si="28"/>
        <v>0</v>
      </c>
      <c r="R91" s="3290">
        <f>L91*N91</f>
        <v>0</v>
      </c>
      <c r="S91" s="2404"/>
      <c r="T91" s="2404"/>
      <c r="U91" s="2404"/>
      <c r="V91" s="2404"/>
      <c r="W91" s="2404"/>
      <c r="X91" s="2404"/>
      <c r="Y91" s="2404"/>
      <c r="Z91" s="2404"/>
      <c r="AA91" s="2404"/>
      <c r="AB91" s="2404"/>
      <c r="AC91" s="2404"/>
    </row>
    <row r="92" spans="1:29" s="2353" customFormat="1" ht="15">
      <c r="A92" s="2345"/>
      <c r="B92" s="2398"/>
      <c r="C92" s="2399"/>
      <c r="D92" s="2345"/>
      <c r="E92" s="2343"/>
      <c r="F92" s="2343"/>
      <c r="G92" s="2343"/>
      <c r="H92" s="2347"/>
      <c r="I92" s="2347"/>
      <c r="J92" s="2401"/>
      <c r="K92" s="3289"/>
      <c r="L92" s="3289"/>
      <c r="M92" s="2202"/>
      <c r="N92" s="2400"/>
      <c r="O92" s="2401"/>
      <c r="P92" s="2404"/>
      <c r="Q92" s="3301"/>
      <c r="R92" s="3290"/>
      <c r="S92" s="2404"/>
      <c r="T92" s="2404"/>
      <c r="U92" s="2404"/>
      <c r="V92" s="2404"/>
      <c r="W92" s="2404"/>
      <c r="X92" s="2404"/>
      <c r="Y92" s="2404"/>
      <c r="Z92" s="2404"/>
      <c r="AA92" s="2404"/>
      <c r="AB92" s="2404"/>
      <c r="AC92" s="2404"/>
    </row>
    <row r="93" spans="1:29" s="2353" customFormat="1" ht="15">
      <c r="A93" s="2345"/>
      <c r="B93" s="2398"/>
      <c r="C93" s="2399" t="s">
        <v>551</v>
      </c>
      <c r="D93" s="2345"/>
      <c r="E93" s="2343"/>
      <c r="F93" s="2343"/>
      <c r="G93" s="2346" t="s">
        <v>798</v>
      </c>
      <c r="H93" s="2343" t="s">
        <v>611</v>
      </c>
      <c r="I93" s="2343"/>
      <c r="J93" s="2401"/>
      <c r="K93" s="3288">
        <f>'Tableau 3B'!O93</f>
        <v>0</v>
      </c>
      <c r="L93" s="3288">
        <f>'Tableau 3B'!P93</f>
        <v>0</v>
      </c>
      <c r="M93" s="2202"/>
      <c r="N93" s="2400"/>
      <c r="O93" s="2401"/>
      <c r="P93" s="2404"/>
      <c r="Q93" s="3301">
        <f t="shared" ref="Q93" si="29">K93*N93</f>
        <v>0</v>
      </c>
      <c r="R93" s="3290">
        <f>L93*N93</f>
        <v>0</v>
      </c>
      <c r="S93" s="2404"/>
      <c r="T93" s="2404"/>
      <c r="U93" s="2404"/>
      <c r="V93" s="2404"/>
      <c r="W93" s="2404"/>
      <c r="X93" s="2404"/>
      <c r="Y93" s="2404"/>
      <c r="Z93" s="2404"/>
      <c r="AA93" s="2404"/>
      <c r="AB93" s="2404"/>
      <c r="AC93" s="2404"/>
    </row>
    <row r="94" spans="1:29" s="2353" customFormat="1" ht="15">
      <c r="A94" s="2345"/>
      <c r="B94" s="2398"/>
      <c r="C94" s="2399"/>
      <c r="D94" s="2345"/>
      <c r="E94" s="2343"/>
      <c r="F94" s="2343"/>
      <c r="G94" s="2343"/>
      <c r="H94" s="2343" t="s">
        <v>612</v>
      </c>
      <c r="I94" s="2343"/>
      <c r="J94" s="2401"/>
      <c r="K94" s="3289"/>
      <c r="L94" s="3289"/>
      <c r="M94" s="2202"/>
      <c r="N94" s="2400"/>
      <c r="O94" s="2401"/>
      <c r="P94" s="2404"/>
      <c r="Q94" s="3301"/>
      <c r="R94" s="3290"/>
      <c r="S94" s="2404"/>
      <c r="T94" s="2404"/>
      <c r="U94" s="2404"/>
      <c r="V94" s="2404"/>
      <c r="W94" s="2404"/>
      <c r="X94" s="2404"/>
      <c r="Y94" s="2404"/>
      <c r="Z94" s="2404"/>
      <c r="AA94" s="2404"/>
      <c r="AB94" s="2404"/>
      <c r="AC94" s="2404"/>
    </row>
    <row r="95" spans="1:29" s="2353" customFormat="1" ht="15">
      <c r="A95" s="2345"/>
      <c r="B95" s="2398"/>
      <c r="C95" s="2399"/>
      <c r="D95" s="2345"/>
      <c r="E95" s="2343"/>
      <c r="F95" s="2343"/>
      <c r="G95" s="2343"/>
      <c r="H95" s="2343"/>
      <c r="I95" s="2343"/>
      <c r="J95" s="2401"/>
      <c r="K95" s="3289"/>
      <c r="L95" s="3289"/>
      <c r="M95" s="2202"/>
      <c r="N95" s="2400"/>
      <c r="O95" s="2401"/>
      <c r="P95" s="2404"/>
      <c r="Q95" s="3301"/>
      <c r="R95" s="3290"/>
      <c r="S95" s="2404"/>
      <c r="T95" s="2404"/>
      <c r="U95" s="2404"/>
      <c r="V95" s="2404"/>
      <c r="W95" s="2404"/>
      <c r="X95" s="2404"/>
      <c r="Y95" s="2404"/>
      <c r="Z95" s="2404"/>
      <c r="AA95" s="2404"/>
      <c r="AB95" s="2404"/>
      <c r="AC95" s="2404"/>
    </row>
    <row r="96" spans="1:29" s="2353" customFormat="1" ht="15">
      <c r="A96" s="2345"/>
      <c r="B96" s="2398"/>
      <c r="C96" s="2399" t="s">
        <v>552</v>
      </c>
      <c r="D96" s="2345"/>
      <c r="E96" s="2343"/>
      <c r="F96" s="2343"/>
      <c r="G96" s="2343" t="s">
        <v>1620</v>
      </c>
      <c r="H96" s="2347"/>
      <c r="I96" s="2343"/>
      <c r="J96" s="2401"/>
      <c r="K96" s="3288">
        <f>'Tableau 3B'!O96</f>
        <v>0</v>
      </c>
      <c r="L96" s="3288">
        <f>'Tableau 3B'!P96</f>
        <v>0</v>
      </c>
      <c r="M96" s="2202"/>
      <c r="N96" s="2400"/>
      <c r="O96" s="2401"/>
      <c r="P96" s="2404"/>
      <c r="Q96" s="3301">
        <f t="shared" ref="Q96:Q97" si="30">K96*N96</f>
        <v>0</v>
      </c>
      <c r="R96" s="3290">
        <f>L96*N96</f>
        <v>0</v>
      </c>
      <c r="S96" s="2404"/>
      <c r="T96" s="2404"/>
      <c r="U96" s="2404"/>
      <c r="V96" s="2404"/>
      <c r="W96" s="2404"/>
      <c r="X96" s="2404"/>
      <c r="Y96" s="2404"/>
      <c r="Z96" s="2404"/>
      <c r="AA96" s="2404"/>
      <c r="AB96" s="2404"/>
      <c r="AC96" s="2404"/>
    </row>
    <row r="97" spans="1:29" s="2353" customFormat="1" ht="15">
      <c r="A97" s="2345"/>
      <c r="B97" s="2398"/>
      <c r="C97" s="2399" t="s">
        <v>552</v>
      </c>
      <c r="D97" s="2345"/>
      <c r="E97" s="2343"/>
      <c r="F97" s="2343"/>
      <c r="G97" s="2343" t="s">
        <v>908</v>
      </c>
      <c r="H97" s="2347"/>
      <c r="I97" s="2343"/>
      <c r="J97" s="2401"/>
      <c r="K97" s="3288">
        <f>'Tableau 3B'!O97</f>
        <v>0</v>
      </c>
      <c r="L97" s="3288">
        <f>'Tableau 3B'!P97</f>
        <v>0</v>
      </c>
      <c r="M97" s="2202"/>
      <c r="N97" s="2400"/>
      <c r="O97" s="2401"/>
      <c r="P97" s="2404"/>
      <c r="Q97" s="3301">
        <f t="shared" si="30"/>
        <v>0</v>
      </c>
      <c r="R97" s="3290">
        <f>L97*N97</f>
        <v>0</v>
      </c>
      <c r="S97" s="2404"/>
      <c r="T97" s="2404"/>
      <c r="U97" s="2404"/>
      <c r="V97" s="2404"/>
      <c r="W97" s="2404"/>
      <c r="X97" s="2404"/>
      <c r="Y97" s="2404"/>
      <c r="Z97" s="2404"/>
      <c r="AA97" s="2404"/>
      <c r="AB97" s="2404"/>
      <c r="AC97" s="2404"/>
    </row>
    <row r="98" spans="1:29" s="2353" customFormat="1" ht="15">
      <c r="A98" s="2345"/>
      <c r="B98" s="2398"/>
      <c r="C98" s="2399"/>
      <c r="D98" s="2345"/>
      <c r="E98" s="2343"/>
      <c r="F98" s="2343"/>
      <c r="G98" s="2343"/>
      <c r="H98" s="2347"/>
      <c r="I98" s="2347"/>
      <c r="J98" s="2401"/>
      <c r="K98" s="3289"/>
      <c r="L98" s="3289"/>
      <c r="M98" s="2202"/>
      <c r="N98" s="2400"/>
      <c r="O98" s="2401"/>
      <c r="P98" s="2404"/>
      <c r="Q98" s="3301"/>
      <c r="R98" s="3290"/>
      <c r="S98" s="2404"/>
      <c r="T98" s="2404"/>
      <c r="U98" s="2404"/>
      <c r="V98" s="2404"/>
      <c r="W98" s="2404"/>
      <c r="X98" s="2404"/>
      <c r="Y98" s="2404"/>
      <c r="Z98" s="2404"/>
      <c r="AA98" s="2404"/>
      <c r="AB98" s="2404"/>
      <c r="AC98" s="2404"/>
    </row>
    <row r="99" spans="1:29" s="2353" customFormat="1" ht="15">
      <c r="A99" s="2345"/>
      <c r="B99" s="2398"/>
      <c r="C99" s="2399"/>
      <c r="D99" s="2345"/>
      <c r="E99" s="2343"/>
      <c r="F99" s="2343" t="s">
        <v>895</v>
      </c>
      <c r="G99" s="2343" t="s">
        <v>613</v>
      </c>
      <c r="H99" s="2347"/>
      <c r="I99" s="2347"/>
      <c r="J99" s="2401"/>
      <c r="K99" s="3288">
        <f>'Tableau 3B'!O99</f>
        <v>0</v>
      </c>
      <c r="L99" s="3288">
        <f>'Tableau 3B'!P99</f>
        <v>0</v>
      </c>
      <c r="M99" s="3266"/>
      <c r="N99" s="2400"/>
      <c r="O99" s="2401"/>
      <c r="P99" s="2404"/>
      <c r="Q99" s="3301">
        <f>Q101+Q102+Q104+Q105</f>
        <v>0</v>
      </c>
      <c r="R99" s="3290">
        <f>R101+R102+R104+R105</f>
        <v>0</v>
      </c>
      <c r="S99" s="2404"/>
      <c r="T99" s="2404"/>
      <c r="U99" s="2404"/>
      <c r="V99" s="2404"/>
      <c r="W99" s="2404"/>
      <c r="X99" s="2404"/>
      <c r="Y99" s="2404"/>
      <c r="Z99" s="2404"/>
      <c r="AA99" s="2404"/>
      <c r="AB99" s="2404"/>
      <c r="AC99" s="2404"/>
    </row>
    <row r="100" spans="1:29" s="2353" customFormat="1" ht="15">
      <c r="A100" s="2345"/>
      <c r="B100" s="2398"/>
      <c r="C100" s="2399"/>
      <c r="D100" s="2345"/>
      <c r="E100" s="2343"/>
      <c r="F100" s="2343"/>
      <c r="G100" s="2343" t="s">
        <v>614</v>
      </c>
      <c r="H100" s="2347"/>
      <c r="I100" s="2347"/>
      <c r="J100" s="2401"/>
      <c r="K100" s="3289"/>
      <c r="L100" s="3289"/>
      <c r="M100" s="2202"/>
      <c r="N100" s="2400"/>
      <c r="O100" s="2401"/>
      <c r="P100" s="2404"/>
      <c r="Q100" s="3301"/>
      <c r="R100" s="3290"/>
      <c r="S100" s="2404"/>
      <c r="T100" s="2404"/>
      <c r="U100" s="2404"/>
      <c r="V100" s="2404"/>
      <c r="W100" s="2404"/>
      <c r="X100" s="2404"/>
      <c r="Y100" s="2404"/>
      <c r="Z100" s="2404"/>
      <c r="AA100" s="2404"/>
      <c r="AB100" s="2404"/>
      <c r="AC100" s="2404"/>
    </row>
    <row r="101" spans="1:29" s="2353" customFormat="1" ht="15">
      <c r="A101" s="2345"/>
      <c r="B101" s="2398"/>
      <c r="C101" s="2399" t="s">
        <v>552</v>
      </c>
      <c r="D101" s="2345"/>
      <c r="E101" s="2343"/>
      <c r="F101" s="2343"/>
      <c r="G101" s="2343"/>
      <c r="H101" s="2347" t="s">
        <v>649</v>
      </c>
      <c r="I101" s="2347"/>
      <c r="J101" s="2401"/>
      <c r="K101" s="3289">
        <f>'Tableau 3B'!O101</f>
        <v>0</v>
      </c>
      <c r="L101" s="3289">
        <f>'Tableau 3B'!P101</f>
        <v>0</v>
      </c>
      <c r="M101" s="2202"/>
      <c r="N101" s="2400"/>
      <c r="O101" s="2401"/>
      <c r="P101" s="2404"/>
      <c r="Q101" s="3301">
        <f t="shared" ref="Q101:Q102" si="31">K101*N101</f>
        <v>0</v>
      </c>
      <c r="R101" s="3290">
        <f>L101*N101</f>
        <v>0</v>
      </c>
      <c r="S101" s="2404"/>
      <c r="T101" s="2404"/>
      <c r="U101" s="2404"/>
      <c r="V101" s="2404"/>
      <c r="W101" s="2404"/>
      <c r="X101" s="2404"/>
      <c r="Y101" s="2404"/>
      <c r="Z101" s="2404"/>
      <c r="AA101" s="2404"/>
      <c r="AB101" s="2404"/>
      <c r="AC101" s="2404"/>
    </row>
    <row r="102" spans="1:29" s="2353" customFormat="1" ht="15">
      <c r="A102" s="2345"/>
      <c r="B102" s="2398"/>
      <c r="C102" s="2399" t="s">
        <v>551</v>
      </c>
      <c r="D102" s="2345"/>
      <c r="E102" s="2343"/>
      <c r="F102" s="2343"/>
      <c r="G102" s="2343"/>
      <c r="H102" s="2347" t="s">
        <v>650</v>
      </c>
      <c r="I102" s="2347"/>
      <c r="J102" s="2401"/>
      <c r="K102" s="3289">
        <f>'Tableau 3B'!O102</f>
        <v>0</v>
      </c>
      <c r="L102" s="3289">
        <f>'Tableau 3B'!P102</f>
        <v>0</v>
      </c>
      <c r="M102" s="2202"/>
      <c r="N102" s="2400"/>
      <c r="O102" s="2401"/>
      <c r="P102" s="2404"/>
      <c r="Q102" s="3301">
        <f t="shared" si="31"/>
        <v>0</v>
      </c>
      <c r="R102" s="3290">
        <f>L102*N102</f>
        <v>0</v>
      </c>
      <c r="S102" s="2404"/>
      <c r="T102" s="2404"/>
      <c r="U102" s="2404"/>
      <c r="V102" s="2404"/>
      <c r="W102" s="2404"/>
      <c r="X102" s="2404"/>
      <c r="Y102" s="2404"/>
      <c r="Z102" s="2404"/>
      <c r="AA102" s="2404"/>
      <c r="AB102" s="2404"/>
      <c r="AC102" s="2404"/>
    </row>
    <row r="103" spans="1:29" s="2353" customFormat="1" ht="15">
      <c r="A103" s="2345"/>
      <c r="B103" s="2398"/>
      <c r="C103" s="2399"/>
      <c r="D103" s="2345"/>
      <c r="E103" s="2343"/>
      <c r="F103" s="2343"/>
      <c r="G103" s="2343"/>
      <c r="H103" s="2347"/>
      <c r="I103" s="2347"/>
      <c r="J103" s="2401"/>
      <c r="K103" s="3289"/>
      <c r="L103" s="3289"/>
      <c r="M103" s="2202"/>
      <c r="N103" s="2400"/>
      <c r="O103" s="2401"/>
      <c r="P103" s="2404"/>
      <c r="Q103" s="3301"/>
      <c r="R103" s="3290"/>
      <c r="S103" s="2404"/>
      <c r="T103" s="2404"/>
      <c r="U103" s="2404"/>
      <c r="V103" s="2404"/>
      <c r="W103" s="2404"/>
      <c r="X103" s="2404"/>
      <c r="Y103" s="2404"/>
      <c r="Z103" s="2404"/>
      <c r="AA103" s="2404"/>
      <c r="AB103" s="2404"/>
      <c r="AC103" s="2404"/>
    </row>
    <row r="104" spans="1:29" s="2353" customFormat="1" ht="15">
      <c r="A104" s="2345"/>
      <c r="B104" s="2398"/>
      <c r="C104" s="2399" t="s">
        <v>552</v>
      </c>
      <c r="D104" s="2345"/>
      <c r="E104" s="2343"/>
      <c r="F104" s="2343"/>
      <c r="G104" s="2343" t="s">
        <v>1620</v>
      </c>
      <c r="H104" s="2347"/>
      <c r="I104" s="2347"/>
      <c r="J104" s="2401"/>
      <c r="K104" s="3288">
        <f>'Tableau 3B'!O104</f>
        <v>0</v>
      </c>
      <c r="L104" s="3288">
        <f>'Tableau 3B'!P104</f>
        <v>0</v>
      </c>
      <c r="M104" s="2202"/>
      <c r="N104" s="2400"/>
      <c r="O104" s="2401"/>
      <c r="P104" s="2404"/>
      <c r="Q104" s="3301">
        <f t="shared" ref="Q104:Q105" si="32">K104*N104</f>
        <v>0</v>
      </c>
      <c r="R104" s="3290">
        <f>L104*N104</f>
        <v>0</v>
      </c>
      <c r="S104" s="2404"/>
      <c r="T104" s="2404"/>
      <c r="U104" s="2404"/>
      <c r="V104" s="2404"/>
      <c r="W104" s="2404"/>
      <c r="X104" s="2404"/>
      <c r="Y104" s="2404"/>
      <c r="Z104" s="2404"/>
      <c r="AA104" s="2404"/>
      <c r="AB104" s="2404"/>
      <c r="AC104" s="2404"/>
    </row>
    <row r="105" spans="1:29" s="2353" customFormat="1" ht="15">
      <c r="A105" s="2345"/>
      <c r="B105" s="2398"/>
      <c r="C105" s="2399" t="s">
        <v>552</v>
      </c>
      <c r="D105" s="2345"/>
      <c r="E105" s="2343"/>
      <c r="F105" s="2343"/>
      <c r="G105" s="2343" t="s">
        <v>908</v>
      </c>
      <c r="H105" s="2347"/>
      <c r="I105" s="2347"/>
      <c r="J105" s="2401"/>
      <c r="K105" s="3288">
        <f>'Tableau 3B'!O105</f>
        <v>0</v>
      </c>
      <c r="L105" s="3288">
        <f>'Tableau 3B'!P105</f>
        <v>0</v>
      </c>
      <c r="M105" s="2202"/>
      <c r="N105" s="2400"/>
      <c r="O105" s="2401"/>
      <c r="P105" s="2404"/>
      <c r="Q105" s="3301">
        <f t="shared" si="32"/>
        <v>0</v>
      </c>
      <c r="R105" s="3290">
        <f>L105*N105</f>
        <v>0</v>
      </c>
      <c r="S105" s="2404"/>
      <c r="T105" s="2404"/>
      <c r="U105" s="2404"/>
      <c r="V105" s="2404"/>
      <c r="W105" s="2404"/>
      <c r="X105" s="2404"/>
      <c r="Y105" s="2404"/>
      <c r="Z105" s="2404"/>
      <c r="AA105" s="2404"/>
      <c r="AB105" s="2404"/>
      <c r="AC105" s="2404"/>
    </row>
    <row r="106" spans="1:29" s="2353" customFormat="1" ht="15">
      <c r="A106" s="2345"/>
      <c r="B106" s="2398"/>
      <c r="C106" s="2399"/>
      <c r="D106" s="2345"/>
      <c r="E106" s="2343"/>
      <c r="F106" s="2343"/>
      <c r="G106" s="2343"/>
      <c r="H106" s="2347"/>
      <c r="I106" s="2347"/>
      <c r="J106" s="2401"/>
      <c r="K106" s="3289"/>
      <c r="L106" s="3289"/>
      <c r="M106" s="2202"/>
      <c r="N106" s="2400"/>
      <c r="O106" s="2401"/>
      <c r="P106" s="2404"/>
      <c r="Q106" s="3301"/>
      <c r="R106" s="3290"/>
      <c r="S106" s="2404"/>
      <c r="T106" s="2404"/>
      <c r="U106" s="2404"/>
      <c r="V106" s="2404"/>
      <c r="W106" s="2404"/>
      <c r="X106" s="2404"/>
      <c r="Y106" s="2404"/>
      <c r="Z106" s="2404"/>
      <c r="AA106" s="2404"/>
      <c r="AB106" s="2404"/>
      <c r="AC106" s="2404"/>
    </row>
    <row r="107" spans="1:29" s="2353" customFormat="1" ht="15">
      <c r="A107" s="2345"/>
      <c r="B107" s="2398"/>
      <c r="C107" s="2399"/>
      <c r="D107" s="2345"/>
      <c r="E107" s="2343" t="s">
        <v>878</v>
      </c>
      <c r="F107" s="2343" t="s">
        <v>615</v>
      </c>
      <c r="G107" s="2343"/>
      <c r="H107" s="2343"/>
      <c r="I107" s="2343"/>
      <c r="J107" s="2398"/>
      <c r="K107" s="3288">
        <f>'Tableau 3B'!O107</f>
        <v>0</v>
      </c>
      <c r="L107" s="3288">
        <f>'Tableau 3B'!P107</f>
        <v>0</v>
      </c>
      <c r="M107" s="2202"/>
      <c r="N107" s="2400"/>
      <c r="O107" s="2398"/>
      <c r="P107" s="2404"/>
      <c r="Q107" s="3299">
        <f>Q109+Q110+Q111+Q112+Q113+Q114+Q115+Q117</f>
        <v>0</v>
      </c>
      <c r="R107" s="3300">
        <f>R109+R110+R111+R112+R113+R114+R115+R117</f>
        <v>0</v>
      </c>
      <c r="S107" s="2404"/>
      <c r="T107" s="2404"/>
      <c r="U107" s="2404"/>
      <c r="V107" s="2404"/>
      <c r="W107" s="2404"/>
      <c r="X107" s="2404"/>
      <c r="Y107" s="2404"/>
      <c r="Z107" s="2404"/>
      <c r="AA107" s="2404"/>
      <c r="AB107" s="2404"/>
      <c r="AC107" s="2404"/>
    </row>
    <row r="108" spans="1:29" s="2353" customFormat="1" ht="15">
      <c r="A108" s="2345"/>
      <c r="B108" s="2398"/>
      <c r="C108" s="2399"/>
      <c r="D108" s="2345"/>
      <c r="E108" s="2343"/>
      <c r="F108" s="2343"/>
      <c r="G108" s="2343"/>
      <c r="H108" s="2343"/>
      <c r="I108" s="2343"/>
      <c r="J108" s="2398"/>
      <c r="K108" s="3288"/>
      <c r="L108" s="3288"/>
      <c r="M108" s="2202"/>
      <c r="N108" s="2399"/>
      <c r="O108" s="2398"/>
      <c r="P108" s="2404"/>
      <c r="Q108" s="3299"/>
      <c r="R108" s="3300"/>
      <c r="S108" s="2404"/>
      <c r="T108" s="2404"/>
      <c r="U108" s="2404"/>
      <c r="V108" s="2404"/>
      <c r="W108" s="2404"/>
      <c r="X108" s="2404"/>
      <c r="Y108" s="2404"/>
      <c r="Z108" s="2404"/>
      <c r="AA108" s="2404"/>
      <c r="AB108" s="2404"/>
      <c r="AC108" s="2404"/>
    </row>
    <row r="109" spans="1:29" s="2353" customFormat="1" ht="15">
      <c r="A109" s="2345"/>
      <c r="B109" s="2398"/>
      <c r="C109" s="2402" t="s">
        <v>552</v>
      </c>
      <c r="D109" s="2350"/>
      <c r="E109" s="2350"/>
      <c r="F109" s="2350"/>
      <c r="G109" s="2350" t="s">
        <v>990</v>
      </c>
      <c r="H109" s="2350"/>
      <c r="I109" s="2350"/>
      <c r="J109" s="2398"/>
      <c r="K109" s="3288">
        <f>'Tableau 3B'!O109</f>
        <v>0</v>
      </c>
      <c r="L109" s="3288">
        <f>'Tableau 3B'!P109</f>
        <v>0</v>
      </c>
      <c r="M109" s="2202"/>
      <c r="N109" s="2399"/>
      <c r="O109" s="2398"/>
      <c r="P109" s="2404"/>
      <c r="Q109" s="3301">
        <f t="shared" ref="Q109:Q115" si="33">K109*N109</f>
        <v>0</v>
      </c>
      <c r="R109" s="3290">
        <f>L109*N109</f>
        <v>0</v>
      </c>
      <c r="S109" s="2404"/>
      <c r="T109" s="2404"/>
      <c r="U109" s="2404"/>
      <c r="V109" s="2404"/>
      <c r="W109" s="2404"/>
      <c r="X109" s="2404"/>
      <c r="Y109" s="2404"/>
      <c r="Z109" s="2404"/>
      <c r="AA109" s="2404"/>
      <c r="AB109" s="2404"/>
      <c r="AC109" s="2404"/>
    </row>
    <row r="110" spans="1:29" s="2353" customFormat="1" ht="15">
      <c r="A110" s="2345"/>
      <c r="B110" s="2398"/>
      <c r="C110" s="2402" t="s">
        <v>552</v>
      </c>
      <c r="D110" s="2350"/>
      <c r="E110" s="2350"/>
      <c r="F110" s="2350"/>
      <c r="G110" s="2350" t="s">
        <v>991</v>
      </c>
      <c r="H110" s="2351"/>
      <c r="I110" s="2351"/>
      <c r="J110" s="2401"/>
      <c r="K110" s="3288">
        <f>'Tableau 3B'!O110</f>
        <v>0</v>
      </c>
      <c r="L110" s="3288">
        <f>'Tableau 3B'!P110</f>
        <v>0</v>
      </c>
      <c r="M110" s="2202"/>
      <c r="N110" s="2400"/>
      <c r="O110" s="2401"/>
      <c r="P110" s="2404"/>
      <c r="Q110" s="3301">
        <f t="shared" si="33"/>
        <v>0</v>
      </c>
      <c r="R110" s="3290">
        <f t="shared" ref="R110:R115" si="34">L110*N110</f>
        <v>0</v>
      </c>
      <c r="S110" s="2404"/>
      <c r="T110" s="2404"/>
      <c r="U110" s="2404"/>
      <c r="V110" s="2404"/>
      <c r="W110" s="2404"/>
      <c r="X110" s="2404"/>
      <c r="Y110" s="2404"/>
      <c r="Z110" s="2404"/>
      <c r="AA110" s="2404"/>
      <c r="AB110" s="2404"/>
      <c r="AC110" s="2404"/>
    </row>
    <row r="111" spans="1:29" s="2353" customFormat="1" ht="15">
      <c r="A111" s="2345"/>
      <c r="B111" s="2398"/>
      <c r="C111" s="2402" t="s">
        <v>992</v>
      </c>
      <c r="D111" s="2350"/>
      <c r="E111" s="2350"/>
      <c r="F111" s="2350"/>
      <c r="G111" s="2350" t="s">
        <v>993</v>
      </c>
      <c r="H111" s="2351"/>
      <c r="I111" s="2351"/>
      <c r="J111" s="2401"/>
      <c r="K111" s="3288">
        <f>'Tableau 3B'!O111</f>
        <v>0</v>
      </c>
      <c r="L111" s="3288">
        <f>'Tableau 3B'!P111</f>
        <v>0</v>
      </c>
      <c r="M111" s="2202"/>
      <c r="N111" s="2400"/>
      <c r="O111" s="2401"/>
      <c r="P111" s="2404"/>
      <c r="Q111" s="3301">
        <f t="shared" si="33"/>
        <v>0</v>
      </c>
      <c r="R111" s="3290">
        <f t="shared" si="34"/>
        <v>0</v>
      </c>
      <c r="S111" s="2404"/>
      <c r="T111" s="2404"/>
      <c r="U111" s="2404"/>
      <c r="V111" s="2404"/>
      <c r="W111" s="2404"/>
      <c r="X111" s="2404"/>
      <c r="Y111" s="2404"/>
      <c r="Z111" s="2404"/>
      <c r="AA111" s="2404"/>
      <c r="AB111" s="2404"/>
      <c r="AC111" s="2404"/>
    </row>
    <row r="112" spans="1:29" s="2353" customFormat="1" ht="15">
      <c r="A112" s="2345"/>
      <c r="B112" s="2398"/>
      <c r="C112" s="2402" t="s">
        <v>552</v>
      </c>
      <c r="D112" s="2350"/>
      <c r="E112" s="2350"/>
      <c r="F112" s="2350"/>
      <c r="G112" s="2350" t="s">
        <v>1624</v>
      </c>
      <c r="H112" s="2350"/>
      <c r="I112" s="2350"/>
      <c r="J112" s="2398"/>
      <c r="K112" s="3288">
        <f>'Tableau 3B'!O112</f>
        <v>0</v>
      </c>
      <c r="L112" s="3288">
        <f>'Tableau 3B'!P112</f>
        <v>0</v>
      </c>
      <c r="M112" s="2202"/>
      <c r="N112" s="2399"/>
      <c r="O112" s="2398"/>
      <c r="P112" s="2404"/>
      <c r="Q112" s="3301">
        <f t="shared" si="33"/>
        <v>0</v>
      </c>
      <c r="R112" s="3290">
        <f t="shared" si="34"/>
        <v>0</v>
      </c>
      <c r="S112" s="2404"/>
      <c r="T112" s="2404"/>
      <c r="U112" s="2404"/>
      <c r="V112" s="2404"/>
      <c r="W112" s="2404"/>
      <c r="X112" s="2404"/>
      <c r="Y112" s="2404"/>
      <c r="Z112" s="2404"/>
      <c r="AA112" s="2404"/>
      <c r="AB112" s="2404"/>
      <c r="AC112" s="2404"/>
    </row>
    <row r="113" spans="1:29" s="2353" customFormat="1" ht="15">
      <c r="A113" s="2345"/>
      <c r="B113" s="2398"/>
      <c r="C113" s="2402" t="s">
        <v>552</v>
      </c>
      <c r="D113" s="2350"/>
      <c r="E113" s="2350"/>
      <c r="F113" s="2350"/>
      <c r="G113" s="2350" t="s">
        <v>994</v>
      </c>
      <c r="H113" s="2350"/>
      <c r="I113" s="2350"/>
      <c r="J113" s="2398"/>
      <c r="K113" s="3288">
        <f>'Tableau 3B'!O113</f>
        <v>0</v>
      </c>
      <c r="L113" s="3288">
        <f>'Tableau 3B'!P113</f>
        <v>0</v>
      </c>
      <c r="M113" s="2202"/>
      <c r="N113" s="2399"/>
      <c r="O113" s="2398"/>
      <c r="P113" s="2404"/>
      <c r="Q113" s="3301">
        <f t="shared" si="33"/>
        <v>0</v>
      </c>
      <c r="R113" s="3290">
        <f t="shared" si="34"/>
        <v>0</v>
      </c>
      <c r="S113" s="2404"/>
      <c r="T113" s="2404"/>
      <c r="U113" s="2404"/>
      <c r="V113" s="2404"/>
      <c r="W113" s="2404"/>
      <c r="X113" s="2404"/>
      <c r="Y113" s="2404"/>
      <c r="Z113" s="2404"/>
      <c r="AA113" s="2404"/>
      <c r="AB113" s="2404"/>
      <c r="AC113" s="2404"/>
    </row>
    <row r="114" spans="1:29" s="2353" customFormat="1" ht="15">
      <c r="A114" s="2345"/>
      <c r="B114" s="2398"/>
      <c r="C114" s="2402" t="s">
        <v>552</v>
      </c>
      <c r="D114" s="2350"/>
      <c r="E114" s="2350"/>
      <c r="F114" s="2350"/>
      <c r="G114" s="2350" t="s">
        <v>995</v>
      </c>
      <c r="H114" s="2350"/>
      <c r="I114" s="2350"/>
      <c r="J114" s="2398"/>
      <c r="K114" s="3288">
        <f>'Tableau 3B'!O114</f>
        <v>0</v>
      </c>
      <c r="L114" s="3288">
        <f>'Tableau 3B'!P114</f>
        <v>0</v>
      </c>
      <c r="M114" s="2202"/>
      <c r="N114" s="2399"/>
      <c r="O114" s="2398"/>
      <c r="P114" s="2404"/>
      <c r="Q114" s="3301">
        <f t="shared" si="33"/>
        <v>0</v>
      </c>
      <c r="R114" s="3290">
        <f t="shared" si="34"/>
        <v>0</v>
      </c>
      <c r="S114" s="2404"/>
      <c r="T114" s="2404"/>
      <c r="U114" s="2404"/>
      <c r="V114" s="2404"/>
      <c r="W114" s="2404"/>
      <c r="X114" s="2404"/>
      <c r="Y114" s="2404"/>
      <c r="Z114" s="2404"/>
      <c r="AA114" s="2404"/>
      <c r="AB114" s="2404"/>
      <c r="AC114" s="2404"/>
    </row>
    <row r="115" spans="1:29" s="2353" customFormat="1" ht="15">
      <c r="A115" s="2345"/>
      <c r="B115" s="2398"/>
      <c r="C115" s="2402" t="s">
        <v>552</v>
      </c>
      <c r="D115" s="2350"/>
      <c r="E115" s="2350"/>
      <c r="F115" s="2350"/>
      <c r="G115" s="2350" t="s">
        <v>996</v>
      </c>
      <c r="H115" s="2350"/>
      <c r="I115" s="2350"/>
      <c r="J115" s="2398"/>
      <c r="K115" s="3288">
        <f>'Tableau 3B'!O115</f>
        <v>0</v>
      </c>
      <c r="L115" s="3288">
        <f>'Tableau 3B'!P115</f>
        <v>0</v>
      </c>
      <c r="M115" s="2202"/>
      <c r="N115" s="2399"/>
      <c r="O115" s="2398"/>
      <c r="P115" s="2404"/>
      <c r="Q115" s="3301">
        <f t="shared" si="33"/>
        <v>0</v>
      </c>
      <c r="R115" s="3290">
        <f t="shared" si="34"/>
        <v>0</v>
      </c>
      <c r="S115" s="2404"/>
      <c r="T115" s="2404"/>
      <c r="U115" s="2404"/>
      <c r="V115" s="2404"/>
      <c r="W115" s="2404"/>
      <c r="X115" s="2404"/>
      <c r="Y115" s="2404"/>
      <c r="Z115" s="2404"/>
      <c r="AA115" s="2404"/>
      <c r="AB115" s="2404"/>
      <c r="AC115" s="2404"/>
    </row>
    <row r="116" spans="1:29" s="2353" customFormat="1" ht="15">
      <c r="A116" s="2345"/>
      <c r="B116" s="2398"/>
      <c r="C116" s="2399"/>
      <c r="D116" s="2345"/>
      <c r="E116" s="2343"/>
      <c r="F116" s="2343"/>
      <c r="G116" s="2347"/>
      <c r="H116" s="2347"/>
      <c r="I116" s="2347"/>
      <c r="J116" s="2401"/>
      <c r="K116" s="3289"/>
      <c r="L116" s="3289"/>
      <c r="M116" s="2202"/>
      <c r="N116" s="2400"/>
      <c r="O116" s="2401"/>
      <c r="P116" s="2404"/>
      <c r="Q116" s="3301"/>
      <c r="R116" s="3290"/>
      <c r="S116" s="2404"/>
      <c r="T116" s="2404"/>
      <c r="U116" s="2404"/>
      <c r="V116" s="2404"/>
      <c r="W116" s="2404"/>
      <c r="X116" s="2404"/>
      <c r="Y116" s="2404"/>
      <c r="Z116" s="2404"/>
      <c r="AA116" s="2404"/>
      <c r="AB116" s="2404"/>
      <c r="AC116" s="2404"/>
    </row>
    <row r="117" spans="1:29" s="2202" customFormat="1" ht="15">
      <c r="A117" s="2345"/>
      <c r="B117" s="2398"/>
      <c r="C117" s="2399" t="s">
        <v>552</v>
      </c>
      <c r="D117" s="2345"/>
      <c r="E117" s="2343"/>
      <c r="F117" s="2343"/>
      <c r="G117" s="2343" t="s">
        <v>1620</v>
      </c>
      <c r="H117" s="2347"/>
      <c r="I117" s="2343"/>
      <c r="J117" s="2398"/>
      <c r="K117" s="3288">
        <f>'Tableau 3B'!O117</f>
        <v>0</v>
      </c>
      <c r="L117" s="3288">
        <f>'Tableau 3B'!P117</f>
        <v>0</v>
      </c>
      <c r="N117" s="2399"/>
      <c r="O117" s="2398"/>
      <c r="P117" s="2403"/>
      <c r="Q117" s="3301">
        <f t="shared" ref="Q117" si="35">K117*N117</f>
        <v>0</v>
      </c>
      <c r="R117" s="3290">
        <f>L117*N117</f>
        <v>0</v>
      </c>
      <c r="S117" s="2403"/>
      <c r="T117" s="2403"/>
      <c r="U117" s="2403"/>
      <c r="V117" s="2403"/>
      <c r="W117" s="2403"/>
      <c r="X117" s="2403"/>
      <c r="Y117" s="2403"/>
      <c r="Z117" s="2403"/>
      <c r="AA117" s="2403"/>
      <c r="AB117" s="2403"/>
      <c r="AC117" s="2403"/>
    </row>
    <row r="118" spans="1:29" s="2353" customFormat="1" ht="15">
      <c r="A118" s="2345"/>
      <c r="B118" s="2398"/>
      <c r="C118" s="2399"/>
      <c r="D118" s="2345"/>
      <c r="E118" s="2343"/>
      <c r="F118" s="2343"/>
      <c r="G118" s="2347"/>
      <c r="H118" s="2347"/>
      <c r="I118" s="2347"/>
      <c r="J118" s="2401"/>
      <c r="K118" s="3289"/>
      <c r="L118" s="3289"/>
      <c r="M118" s="2202"/>
      <c r="N118" s="2400"/>
      <c r="O118" s="2401"/>
      <c r="P118" s="2404"/>
      <c r="Q118" s="3301"/>
      <c r="R118" s="3290"/>
      <c r="S118" s="2404"/>
      <c r="T118" s="2404"/>
      <c r="U118" s="2404"/>
      <c r="V118" s="2404"/>
      <c r="W118" s="2404"/>
      <c r="X118" s="2404"/>
      <c r="Y118" s="2404"/>
      <c r="Z118" s="2404"/>
      <c r="AA118" s="2404"/>
      <c r="AB118" s="2404"/>
      <c r="AC118" s="2404"/>
    </row>
    <row r="119" spans="1:29" s="2353" customFormat="1" ht="15">
      <c r="A119" s="2345"/>
      <c r="B119" s="2398"/>
      <c r="C119" s="2399"/>
      <c r="D119" s="2345"/>
      <c r="E119" s="2343" t="s">
        <v>883</v>
      </c>
      <c r="F119" s="2343" t="s">
        <v>616</v>
      </c>
      <c r="G119" s="2343"/>
      <c r="H119" s="2343"/>
      <c r="I119" s="2343"/>
      <c r="J119" s="2398"/>
      <c r="K119" s="3288">
        <f>'Tableau 3B'!O119</f>
        <v>0</v>
      </c>
      <c r="L119" s="3288">
        <f>'Tableau 3B'!P119</f>
        <v>0</v>
      </c>
      <c r="M119" s="3266"/>
      <c r="N119" s="2399"/>
      <c r="O119" s="2398"/>
      <c r="P119" s="2404"/>
      <c r="Q119" s="3299">
        <f>Q121+Q122</f>
        <v>0</v>
      </c>
      <c r="R119" s="3300">
        <f>R121+R122</f>
        <v>0</v>
      </c>
      <c r="S119" s="2404"/>
      <c r="T119" s="2404"/>
      <c r="U119" s="2404"/>
      <c r="V119" s="2404"/>
      <c r="W119" s="2404"/>
      <c r="X119" s="2404"/>
      <c r="Y119" s="2404"/>
      <c r="Z119" s="2404"/>
      <c r="AA119" s="2404"/>
      <c r="AB119" s="2404"/>
      <c r="AC119" s="2404"/>
    </row>
    <row r="120" spans="1:29" s="2353" customFormat="1" ht="15">
      <c r="A120" s="2345"/>
      <c r="B120" s="2398"/>
      <c r="C120" s="2399"/>
      <c r="D120" s="2345"/>
      <c r="E120" s="2343"/>
      <c r="F120" s="2343"/>
      <c r="G120" s="2343"/>
      <c r="H120" s="2343"/>
      <c r="I120" s="2343"/>
      <c r="J120" s="2398"/>
      <c r="K120" s="3288"/>
      <c r="L120" s="3288"/>
      <c r="M120" s="2202"/>
      <c r="N120" s="2399"/>
      <c r="O120" s="2398"/>
      <c r="P120" s="2404"/>
      <c r="Q120" s="3299"/>
      <c r="R120" s="3300"/>
      <c r="S120" s="2404"/>
      <c r="T120" s="2404"/>
      <c r="U120" s="2404"/>
      <c r="V120" s="2404"/>
      <c r="W120" s="2404"/>
      <c r="X120" s="2404"/>
      <c r="Y120" s="2404"/>
      <c r="Z120" s="2404"/>
      <c r="AA120" s="2404"/>
      <c r="AB120" s="2404"/>
      <c r="AC120" s="2404"/>
    </row>
    <row r="121" spans="1:29" s="2353" customFormat="1" ht="15">
      <c r="A121" s="2345"/>
      <c r="B121" s="2398"/>
      <c r="C121" s="2399" t="s">
        <v>552</v>
      </c>
      <c r="D121" s="2345"/>
      <c r="E121" s="2343"/>
      <c r="F121" s="2343"/>
      <c r="G121" s="2347" t="s">
        <v>617</v>
      </c>
      <c r="H121" s="2347"/>
      <c r="I121" s="2347"/>
      <c r="J121" s="2401"/>
      <c r="K121" s="3289">
        <f>'Tableau 3B'!O121</f>
        <v>0</v>
      </c>
      <c r="L121" s="3289">
        <f>'Tableau 3B'!P121</f>
        <v>0</v>
      </c>
      <c r="M121" s="2202"/>
      <c r="N121" s="2400"/>
      <c r="O121" s="2401"/>
      <c r="P121" s="2404"/>
      <c r="Q121" s="3301">
        <f t="shared" ref="Q121:Q122" si="36">K121*N121</f>
        <v>0</v>
      </c>
      <c r="R121" s="3290">
        <f t="shared" ref="R121:R122" si="37">L121*N121</f>
        <v>0</v>
      </c>
      <c r="S121" s="2404"/>
      <c r="T121" s="2404"/>
      <c r="U121" s="2404"/>
      <c r="V121" s="2404"/>
      <c r="W121" s="2404"/>
      <c r="X121" s="2404"/>
      <c r="Y121" s="2404"/>
      <c r="Z121" s="2404"/>
      <c r="AA121" s="2404"/>
      <c r="AB121" s="2404"/>
      <c r="AC121" s="2404"/>
    </row>
    <row r="122" spans="1:29" s="2353" customFormat="1" ht="15">
      <c r="A122" s="2345"/>
      <c r="B122" s="2398"/>
      <c r="C122" s="2399" t="s">
        <v>552</v>
      </c>
      <c r="D122" s="2352"/>
      <c r="E122" s="2347"/>
      <c r="F122" s="2347"/>
      <c r="G122" s="2347" t="s">
        <v>1620</v>
      </c>
      <c r="H122" s="2347"/>
      <c r="I122" s="2347"/>
      <c r="J122" s="2401"/>
      <c r="K122" s="3289">
        <f>'Tableau 3B'!O122</f>
        <v>0</v>
      </c>
      <c r="L122" s="3289">
        <f>'Tableau 3B'!P122</f>
        <v>0</v>
      </c>
      <c r="M122" s="2202"/>
      <c r="N122" s="2400"/>
      <c r="O122" s="2401"/>
      <c r="P122" s="2404"/>
      <c r="Q122" s="3301">
        <f t="shared" si="36"/>
        <v>0</v>
      </c>
      <c r="R122" s="3290">
        <f t="shared" si="37"/>
        <v>0</v>
      </c>
      <c r="S122" s="2404"/>
      <c r="T122" s="2404"/>
      <c r="U122" s="2404"/>
      <c r="V122" s="2404"/>
      <c r="W122" s="2404"/>
      <c r="X122" s="2404"/>
      <c r="Y122" s="2404"/>
      <c r="Z122" s="2404"/>
      <c r="AA122" s="2404"/>
      <c r="AB122" s="2404"/>
      <c r="AC122" s="2404"/>
    </row>
    <row r="123" spans="1:29" s="2353" customFormat="1" ht="15">
      <c r="A123" s="2345"/>
      <c r="B123" s="2398"/>
      <c r="C123" s="2399"/>
      <c r="D123" s="2345"/>
      <c r="E123" s="2343"/>
      <c r="F123" s="2343"/>
      <c r="G123" s="2343"/>
      <c r="H123" s="2347"/>
      <c r="I123" s="2347"/>
      <c r="J123" s="2401"/>
      <c r="K123" s="3289"/>
      <c r="L123" s="3289"/>
      <c r="M123" s="2202"/>
      <c r="N123" s="2400"/>
      <c r="O123" s="2401"/>
      <c r="P123" s="2404"/>
      <c r="Q123" s="3301"/>
      <c r="R123" s="3290"/>
      <c r="S123" s="2404"/>
      <c r="T123" s="2404"/>
      <c r="U123" s="2404"/>
      <c r="V123" s="2404"/>
      <c r="W123" s="2404"/>
      <c r="X123" s="2404"/>
      <c r="Y123" s="2404"/>
      <c r="Z123" s="2404"/>
      <c r="AA123" s="2404"/>
      <c r="AB123" s="2404"/>
      <c r="AC123" s="2404"/>
    </row>
    <row r="124" spans="1:29" s="2353" customFormat="1" ht="15">
      <c r="A124" s="2345"/>
      <c r="B124" s="2398"/>
      <c r="C124" s="2399"/>
      <c r="D124" s="2345"/>
      <c r="E124" s="2343" t="s">
        <v>884</v>
      </c>
      <c r="F124" s="2343" t="s">
        <v>618</v>
      </c>
      <c r="G124" s="2343"/>
      <c r="H124" s="2347"/>
      <c r="I124" s="2347"/>
      <c r="J124" s="2401"/>
      <c r="K124" s="3288">
        <f>'Tableau 3B'!O124</f>
        <v>0</v>
      </c>
      <c r="L124" s="3288">
        <f>'Tableau 3B'!P124</f>
        <v>0</v>
      </c>
      <c r="M124" s="3266"/>
      <c r="N124" s="2399"/>
      <c r="O124" s="2398"/>
      <c r="P124" s="2404"/>
      <c r="Q124" s="3299">
        <f>Q126+Q128+Q134</f>
        <v>0</v>
      </c>
      <c r="R124" s="3300">
        <f>R126+R128+R134</f>
        <v>0</v>
      </c>
      <c r="S124" s="2404"/>
      <c r="T124" s="2404"/>
      <c r="U124" s="2404"/>
      <c r="V124" s="2404"/>
      <c r="W124" s="2404"/>
      <c r="X124" s="2404"/>
      <c r="Y124" s="2404"/>
      <c r="Z124" s="2404"/>
      <c r="AA124" s="2404"/>
      <c r="AB124" s="2404"/>
      <c r="AC124" s="2404"/>
    </row>
    <row r="125" spans="1:29" s="2353" customFormat="1" ht="15">
      <c r="A125" s="2345"/>
      <c r="B125" s="2398"/>
      <c r="C125" s="2399"/>
      <c r="D125" s="2345"/>
      <c r="E125" s="2343"/>
      <c r="F125" s="2343"/>
      <c r="G125" s="2343"/>
      <c r="H125" s="2347"/>
      <c r="I125" s="2347"/>
      <c r="J125" s="2401"/>
      <c r="K125" s="3289"/>
      <c r="L125" s="3289"/>
      <c r="M125" s="2202"/>
      <c r="N125" s="2400"/>
      <c r="O125" s="2401"/>
      <c r="P125" s="2404"/>
      <c r="Q125" s="3301"/>
      <c r="R125" s="3290"/>
      <c r="S125" s="2404"/>
      <c r="T125" s="2404"/>
      <c r="U125" s="2404"/>
      <c r="V125" s="2404"/>
      <c r="W125" s="2404"/>
      <c r="X125" s="2404"/>
      <c r="Y125" s="2404"/>
      <c r="Z125" s="2404"/>
      <c r="AA125" s="2404"/>
      <c r="AB125" s="2404"/>
      <c r="AC125" s="2404"/>
    </row>
    <row r="126" spans="1:29" s="2353" customFormat="1" ht="15">
      <c r="A126" s="2345"/>
      <c r="B126" s="2398"/>
      <c r="C126" s="2399" t="s">
        <v>552</v>
      </c>
      <c r="D126" s="2345"/>
      <c r="E126" s="2343"/>
      <c r="F126" s="2343" t="s">
        <v>885</v>
      </c>
      <c r="G126" s="2343" t="s">
        <v>619</v>
      </c>
      <c r="H126" s="2347"/>
      <c r="I126" s="2347"/>
      <c r="J126" s="2401"/>
      <c r="K126" s="3288">
        <f>'Tableau 3B'!O126</f>
        <v>0</v>
      </c>
      <c r="L126" s="3288">
        <f>'Tableau 3B'!P126</f>
        <v>0</v>
      </c>
      <c r="M126" s="2202"/>
      <c r="N126" s="2400"/>
      <c r="O126" s="2401"/>
      <c r="P126" s="2404"/>
      <c r="Q126" s="3299">
        <f t="shared" ref="Q126" si="38">K126*N126</f>
        <v>0</v>
      </c>
      <c r="R126" s="3300">
        <f>L126*N126</f>
        <v>0</v>
      </c>
      <c r="S126" s="2404"/>
      <c r="T126" s="2404"/>
      <c r="U126" s="2404"/>
      <c r="V126" s="2404"/>
      <c r="W126" s="2404"/>
      <c r="X126" s="2404"/>
      <c r="Y126" s="2404"/>
      <c r="Z126" s="2404"/>
      <c r="AA126" s="2404"/>
      <c r="AB126" s="2404"/>
      <c r="AC126" s="2404"/>
    </row>
    <row r="127" spans="1:29" s="2353" customFormat="1" ht="15">
      <c r="A127" s="2345"/>
      <c r="B127" s="2398"/>
      <c r="C127" s="2399"/>
      <c r="D127" s="2345"/>
      <c r="E127" s="2343"/>
      <c r="F127" s="2343"/>
      <c r="G127" s="2343"/>
      <c r="H127" s="2347"/>
      <c r="I127" s="2347"/>
      <c r="J127" s="2401"/>
      <c r="K127" s="3289"/>
      <c r="L127" s="3289"/>
      <c r="M127" s="2202"/>
      <c r="N127" s="2400"/>
      <c r="O127" s="2401"/>
      <c r="P127" s="2404"/>
      <c r="Q127" s="3301"/>
      <c r="R127" s="3290"/>
      <c r="S127" s="2404"/>
      <c r="T127" s="2404"/>
      <c r="U127" s="2404"/>
      <c r="V127" s="2404"/>
      <c r="W127" s="2404"/>
      <c r="X127" s="2404"/>
      <c r="Y127" s="2404"/>
      <c r="Z127" s="2404"/>
      <c r="AA127" s="2404"/>
      <c r="AB127" s="2404"/>
      <c r="AC127" s="2404"/>
    </row>
    <row r="128" spans="1:29" s="2353" customFormat="1" ht="15">
      <c r="A128" s="2345"/>
      <c r="B128" s="2398"/>
      <c r="C128" s="2399"/>
      <c r="D128" s="2345"/>
      <c r="E128" s="2343"/>
      <c r="F128" s="2343" t="s">
        <v>886</v>
      </c>
      <c r="G128" s="2343" t="s">
        <v>620</v>
      </c>
      <c r="H128" s="2347"/>
      <c r="I128" s="2347"/>
      <c r="J128" s="2401"/>
      <c r="K128" s="3288">
        <f>'Tableau 3B'!O128</f>
        <v>0</v>
      </c>
      <c r="L128" s="3288">
        <f>'Tableau 3B'!P128</f>
        <v>0</v>
      </c>
      <c r="M128" s="3266"/>
      <c r="N128" s="2400"/>
      <c r="O128" s="2401"/>
      <c r="P128" s="2404"/>
      <c r="Q128" s="3299">
        <f>Q129+Q130+Q131+Q132</f>
        <v>0</v>
      </c>
      <c r="R128" s="3300">
        <f>R129+R130+R131+R132</f>
        <v>0</v>
      </c>
      <c r="S128" s="2404"/>
      <c r="T128" s="2404"/>
      <c r="U128" s="2404"/>
      <c r="V128" s="2404"/>
      <c r="W128" s="2404"/>
      <c r="X128" s="2404"/>
      <c r="Y128" s="2404"/>
      <c r="Z128" s="2404"/>
      <c r="AA128" s="2404"/>
      <c r="AB128" s="2404"/>
      <c r="AC128" s="2404"/>
    </row>
    <row r="129" spans="1:29" s="2353" customFormat="1" ht="15">
      <c r="A129" s="2345"/>
      <c r="B129" s="2398"/>
      <c r="C129" s="2399" t="s">
        <v>552</v>
      </c>
      <c r="D129" s="2345"/>
      <c r="E129" s="2343"/>
      <c r="F129" s="2343"/>
      <c r="G129" s="2347" t="s">
        <v>621</v>
      </c>
      <c r="H129" s="2347"/>
      <c r="I129" s="2347"/>
      <c r="J129" s="2401"/>
      <c r="K129" s="3289">
        <f>'Tableau 3B'!O129</f>
        <v>0</v>
      </c>
      <c r="L129" s="3289">
        <f>'Tableau 3B'!P129</f>
        <v>0</v>
      </c>
      <c r="M129" s="2202"/>
      <c r="N129" s="2400"/>
      <c r="O129" s="2401"/>
      <c r="P129" s="2404"/>
      <c r="Q129" s="3301">
        <f t="shared" ref="Q129:Q132" si="39">K129*N129</f>
        <v>0</v>
      </c>
      <c r="R129" s="3290">
        <f t="shared" ref="R129:R132" si="40">L129*N129</f>
        <v>0</v>
      </c>
      <c r="S129" s="2404"/>
      <c r="T129" s="2404"/>
      <c r="U129" s="2404"/>
      <c r="V129" s="2404"/>
      <c r="W129" s="2404"/>
      <c r="X129" s="2404"/>
      <c r="Y129" s="2404"/>
      <c r="Z129" s="2404"/>
      <c r="AA129" s="2404"/>
      <c r="AB129" s="2404"/>
      <c r="AC129" s="2404"/>
    </row>
    <row r="130" spans="1:29" s="2353" customFormat="1" ht="15">
      <c r="A130" s="2345"/>
      <c r="B130" s="2398"/>
      <c r="C130" s="2399" t="s">
        <v>552</v>
      </c>
      <c r="D130" s="2345"/>
      <c r="E130" s="2343"/>
      <c r="F130" s="2343"/>
      <c r="G130" s="2347" t="s">
        <v>622</v>
      </c>
      <c r="H130" s="2347"/>
      <c r="I130" s="2347"/>
      <c r="J130" s="2401"/>
      <c r="K130" s="3289">
        <f>'Tableau 3B'!O130</f>
        <v>0</v>
      </c>
      <c r="L130" s="3289">
        <f>'Tableau 3B'!P130</f>
        <v>0</v>
      </c>
      <c r="M130" s="2202"/>
      <c r="N130" s="2400"/>
      <c r="O130" s="2401"/>
      <c r="P130" s="2404"/>
      <c r="Q130" s="3301">
        <f t="shared" si="39"/>
        <v>0</v>
      </c>
      <c r="R130" s="3290">
        <f t="shared" si="40"/>
        <v>0</v>
      </c>
      <c r="S130" s="2404"/>
      <c r="T130" s="2404"/>
      <c r="U130" s="2404"/>
      <c r="V130" s="2404"/>
      <c r="W130" s="2404"/>
      <c r="X130" s="2404"/>
      <c r="Y130" s="2404"/>
      <c r="Z130" s="2404"/>
      <c r="AA130" s="2404"/>
      <c r="AB130" s="2404"/>
      <c r="AC130" s="2404"/>
    </row>
    <row r="131" spans="1:29" s="2353" customFormat="1" ht="15">
      <c r="A131" s="2345"/>
      <c r="B131" s="2398"/>
      <c r="C131" s="2399" t="s">
        <v>552</v>
      </c>
      <c r="D131" s="2345"/>
      <c r="E131" s="2343"/>
      <c r="F131" s="2343"/>
      <c r="G131" s="2347" t="s">
        <v>623</v>
      </c>
      <c r="H131" s="2347"/>
      <c r="I131" s="2347"/>
      <c r="J131" s="2401"/>
      <c r="K131" s="3289">
        <f>'Tableau 3B'!O131</f>
        <v>0</v>
      </c>
      <c r="L131" s="3289">
        <f>'Tableau 3B'!P131</f>
        <v>0</v>
      </c>
      <c r="M131" s="2202"/>
      <c r="N131" s="2400"/>
      <c r="O131" s="2401"/>
      <c r="P131" s="2404"/>
      <c r="Q131" s="3301">
        <f t="shared" si="39"/>
        <v>0</v>
      </c>
      <c r="R131" s="3290">
        <f t="shared" si="40"/>
        <v>0</v>
      </c>
      <c r="S131" s="2404"/>
      <c r="T131" s="2404"/>
      <c r="U131" s="2404"/>
      <c r="V131" s="2404"/>
      <c r="W131" s="2404"/>
      <c r="X131" s="2404"/>
      <c r="Y131" s="2404"/>
      <c r="Z131" s="2404"/>
      <c r="AA131" s="2404"/>
      <c r="AB131" s="2404"/>
      <c r="AC131" s="2404"/>
    </row>
    <row r="132" spans="1:29" s="2353" customFormat="1" ht="15">
      <c r="A132" s="2345"/>
      <c r="B132" s="2398"/>
      <c r="C132" s="2399" t="s">
        <v>552</v>
      </c>
      <c r="D132" s="2345"/>
      <c r="E132" s="2343"/>
      <c r="F132" s="2343"/>
      <c r="G132" s="2347" t="s">
        <v>1623</v>
      </c>
      <c r="H132" s="2347"/>
      <c r="I132" s="2347"/>
      <c r="J132" s="2401"/>
      <c r="K132" s="3289">
        <f>'Tableau 3B'!O132</f>
        <v>0</v>
      </c>
      <c r="L132" s="3289">
        <f>'Tableau 3B'!P132</f>
        <v>0</v>
      </c>
      <c r="M132" s="2202"/>
      <c r="N132" s="2400"/>
      <c r="O132" s="2401"/>
      <c r="P132" s="2404"/>
      <c r="Q132" s="3301">
        <f t="shared" si="39"/>
        <v>0</v>
      </c>
      <c r="R132" s="3290">
        <f t="shared" si="40"/>
        <v>0</v>
      </c>
      <c r="S132" s="2404"/>
      <c r="T132" s="2404"/>
      <c r="U132" s="2404"/>
      <c r="V132" s="2404"/>
      <c r="W132" s="2404"/>
      <c r="X132" s="2404"/>
      <c r="Y132" s="2404"/>
      <c r="Z132" s="2404"/>
      <c r="AA132" s="2404"/>
      <c r="AB132" s="2404"/>
      <c r="AC132" s="2404"/>
    </row>
    <row r="133" spans="1:29" s="2353" customFormat="1" ht="15">
      <c r="A133" s="2345"/>
      <c r="B133" s="2398"/>
      <c r="C133" s="2399"/>
      <c r="D133" s="2345"/>
      <c r="E133" s="2343"/>
      <c r="F133" s="2343"/>
      <c r="G133" s="2347"/>
      <c r="H133" s="2347"/>
      <c r="I133" s="2347"/>
      <c r="J133" s="2401"/>
      <c r="K133" s="3289"/>
      <c r="L133" s="3289"/>
      <c r="M133" s="2202"/>
      <c r="N133" s="2400"/>
      <c r="O133" s="2401"/>
      <c r="P133" s="2404"/>
      <c r="Q133" s="3301"/>
      <c r="R133" s="3290"/>
      <c r="S133" s="2404"/>
      <c r="T133" s="2404"/>
      <c r="U133" s="2404"/>
      <c r="V133" s="2404"/>
      <c r="W133" s="2404"/>
      <c r="X133" s="2404"/>
      <c r="Y133" s="2404"/>
      <c r="Z133" s="2404"/>
      <c r="AA133" s="2404"/>
      <c r="AB133" s="2404"/>
      <c r="AC133" s="2404"/>
    </row>
    <row r="134" spans="1:29" s="2353" customFormat="1" ht="15">
      <c r="A134" s="2345"/>
      <c r="B134" s="2398"/>
      <c r="C134" s="2399" t="s">
        <v>552</v>
      </c>
      <c r="D134" s="2345"/>
      <c r="E134" s="2343"/>
      <c r="F134" s="2343" t="s">
        <v>888</v>
      </c>
      <c r="G134" s="2343" t="s">
        <v>624</v>
      </c>
      <c r="H134" s="2347"/>
      <c r="I134" s="2347"/>
      <c r="J134" s="2401"/>
      <c r="K134" s="3288">
        <f>'Tableau 3B'!O134</f>
        <v>0</v>
      </c>
      <c r="L134" s="3288">
        <f>'Tableau 3B'!P134</f>
        <v>0</v>
      </c>
      <c r="M134" s="2202"/>
      <c r="N134" s="2400"/>
      <c r="O134" s="2401"/>
      <c r="P134" s="2404"/>
      <c r="Q134" s="3299">
        <f t="shared" ref="Q134" si="41">K134*N134</f>
        <v>0</v>
      </c>
      <c r="R134" s="3300">
        <f>L134*N134</f>
        <v>0</v>
      </c>
      <c r="S134" s="2404"/>
      <c r="T134" s="2404"/>
      <c r="U134" s="2404"/>
      <c r="V134" s="2404"/>
      <c r="W134" s="2404"/>
      <c r="X134" s="2404"/>
      <c r="Y134" s="2404"/>
      <c r="Z134" s="2404"/>
      <c r="AA134" s="2404"/>
      <c r="AB134" s="2404"/>
      <c r="AC134" s="2404"/>
    </row>
    <row r="135" spans="1:29" s="2353" customFormat="1" ht="15">
      <c r="A135" s="2345"/>
      <c r="B135" s="2398"/>
      <c r="C135" s="2399"/>
      <c r="D135" s="2345"/>
      <c r="E135" s="2343"/>
      <c r="F135" s="2343"/>
      <c r="G135" s="2343"/>
      <c r="H135" s="2347"/>
      <c r="I135" s="2347"/>
      <c r="J135" s="2401"/>
      <c r="K135" s="3289"/>
      <c r="L135" s="3289"/>
      <c r="M135" s="2202"/>
      <c r="N135" s="2400"/>
      <c r="O135" s="2401"/>
      <c r="P135" s="2404"/>
      <c r="Q135" s="3301"/>
      <c r="R135" s="3290"/>
      <c r="S135" s="2404"/>
      <c r="T135" s="2404"/>
      <c r="U135" s="2404"/>
      <c r="V135" s="2404"/>
      <c r="W135" s="2404"/>
      <c r="X135" s="2404"/>
      <c r="Y135" s="2404"/>
      <c r="Z135" s="2404"/>
      <c r="AA135" s="2404"/>
      <c r="AB135" s="2404"/>
      <c r="AC135" s="2404"/>
    </row>
    <row r="136" spans="1:29" s="2353" customFormat="1" ht="15">
      <c r="A136" s="2345"/>
      <c r="B136" s="2398"/>
      <c r="C136" s="2399"/>
      <c r="D136" s="2345"/>
      <c r="E136" s="2343" t="s">
        <v>737</v>
      </c>
      <c r="F136" s="2343" t="s">
        <v>625</v>
      </c>
      <c r="G136" s="2343"/>
      <c r="H136" s="2343"/>
      <c r="I136" s="2343"/>
      <c r="J136" s="2398"/>
      <c r="K136" s="3288">
        <f>'Tableau 3B'!O136</f>
        <v>0</v>
      </c>
      <c r="L136" s="3288">
        <f>'Tableau 3B'!P136</f>
        <v>0</v>
      </c>
      <c r="M136" s="3266"/>
      <c r="N136" s="2400"/>
      <c r="O136" s="2398"/>
      <c r="P136" s="2404"/>
      <c r="Q136" s="3299">
        <f>Q138+Q139+Q140+Q141+Q147+Q151+Q152+Q154+Q153</f>
        <v>0</v>
      </c>
      <c r="R136" s="3300">
        <f>R138+R139+R140+R141+R147+R151+R152+R154+R153</f>
        <v>0</v>
      </c>
      <c r="S136" s="2404"/>
      <c r="T136" s="2404"/>
      <c r="U136" s="2404"/>
      <c r="V136" s="2404"/>
      <c r="W136" s="2404"/>
      <c r="X136" s="2404"/>
      <c r="Y136" s="2404"/>
      <c r="Z136" s="2404"/>
      <c r="AA136" s="2404"/>
      <c r="AB136" s="2404"/>
      <c r="AC136" s="2404"/>
    </row>
    <row r="137" spans="1:29" s="2353" customFormat="1" ht="15">
      <c r="A137" s="2345"/>
      <c r="B137" s="2398"/>
      <c r="C137" s="2399"/>
      <c r="D137" s="2345"/>
      <c r="E137" s="2343"/>
      <c r="F137" s="2343"/>
      <c r="G137" s="2343"/>
      <c r="H137" s="2343"/>
      <c r="I137" s="2343"/>
      <c r="J137" s="2398"/>
      <c r="K137" s="3288"/>
      <c r="L137" s="3288"/>
      <c r="M137" s="2202"/>
      <c r="N137" s="2399"/>
      <c r="O137" s="2398"/>
      <c r="P137" s="2404"/>
      <c r="Q137" s="3299"/>
      <c r="R137" s="3300"/>
      <c r="S137" s="2404"/>
      <c r="T137" s="2404"/>
      <c r="U137" s="2404"/>
      <c r="V137" s="2404"/>
      <c r="W137" s="2404"/>
      <c r="X137" s="2404"/>
      <c r="Y137" s="2404"/>
      <c r="Z137" s="2404"/>
      <c r="AA137" s="2404"/>
      <c r="AB137" s="2404"/>
      <c r="AC137" s="2404"/>
    </row>
    <row r="138" spans="1:29" s="2353" customFormat="1" ht="15">
      <c r="A138" s="2345"/>
      <c r="B138" s="2398"/>
      <c r="C138" s="2399" t="s">
        <v>552</v>
      </c>
      <c r="D138" s="2345"/>
      <c r="E138" s="2343"/>
      <c r="F138" s="2343" t="s">
        <v>909</v>
      </c>
      <c r="G138" s="2343" t="s">
        <v>626</v>
      </c>
      <c r="I138" s="2347"/>
      <c r="J138" s="2401"/>
      <c r="K138" s="3288">
        <f>'Tableau 3B'!O138</f>
        <v>0</v>
      </c>
      <c r="L138" s="3288">
        <f>'Tableau 3B'!P138</f>
        <v>0</v>
      </c>
      <c r="M138" s="2202"/>
      <c r="N138" s="2400"/>
      <c r="O138" s="2401"/>
      <c r="P138" s="2404"/>
      <c r="Q138" s="3299">
        <f t="shared" ref="Q138:Q154" si="42">K138*N138</f>
        <v>0</v>
      </c>
      <c r="R138" s="3300">
        <f t="shared" ref="R138:R140" si="43">L138*N138</f>
        <v>0</v>
      </c>
      <c r="S138" s="2404"/>
      <c r="T138" s="2404"/>
      <c r="U138" s="2404"/>
      <c r="V138" s="2404"/>
      <c r="W138" s="2404"/>
      <c r="X138" s="2404"/>
      <c r="Y138" s="2404"/>
      <c r="Z138" s="2404"/>
      <c r="AA138" s="2404"/>
      <c r="AB138" s="2404"/>
      <c r="AC138" s="2404"/>
    </row>
    <row r="139" spans="1:29" s="2353" customFormat="1" ht="15">
      <c r="A139" s="2345"/>
      <c r="B139" s="2398"/>
      <c r="C139" s="2399" t="s">
        <v>552</v>
      </c>
      <c r="D139" s="2345"/>
      <c r="E139" s="2343"/>
      <c r="F139" s="2343" t="s">
        <v>910</v>
      </c>
      <c r="G139" s="2343" t="s">
        <v>587</v>
      </c>
      <c r="H139" s="2343"/>
      <c r="I139" s="2347"/>
      <c r="J139" s="2401"/>
      <c r="K139" s="3288">
        <f>'Tableau 3B'!O139</f>
        <v>0</v>
      </c>
      <c r="L139" s="3288">
        <f>'Tableau 3B'!P139</f>
        <v>0</v>
      </c>
      <c r="M139" s="2202"/>
      <c r="N139" s="2400"/>
      <c r="O139" s="2401"/>
      <c r="P139" s="2404"/>
      <c r="Q139" s="3299">
        <f t="shared" si="42"/>
        <v>0</v>
      </c>
      <c r="R139" s="3300">
        <f t="shared" si="43"/>
        <v>0</v>
      </c>
      <c r="S139" s="2404"/>
      <c r="T139" s="2404"/>
      <c r="U139" s="2404"/>
      <c r="V139" s="2404"/>
      <c r="W139" s="2404"/>
      <c r="X139" s="2404"/>
      <c r="Y139" s="2404"/>
      <c r="Z139" s="2404"/>
      <c r="AA139" s="2404"/>
      <c r="AB139" s="2404"/>
      <c r="AC139" s="2404"/>
    </row>
    <row r="140" spans="1:29" s="2353" customFormat="1" ht="15">
      <c r="A140" s="2345"/>
      <c r="B140" s="2398"/>
      <c r="C140" s="2399" t="s">
        <v>552</v>
      </c>
      <c r="D140" s="2345"/>
      <c r="E140" s="2343"/>
      <c r="F140" s="2343" t="s">
        <v>911</v>
      </c>
      <c r="G140" s="2343" t="s">
        <v>588</v>
      </c>
      <c r="H140" s="2343"/>
      <c r="I140" s="2347"/>
      <c r="J140" s="2401"/>
      <c r="K140" s="3288">
        <f>'Tableau 3B'!O140</f>
        <v>0</v>
      </c>
      <c r="L140" s="3288">
        <f>'Tableau 3B'!P140</f>
        <v>0</v>
      </c>
      <c r="M140" s="2202"/>
      <c r="N140" s="2400"/>
      <c r="O140" s="2401"/>
      <c r="P140" s="2404"/>
      <c r="Q140" s="3299">
        <f t="shared" si="42"/>
        <v>0</v>
      </c>
      <c r="R140" s="3300">
        <f t="shared" si="43"/>
        <v>0</v>
      </c>
      <c r="S140" s="2404"/>
      <c r="T140" s="2404"/>
      <c r="U140" s="2404"/>
      <c r="V140" s="2404"/>
      <c r="W140" s="2404"/>
      <c r="X140" s="2404"/>
      <c r="Y140" s="2404"/>
      <c r="Z140" s="2404"/>
      <c r="AA140" s="2404"/>
      <c r="AB140" s="2404"/>
      <c r="AC140" s="2404"/>
    </row>
    <row r="141" spans="1:29" s="2353" customFormat="1" ht="15">
      <c r="A141" s="2345"/>
      <c r="B141" s="2398"/>
      <c r="C141" s="2399" t="s">
        <v>552</v>
      </c>
      <c r="D141" s="2345"/>
      <c r="E141" s="2343"/>
      <c r="F141" s="2343" t="s">
        <v>912</v>
      </c>
      <c r="G141" s="2343" t="s">
        <v>589</v>
      </c>
      <c r="H141" s="2343"/>
      <c r="I141" s="2347"/>
      <c r="J141" s="2401"/>
      <c r="K141" s="3288">
        <f>'Tableau 3B'!O141</f>
        <v>0</v>
      </c>
      <c r="L141" s="3288">
        <f>'Tableau 3B'!P141</f>
        <v>0</v>
      </c>
      <c r="M141" s="3266"/>
      <c r="N141" s="2400"/>
      <c r="O141" s="2401"/>
      <c r="P141" s="2404"/>
      <c r="Q141" s="3299">
        <f>Q142+Q143+Q144+Q145+Q146</f>
        <v>0</v>
      </c>
      <c r="R141" s="3300">
        <f>R142+R143+R144+R145+R146</f>
        <v>0</v>
      </c>
      <c r="S141" s="2404"/>
      <c r="T141" s="2404"/>
      <c r="U141" s="2404"/>
      <c r="V141" s="2404"/>
      <c r="W141" s="2404"/>
      <c r="X141" s="2404"/>
      <c r="Y141" s="2404"/>
      <c r="Z141" s="2404"/>
      <c r="AA141" s="2404"/>
      <c r="AB141" s="2404"/>
      <c r="AC141" s="2404"/>
    </row>
    <row r="142" spans="1:29" s="2353" customFormat="1" ht="15">
      <c r="A142" s="2345"/>
      <c r="B142" s="2398"/>
      <c r="C142" s="2399" t="s">
        <v>552</v>
      </c>
      <c r="D142" s="2345"/>
      <c r="E142" s="2343"/>
      <c r="F142" s="2343"/>
      <c r="G142" s="2346" t="s">
        <v>590</v>
      </c>
      <c r="H142" s="2343"/>
      <c r="I142" s="2347"/>
      <c r="J142" s="2401"/>
      <c r="K142" s="3288">
        <f>'Tableau 3B'!O142</f>
        <v>0</v>
      </c>
      <c r="L142" s="3288">
        <f>'Tableau 3B'!P142</f>
        <v>0</v>
      </c>
      <c r="M142" s="2202"/>
      <c r="N142" s="2400"/>
      <c r="O142" s="2401"/>
      <c r="P142" s="2404"/>
      <c r="Q142" s="3299">
        <f t="shared" si="42"/>
        <v>0</v>
      </c>
      <c r="R142" s="3300">
        <f t="shared" ref="R142:R146" si="44">L142*N142</f>
        <v>0</v>
      </c>
      <c r="S142" s="2404"/>
      <c r="T142" s="2404"/>
      <c r="U142" s="2404"/>
      <c r="V142" s="2404"/>
      <c r="W142" s="2404"/>
      <c r="X142" s="2404"/>
      <c r="Y142" s="2404"/>
      <c r="Z142" s="2404"/>
      <c r="AA142" s="2404"/>
      <c r="AB142" s="2404"/>
      <c r="AC142" s="2404"/>
    </row>
    <row r="143" spans="1:29" s="2353" customFormat="1" ht="15">
      <c r="A143" s="2345"/>
      <c r="B143" s="2398"/>
      <c r="C143" s="2399" t="s">
        <v>552</v>
      </c>
      <c r="D143" s="2345"/>
      <c r="E143" s="2343"/>
      <c r="F143" s="2343"/>
      <c r="G143" s="2346" t="s">
        <v>591</v>
      </c>
      <c r="H143" s="2343"/>
      <c r="I143" s="2347"/>
      <c r="J143" s="2401"/>
      <c r="K143" s="3288">
        <f>'Tableau 3B'!O143</f>
        <v>0</v>
      </c>
      <c r="L143" s="3288">
        <f>'Tableau 3B'!P143</f>
        <v>0</v>
      </c>
      <c r="M143" s="2202"/>
      <c r="N143" s="2400"/>
      <c r="O143" s="2401"/>
      <c r="P143" s="2404"/>
      <c r="Q143" s="3299">
        <f t="shared" si="42"/>
        <v>0</v>
      </c>
      <c r="R143" s="3300">
        <f t="shared" si="44"/>
        <v>0</v>
      </c>
      <c r="S143" s="2404"/>
      <c r="T143" s="2404"/>
      <c r="U143" s="2404"/>
      <c r="V143" s="2404"/>
      <c r="W143" s="2404"/>
      <c r="X143" s="2404"/>
      <c r="Y143" s="2404"/>
      <c r="Z143" s="2404"/>
      <c r="AA143" s="2404"/>
      <c r="AB143" s="2404"/>
      <c r="AC143" s="2404"/>
    </row>
    <row r="144" spans="1:29" s="2353" customFormat="1" ht="15">
      <c r="A144" s="2345"/>
      <c r="B144" s="2398"/>
      <c r="C144" s="2399" t="s">
        <v>552</v>
      </c>
      <c r="D144" s="2345"/>
      <c r="E144" s="2343"/>
      <c r="F144" s="2343"/>
      <c r="G144" s="2346" t="s">
        <v>592</v>
      </c>
      <c r="H144" s="2343"/>
      <c r="I144" s="2347"/>
      <c r="J144" s="2401"/>
      <c r="K144" s="3288">
        <f>'Tableau 3B'!O144</f>
        <v>0</v>
      </c>
      <c r="L144" s="3288">
        <f>'Tableau 3B'!P144</f>
        <v>0</v>
      </c>
      <c r="M144" s="2202"/>
      <c r="N144" s="2400"/>
      <c r="O144" s="2401"/>
      <c r="P144" s="2404"/>
      <c r="Q144" s="3299">
        <f t="shared" si="42"/>
        <v>0</v>
      </c>
      <c r="R144" s="3300">
        <f t="shared" si="44"/>
        <v>0</v>
      </c>
      <c r="S144" s="2404"/>
      <c r="T144" s="2404"/>
      <c r="U144" s="2404"/>
      <c r="V144" s="2404"/>
      <c r="W144" s="2404"/>
      <c r="X144" s="2404"/>
      <c r="Y144" s="2404"/>
      <c r="Z144" s="2404"/>
      <c r="AA144" s="2404"/>
      <c r="AB144" s="2404"/>
      <c r="AC144" s="2404"/>
    </row>
    <row r="145" spans="1:32" s="2353" customFormat="1" ht="15">
      <c r="A145" s="2345"/>
      <c r="B145" s="2398"/>
      <c r="C145" s="2399" t="s">
        <v>552</v>
      </c>
      <c r="D145" s="2345"/>
      <c r="E145" s="2343"/>
      <c r="F145" s="2343"/>
      <c r="G145" s="2346" t="s">
        <v>1621</v>
      </c>
      <c r="H145" s="2343"/>
      <c r="I145" s="2347"/>
      <c r="J145" s="2401"/>
      <c r="K145" s="3288">
        <f>'Tableau 3B'!O145</f>
        <v>0</v>
      </c>
      <c r="L145" s="3288">
        <f>'Tableau 3B'!P145</f>
        <v>0</v>
      </c>
      <c r="M145" s="2202"/>
      <c r="N145" s="2400"/>
      <c r="O145" s="2401"/>
      <c r="P145" s="2404"/>
      <c r="Q145" s="3299">
        <f t="shared" si="42"/>
        <v>0</v>
      </c>
      <c r="R145" s="3300">
        <f t="shared" si="44"/>
        <v>0</v>
      </c>
      <c r="S145" s="2404"/>
      <c r="T145" s="2404"/>
      <c r="U145" s="2404"/>
      <c r="V145" s="2404"/>
      <c r="W145" s="2404"/>
      <c r="X145" s="2404"/>
      <c r="Y145" s="2404"/>
      <c r="Z145" s="2404"/>
      <c r="AA145" s="2404"/>
      <c r="AB145" s="2404"/>
      <c r="AC145" s="2404"/>
    </row>
    <row r="146" spans="1:32" s="2353" customFormat="1" ht="15">
      <c r="A146" s="2345"/>
      <c r="B146" s="2398"/>
      <c r="C146" s="2399" t="s">
        <v>552</v>
      </c>
      <c r="D146" s="2345"/>
      <c r="E146" s="2343"/>
      <c r="F146" s="2343"/>
      <c r="G146" s="2343" t="s">
        <v>593</v>
      </c>
      <c r="H146" s="2343"/>
      <c r="I146" s="2347"/>
      <c r="J146" s="2401"/>
      <c r="K146" s="3288">
        <f>'Tableau 3B'!O146</f>
        <v>0</v>
      </c>
      <c r="L146" s="3288">
        <f>'Tableau 3B'!P146</f>
        <v>0</v>
      </c>
      <c r="M146" s="2202"/>
      <c r="N146" s="2400"/>
      <c r="O146" s="2401"/>
      <c r="P146" s="2404"/>
      <c r="Q146" s="3299">
        <f t="shared" si="42"/>
        <v>0</v>
      </c>
      <c r="R146" s="3300">
        <f t="shared" si="44"/>
        <v>0</v>
      </c>
      <c r="S146" s="2404"/>
      <c r="T146" s="2404"/>
      <c r="U146" s="2404"/>
      <c r="V146" s="2404"/>
      <c r="W146" s="2404"/>
      <c r="X146" s="2404"/>
      <c r="Y146" s="2404"/>
      <c r="Z146" s="2404"/>
      <c r="AA146" s="2404"/>
      <c r="AB146" s="2404"/>
      <c r="AC146" s="2404"/>
    </row>
    <row r="147" spans="1:32" s="2353" customFormat="1" ht="15">
      <c r="A147" s="2345"/>
      <c r="B147" s="2398"/>
      <c r="C147" s="2399" t="s">
        <v>552</v>
      </c>
      <c r="D147" s="2345"/>
      <c r="E147" s="2343"/>
      <c r="F147" s="2343"/>
      <c r="G147" s="2343" t="s">
        <v>594</v>
      </c>
      <c r="H147" s="2343"/>
      <c r="I147" s="2347"/>
      <c r="J147" s="2401"/>
      <c r="K147" s="3288">
        <f>'Tableau 3B'!O147</f>
        <v>0</v>
      </c>
      <c r="L147" s="3288">
        <f>'Tableau 3B'!P147</f>
        <v>0</v>
      </c>
      <c r="M147" s="3266"/>
      <c r="N147" s="2400"/>
      <c r="O147" s="2401"/>
      <c r="P147" s="2404"/>
      <c r="Q147" s="3299">
        <f>Q148+Q149+Q150</f>
        <v>0</v>
      </c>
      <c r="R147" s="3300">
        <f>R148+R149+R150</f>
        <v>0</v>
      </c>
      <c r="S147" s="2404"/>
      <c r="T147" s="2404"/>
      <c r="U147" s="2404"/>
      <c r="V147" s="2404"/>
      <c r="W147" s="2404"/>
      <c r="X147" s="2404"/>
      <c r="Y147" s="2404"/>
      <c r="Z147" s="2404"/>
      <c r="AA147" s="2404"/>
      <c r="AB147" s="2404"/>
      <c r="AC147" s="2404"/>
    </row>
    <row r="148" spans="1:32" s="2353" customFormat="1" ht="15">
      <c r="A148" s="2345"/>
      <c r="B148" s="2398"/>
      <c r="C148" s="2399" t="s">
        <v>552</v>
      </c>
      <c r="D148" s="2345"/>
      <c r="E148" s="2343"/>
      <c r="F148" s="2343"/>
      <c r="G148" s="2346" t="s">
        <v>595</v>
      </c>
      <c r="H148" s="2343"/>
      <c r="I148" s="2347"/>
      <c r="J148" s="2401"/>
      <c r="K148" s="3288">
        <f>'Tableau 3B'!O148</f>
        <v>0</v>
      </c>
      <c r="L148" s="3288">
        <f>'Tableau 3B'!P148</f>
        <v>0</v>
      </c>
      <c r="M148" s="2202"/>
      <c r="N148" s="2400"/>
      <c r="O148" s="2401"/>
      <c r="P148" s="2404"/>
      <c r="Q148" s="3299">
        <f t="shared" si="42"/>
        <v>0</v>
      </c>
      <c r="R148" s="3300">
        <f t="shared" ref="R148:R154" si="45">L148*N148</f>
        <v>0</v>
      </c>
      <c r="S148" s="2404"/>
      <c r="T148" s="2404"/>
      <c r="U148" s="2404"/>
      <c r="V148" s="2404"/>
      <c r="W148" s="2404"/>
      <c r="X148" s="2404"/>
      <c r="Y148" s="2404"/>
      <c r="Z148" s="2404"/>
      <c r="AA148" s="2404"/>
      <c r="AB148" s="2404"/>
      <c r="AC148" s="2404"/>
    </row>
    <row r="149" spans="1:32" s="2353" customFormat="1" ht="15">
      <c r="A149" s="2345"/>
      <c r="B149" s="2398"/>
      <c r="C149" s="2399" t="s">
        <v>552</v>
      </c>
      <c r="D149" s="2345"/>
      <c r="E149" s="2343"/>
      <c r="F149" s="2343"/>
      <c r="G149" s="2346" t="s">
        <v>592</v>
      </c>
      <c r="H149" s="2343"/>
      <c r="I149" s="2347"/>
      <c r="J149" s="2401"/>
      <c r="K149" s="3288">
        <f>'Tableau 3B'!O149</f>
        <v>0</v>
      </c>
      <c r="L149" s="3288">
        <f>'Tableau 3B'!P149</f>
        <v>0</v>
      </c>
      <c r="M149" s="2202"/>
      <c r="N149" s="2400"/>
      <c r="O149" s="2401"/>
      <c r="P149" s="2404"/>
      <c r="Q149" s="3299">
        <f t="shared" si="42"/>
        <v>0</v>
      </c>
      <c r="R149" s="3300">
        <f t="shared" si="45"/>
        <v>0</v>
      </c>
      <c r="S149" s="2404"/>
      <c r="T149" s="2404"/>
      <c r="U149" s="2404"/>
      <c r="V149" s="2404"/>
      <c r="W149" s="2404"/>
      <c r="X149" s="2404"/>
      <c r="Y149" s="2404"/>
      <c r="Z149" s="2404"/>
      <c r="AA149" s="2404"/>
      <c r="AB149" s="2404"/>
      <c r="AC149" s="2404"/>
    </row>
    <row r="150" spans="1:32" s="2353" customFormat="1" ht="15">
      <c r="A150" s="2345"/>
      <c r="B150" s="2398"/>
      <c r="C150" s="2399" t="s">
        <v>552</v>
      </c>
      <c r="D150" s="2345"/>
      <c r="E150" s="2343"/>
      <c r="F150" s="2343"/>
      <c r="G150" s="2346" t="s">
        <v>1621</v>
      </c>
      <c r="H150" s="2343"/>
      <c r="I150" s="2347"/>
      <c r="J150" s="2401"/>
      <c r="K150" s="3288">
        <f>'Tableau 3B'!O150</f>
        <v>0</v>
      </c>
      <c r="L150" s="3288">
        <f>'Tableau 3B'!P150</f>
        <v>0</v>
      </c>
      <c r="M150" s="2202"/>
      <c r="N150" s="2400"/>
      <c r="O150" s="2401"/>
      <c r="P150" s="2404"/>
      <c r="Q150" s="3299">
        <f t="shared" si="42"/>
        <v>0</v>
      </c>
      <c r="R150" s="3300">
        <f t="shared" si="45"/>
        <v>0</v>
      </c>
      <c r="S150" s="2404"/>
      <c r="T150" s="2404"/>
      <c r="U150" s="2404"/>
      <c r="V150" s="2404"/>
      <c r="W150" s="2404"/>
      <c r="X150" s="2404"/>
      <c r="Y150" s="2404"/>
      <c r="Z150" s="2404"/>
      <c r="AA150" s="2404"/>
      <c r="AB150" s="2404"/>
      <c r="AC150" s="2404"/>
    </row>
    <row r="151" spans="1:32" s="2353" customFormat="1" ht="15">
      <c r="A151" s="2345"/>
      <c r="B151" s="2398"/>
      <c r="C151" s="2399" t="s">
        <v>552</v>
      </c>
      <c r="D151" s="2345"/>
      <c r="E151" s="2343"/>
      <c r="F151" s="2343" t="s">
        <v>913</v>
      </c>
      <c r="G151" s="2343" t="s">
        <v>596</v>
      </c>
      <c r="H151" s="2343"/>
      <c r="I151" s="2347"/>
      <c r="J151" s="2401"/>
      <c r="K151" s="3288">
        <f>'Tableau 3B'!O151</f>
        <v>0</v>
      </c>
      <c r="L151" s="3288">
        <f>'Tableau 3B'!P151</f>
        <v>0</v>
      </c>
      <c r="M151" s="2202"/>
      <c r="N151" s="2400"/>
      <c r="O151" s="2401"/>
      <c r="P151" s="2404"/>
      <c r="Q151" s="3299">
        <f t="shared" si="42"/>
        <v>0</v>
      </c>
      <c r="R151" s="3300">
        <f t="shared" si="45"/>
        <v>0</v>
      </c>
      <c r="S151" s="2404"/>
      <c r="T151" s="2404"/>
      <c r="U151" s="2404"/>
      <c r="V151" s="2404"/>
      <c r="W151" s="2404"/>
      <c r="X151" s="2404"/>
      <c r="Y151" s="2404"/>
      <c r="Z151" s="2404"/>
      <c r="AA151" s="2404"/>
      <c r="AB151" s="2404"/>
      <c r="AC151" s="2404"/>
    </row>
    <row r="152" spans="1:32" s="2353" customFormat="1" ht="15">
      <c r="A152" s="2345"/>
      <c r="B152" s="2398"/>
      <c r="C152" s="2399" t="s">
        <v>552</v>
      </c>
      <c r="D152" s="2350"/>
      <c r="E152" s="2350"/>
      <c r="F152" s="2350" t="s">
        <v>997</v>
      </c>
      <c r="G152" s="2350"/>
      <c r="H152" s="2350"/>
      <c r="I152" s="2351"/>
      <c r="J152" s="3270"/>
      <c r="K152" s="3288">
        <f>'Tableau 3B'!O152</f>
        <v>0</v>
      </c>
      <c r="L152" s="3288">
        <f>'Tableau 3B'!P152</f>
        <v>0</v>
      </c>
      <c r="M152" s="2202"/>
      <c r="N152" s="2400"/>
      <c r="O152" s="2401"/>
      <c r="P152" s="2404"/>
      <c r="Q152" s="3299">
        <f t="shared" si="42"/>
        <v>0</v>
      </c>
      <c r="R152" s="3300">
        <f t="shared" si="45"/>
        <v>0</v>
      </c>
      <c r="S152" s="2404"/>
      <c r="T152" s="2404"/>
      <c r="U152" s="2404"/>
      <c r="V152" s="2404"/>
      <c r="W152" s="2404"/>
      <c r="X152" s="2404"/>
      <c r="Y152" s="2404"/>
      <c r="Z152" s="2404"/>
      <c r="AA152" s="2404"/>
      <c r="AB152" s="2404"/>
      <c r="AC152" s="2404"/>
    </row>
    <row r="153" spans="1:32" s="2353" customFormat="1" ht="15">
      <c r="A153" s="2345"/>
      <c r="B153" s="2405"/>
      <c r="C153" s="2399" t="s">
        <v>552</v>
      </c>
      <c r="D153" s="2350"/>
      <c r="E153" s="2350"/>
      <c r="F153" s="2350" t="s">
        <v>998</v>
      </c>
      <c r="G153" s="2350" t="s">
        <v>597</v>
      </c>
      <c r="H153" s="2351"/>
      <c r="I153" s="2351"/>
      <c r="J153" s="3270"/>
      <c r="K153" s="3291">
        <f>'Tableau 3B'!O153</f>
        <v>0</v>
      </c>
      <c r="L153" s="3291">
        <f>'Tableau 3B'!P153</f>
        <v>0</v>
      </c>
      <c r="M153" s="2202"/>
      <c r="N153" s="2400"/>
      <c r="O153" s="3271"/>
      <c r="P153" s="2404"/>
      <c r="Q153" s="3299">
        <f t="shared" si="42"/>
        <v>0</v>
      </c>
      <c r="R153" s="3300">
        <f t="shared" si="45"/>
        <v>0</v>
      </c>
      <c r="S153" s="2404"/>
      <c r="T153" s="2404"/>
      <c r="U153" s="2404"/>
      <c r="V153" s="2404"/>
      <c r="W153" s="2404"/>
      <c r="X153" s="2404"/>
      <c r="Y153" s="2404"/>
      <c r="Z153" s="2404"/>
      <c r="AA153" s="2404"/>
      <c r="AB153" s="2404"/>
      <c r="AC153" s="2404"/>
    </row>
    <row r="154" spans="1:32" s="2353" customFormat="1" ht="15">
      <c r="A154" s="2345"/>
      <c r="B154" s="2398"/>
      <c r="C154" s="2399" t="s">
        <v>552</v>
      </c>
      <c r="D154" s="2345"/>
      <c r="E154" s="2343"/>
      <c r="F154" s="2343" t="s">
        <v>1620</v>
      </c>
      <c r="G154" s="2343"/>
      <c r="H154" s="2347"/>
      <c r="I154" s="2347"/>
      <c r="J154" s="2401"/>
      <c r="K154" s="3288">
        <f>'Tableau 3B'!O154</f>
        <v>0</v>
      </c>
      <c r="L154" s="3288">
        <f>'Tableau 3B'!P154</f>
        <v>0</v>
      </c>
      <c r="M154" s="2202"/>
      <c r="N154" s="2400"/>
      <c r="O154" s="2401"/>
      <c r="P154" s="2404"/>
      <c r="Q154" s="3299">
        <f t="shared" si="42"/>
        <v>0</v>
      </c>
      <c r="R154" s="3300">
        <f t="shared" si="45"/>
        <v>0</v>
      </c>
      <c r="S154" s="2404"/>
      <c r="T154" s="2404"/>
      <c r="U154" s="2404"/>
      <c r="V154" s="2404"/>
      <c r="W154" s="2404"/>
      <c r="X154" s="2404"/>
      <c r="Y154" s="2404"/>
      <c r="Z154" s="2404"/>
      <c r="AA154" s="2404"/>
      <c r="AB154" s="2404"/>
      <c r="AC154" s="2404"/>
    </row>
    <row r="155" spans="1:32" s="2353" customFormat="1" ht="15">
      <c r="A155" s="2354"/>
      <c r="B155" s="2406"/>
      <c r="C155" s="2407"/>
      <c r="D155" s="2354"/>
      <c r="E155" s="2355"/>
      <c r="F155" s="2355"/>
      <c r="G155" s="2355"/>
      <c r="H155" s="2356"/>
      <c r="I155" s="2356"/>
      <c r="J155" s="2409"/>
      <c r="K155" s="3292"/>
      <c r="L155" s="3292"/>
      <c r="M155" s="2202"/>
      <c r="N155" s="3272"/>
      <c r="O155" s="3273"/>
      <c r="P155" s="2404"/>
      <c r="Q155" s="3302"/>
      <c r="R155" s="3303"/>
      <c r="S155" s="2404"/>
      <c r="T155" s="2404"/>
      <c r="U155" s="2404"/>
      <c r="V155" s="2404"/>
      <c r="W155" s="2404"/>
      <c r="X155" s="2404"/>
      <c r="Y155" s="2404"/>
      <c r="Z155" s="2404"/>
      <c r="AA155" s="2404"/>
      <c r="AB155" s="2404"/>
      <c r="AC155" s="2404"/>
    </row>
    <row r="156" spans="1:32" s="2353" customFormat="1" ht="15.75" thickBot="1">
      <c r="A156" s="2200"/>
      <c r="B156" s="3274"/>
      <c r="C156" s="3275"/>
      <c r="D156" s="2200"/>
      <c r="E156" s="2201"/>
      <c r="F156" s="2201"/>
      <c r="G156" s="2201"/>
      <c r="H156" s="2202"/>
      <c r="I156" s="2202"/>
      <c r="J156" s="2203"/>
      <c r="K156" s="3293"/>
      <c r="L156" s="3293"/>
      <c r="M156" s="2202"/>
      <c r="N156" s="3276"/>
      <c r="O156" s="3261"/>
      <c r="P156" s="2404"/>
      <c r="Q156" s="3304"/>
      <c r="R156" s="3293"/>
      <c r="S156" s="2404"/>
      <c r="T156" s="2404"/>
      <c r="U156" s="2404"/>
      <c r="V156" s="2404"/>
      <c r="W156" s="2404"/>
      <c r="X156" s="2404"/>
      <c r="Y156" s="2404"/>
      <c r="Z156" s="2404"/>
      <c r="AA156" s="2404"/>
      <c r="AB156" s="2404"/>
      <c r="AC156" s="2404"/>
    </row>
    <row r="157" spans="1:32" s="2353" customFormat="1" ht="15.75" thickBot="1">
      <c r="A157" s="2357"/>
      <c r="B157" s="3277"/>
      <c r="C157" s="2361"/>
      <c r="D157" s="2357"/>
      <c r="E157" s="2358" t="s">
        <v>598</v>
      </c>
      <c r="F157" s="2358"/>
      <c r="G157" s="2358"/>
      <c r="H157" s="2359"/>
      <c r="I157" s="2359"/>
      <c r="J157" s="2363"/>
      <c r="K157" s="3306">
        <f>'Tableau 3B'!O157</f>
        <v>0</v>
      </c>
      <c r="L157" s="3306">
        <f>'Tableau 3B'!P157</f>
        <v>0</v>
      </c>
      <c r="M157" s="3266"/>
      <c r="N157" s="3278"/>
      <c r="O157" s="3278"/>
      <c r="P157" s="2404"/>
      <c r="Q157" s="3305">
        <f t="shared" ref="Q157" si="46">K157*N157</f>
        <v>0</v>
      </c>
      <c r="R157" s="3306">
        <f t="shared" ref="R157" si="47">L157*N157</f>
        <v>0</v>
      </c>
      <c r="S157" s="2404"/>
      <c r="T157" s="2404"/>
      <c r="U157" s="2404"/>
      <c r="V157" s="2404"/>
      <c r="W157" s="2404"/>
      <c r="X157" s="2404"/>
      <c r="Y157" s="2404"/>
      <c r="Z157" s="2404"/>
      <c r="AA157" s="2404"/>
      <c r="AB157" s="2404"/>
      <c r="AC157" s="2404"/>
    </row>
    <row r="158" spans="1:32">
      <c r="A158" s="2365"/>
      <c r="B158" s="2366"/>
      <c r="C158" s="2367"/>
      <c r="D158" s="2365"/>
      <c r="E158" s="2368"/>
      <c r="F158" s="2368"/>
      <c r="G158" s="2368"/>
      <c r="H158" s="2369"/>
      <c r="I158" s="2369"/>
      <c r="J158" s="2371"/>
      <c r="K158" s="3295"/>
      <c r="L158" s="3295"/>
      <c r="M158" s="2327"/>
      <c r="N158" s="3278"/>
      <c r="O158" s="3278"/>
      <c r="P158" s="2382"/>
      <c r="Q158" s="3307"/>
      <c r="R158" s="3295"/>
      <c r="S158" s="2382"/>
      <c r="AD158" s="2364"/>
      <c r="AE158" s="2364"/>
      <c r="AF158" s="2364"/>
    </row>
    <row r="159" spans="1:32" s="3280" customFormat="1" ht="15.75">
      <c r="A159" s="2410"/>
      <c r="B159" s="2411"/>
      <c r="C159" s="2412"/>
      <c r="D159" s="2410"/>
      <c r="E159" s="2413"/>
      <c r="F159" s="2413"/>
      <c r="G159" s="2413"/>
      <c r="H159" s="2414"/>
      <c r="I159" s="2414"/>
      <c r="J159" s="2417" t="s">
        <v>599</v>
      </c>
      <c r="K159" s="3296">
        <f>'Tableau 3B'!O159</f>
        <v>0</v>
      </c>
      <c r="L159" s="3296">
        <f>'Tableau 3B'!P159</f>
        <v>0</v>
      </c>
      <c r="M159" s="3266"/>
      <c r="N159" s="3278"/>
      <c r="O159" s="3278"/>
      <c r="P159" s="3279"/>
      <c r="Q159" s="3308">
        <f>Q157</f>
        <v>0</v>
      </c>
      <c r="R159" s="3296">
        <f>R157</f>
        <v>0</v>
      </c>
      <c r="S159" s="3279"/>
      <c r="T159" s="3279"/>
      <c r="U159" s="3279"/>
      <c r="V159" s="3279"/>
      <c r="W159" s="3279"/>
      <c r="X159" s="3279"/>
      <c r="Y159" s="3279"/>
      <c r="Z159" s="3279"/>
      <c r="AA159" s="3279"/>
      <c r="AB159" s="3279"/>
      <c r="AC159" s="3279"/>
    </row>
    <row r="160" spans="1:32" ht="13.5" thickBot="1">
      <c r="A160" s="2372"/>
      <c r="B160" s="2373"/>
      <c r="C160" s="2374"/>
      <c r="D160" s="2372"/>
      <c r="E160" s="2373"/>
      <c r="F160" s="2373"/>
      <c r="G160" s="2373"/>
      <c r="H160" s="2375"/>
      <c r="I160" s="2375"/>
      <c r="J160" s="2377"/>
      <c r="K160" s="3297"/>
      <c r="L160" s="3297"/>
      <c r="M160" s="2327"/>
      <c r="N160" s="3278"/>
      <c r="O160" s="3278"/>
      <c r="P160" s="2382"/>
      <c r="Q160" s="3309"/>
      <c r="R160" s="3297"/>
      <c r="S160" s="2382"/>
      <c r="AD160" s="2364"/>
      <c r="AE160" s="2364"/>
      <c r="AF160" s="2364"/>
    </row>
    <row r="161" spans="1:32">
      <c r="M161" s="3278"/>
      <c r="N161" s="3278"/>
      <c r="O161" s="3278"/>
      <c r="P161" s="3278"/>
      <c r="S161" s="3281"/>
    </row>
    <row r="162" spans="1:32">
      <c r="J162" s="3282"/>
      <c r="K162" s="2381">
        <f>K159+L159</f>
        <v>0</v>
      </c>
      <c r="M162" s="3278"/>
      <c r="N162" s="3278"/>
      <c r="O162" s="3278"/>
      <c r="P162" s="3278"/>
      <c r="Q162" s="2381">
        <f>Q159+R159</f>
        <v>0</v>
      </c>
      <c r="S162" s="3281"/>
    </row>
    <row r="163" spans="1:32">
      <c r="A163" s="2326"/>
      <c r="B163" s="2326"/>
      <c r="C163" s="2326"/>
      <c r="D163" s="2326"/>
      <c r="E163" s="2326"/>
      <c r="F163" s="2326"/>
      <c r="G163" s="2326"/>
      <c r="H163" s="2327"/>
      <c r="I163" s="2327"/>
      <c r="J163" s="2327"/>
      <c r="K163" s="3283"/>
      <c r="L163" s="3283"/>
      <c r="M163" s="2326"/>
      <c r="N163" s="3278"/>
      <c r="O163" s="3278"/>
      <c r="P163" s="2382"/>
      <c r="Q163" s="3283"/>
      <c r="R163" s="3283"/>
      <c r="S163" s="2382"/>
      <c r="T163" s="2364"/>
      <c r="U163" s="2364"/>
      <c r="V163" s="2364"/>
      <c r="W163" s="2364"/>
      <c r="X163" s="2364"/>
      <c r="Y163" s="2364"/>
      <c r="Z163" s="2364"/>
      <c r="AA163" s="2364"/>
      <c r="AB163" s="2364"/>
      <c r="AC163" s="2364"/>
      <c r="AD163" s="2364"/>
      <c r="AE163" s="2364"/>
      <c r="AF163" s="2364"/>
    </row>
    <row r="164" spans="1:32">
      <c r="J164" s="3278"/>
      <c r="N164" s="3278"/>
      <c r="O164" s="3278"/>
    </row>
    <row r="165" spans="1:32" s="2353" customFormat="1" ht="15">
      <c r="A165" s="2383"/>
      <c r="B165" s="2383"/>
      <c r="C165" s="2383"/>
      <c r="D165" s="2383" t="s">
        <v>113</v>
      </c>
      <c r="E165" s="2383"/>
      <c r="F165" s="2383"/>
      <c r="J165" s="2383"/>
      <c r="K165" s="2383"/>
      <c r="M165" s="2383"/>
      <c r="N165" s="2383"/>
      <c r="O165" s="2383"/>
      <c r="P165" s="2383"/>
      <c r="Q165" s="2383"/>
      <c r="S165" s="2201"/>
      <c r="T165" s="2404"/>
      <c r="U165" s="2404"/>
      <c r="V165" s="2404"/>
      <c r="W165" s="2404"/>
      <c r="X165" s="2404"/>
      <c r="Y165" s="2404"/>
      <c r="Z165" s="2404"/>
      <c r="AA165" s="2404"/>
      <c r="AB165" s="2404"/>
      <c r="AC165" s="2404"/>
      <c r="AD165" s="2404"/>
      <c r="AE165" s="2404"/>
      <c r="AF165" s="2404"/>
    </row>
    <row r="166" spans="1:32" s="2353" customFormat="1" ht="15">
      <c r="A166" s="2383"/>
      <c r="B166" s="2383"/>
      <c r="C166" s="2383"/>
      <c r="D166" s="2383"/>
      <c r="E166" s="2383"/>
      <c r="F166" s="2383"/>
      <c r="J166" s="3716" t="s">
        <v>1522</v>
      </c>
      <c r="K166" s="2383"/>
      <c r="M166" s="2383"/>
      <c r="N166" s="2383"/>
      <c r="O166" s="2383"/>
      <c r="P166" s="2383"/>
      <c r="Q166" s="2383"/>
      <c r="S166" s="2201"/>
      <c r="T166" s="2404"/>
      <c r="U166" s="2404"/>
      <c r="V166" s="2404"/>
      <c r="W166" s="2404"/>
      <c r="X166" s="2404"/>
      <c r="Y166" s="2404"/>
      <c r="Z166" s="2404"/>
      <c r="AA166" s="2404"/>
      <c r="AB166" s="2404"/>
      <c r="AC166" s="2404"/>
      <c r="AD166" s="2404"/>
      <c r="AE166" s="2404"/>
      <c r="AF166" s="2404"/>
    </row>
    <row r="167" spans="1:32" s="2353" customFormat="1" ht="15">
      <c r="A167" s="2383"/>
      <c r="B167" s="2383"/>
      <c r="C167" s="2383"/>
      <c r="D167" s="2384" t="s">
        <v>114</v>
      </c>
      <c r="E167" s="2383"/>
      <c r="F167" s="2383"/>
      <c r="J167" s="3268"/>
      <c r="K167" s="2383"/>
      <c r="M167" s="2383"/>
      <c r="N167" s="2383"/>
      <c r="O167" s="2383"/>
      <c r="P167" s="2383"/>
      <c r="Q167" s="2383"/>
      <c r="S167" s="2201"/>
      <c r="T167" s="2404"/>
      <c r="U167" s="2404"/>
      <c r="V167" s="2404"/>
      <c r="W167" s="2404"/>
      <c r="X167" s="2404"/>
      <c r="Y167" s="2404"/>
      <c r="Z167" s="2404"/>
      <c r="AA167" s="2404"/>
      <c r="AB167" s="2404"/>
      <c r="AC167" s="2404"/>
      <c r="AD167" s="2404"/>
      <c r="AE167" s="2404"/>
      <c r="AF167" s="2404"/>
    </row>
    <row r="168" spans="1:32" s="2353" customFormat="1" ht="15">
      <c r="A168" s="3268"/>
      <c r="B168" s="3268"/>
      <c r="C168" s="3268"/>
      <c r="D168" s="2307" t="s">
        <v>115</v>
      </c>
      <c r="E168" s="2308"/>
      <c r="F168" s="2308"/>
      <c r="G168" s="2309"/>
      <c r="H168" s="2309"/>
      <c r="I168" s="2309"/>
      <c r="J168" s="2310"/>
      <c r="K168" s="2383"/>
      <c r="M168" s="2383"/>
      <c r="N168" s="2383"/>
      <c r="O168" s="2383"/>
      <c r="P168" s="2383"/>
      <c r="Q168" s="2383"/>
      <c r="S168" s="2201"/>
      <c r="T168" s="2404"/>
      <c r="U168" s="2404"/>
      <c r="V168" s="2404"/>
      <c r="W168" s="2404"/>
      <c r="X168" s="2404"/>
      <c r="Y168" s="2404"/>
      <c r="Z168" s="2404"/>
      <c r="AA168" s="2404"/>
      <c r="AB168" s="2404"/>
      <c r="AC168" s="2404"/>
      <c r="AD168" s="2404"/>
      <c r="AE168" s="2404"/>
      <c r="AF168" s="2404"/>
    </row>
    <row r="169" spans="1:32" s="2353" customFormat="1" ht="15">
      <c r="A169" s="2383"/>
      <c r="B169" s="2383"/>
      <c r="C169" s="2383"/>
      <c r="D169" s="2383"/>
      <c r="E169" s="2383"/>
      <c r="F169" s="2383"/>
      <c r="J169" s="2383"/>
      <c r="K169" s="2383"/>
      <c r="M169" s="2383"/>
      <c r="N169" s="2383"/>
      <c r="O169" s="2383"/>
      <c r="P169" s="2383"/>
      <c r="Q169" s="2383"/>
      <c r="S169" s="2201"/>
      <c r="T169" s="2404"/>
      <c r="U169" s="2404"/>
      <c r="V169" s="2404"/>
      <c r="W169" s="2404"/>
      <c r="X169" s="2404"/>
      <c r="Y169" s="2404"/>
      <c r="Z169" s="2404"/>
      <c r="AA169" s="2404"/>
      <c r="AB169" s="2404"/>
      <c r="AC169" s="2404"/>
      <c r="AD169" s="2404"/>
      <c r="AE169" s="2404"/>
      <c r="AF169" s="2404"/>
    </row>
    <row r="170" spans="1:32" s="2353" customFormat="1" ht="15">
      <c r="A170" s="2383"/>
      <c r="B170" s="2383"/>
      <c r="C170" s="2383"/>
      <c r="D170" s="2384" t="s">
        <v>116</v>
      </c>
      <c r="E170" s="2383"/>
      <c r="F170" s="2383"/>
      <c r="G170" s="2383"/>
      <c r="H170" s="2383"/>
      <c r="I170" s="2383"/>
      <c r="J170" s="2383"/>
      <c r="K170" s="2383"/>
      <c r="M170" s="2383"/>
      <c r="N170" s="2383"/>
      <c r="O170" s="2383"/>
      <c r="P170" s="2383"/>
      <c r="Q170" s="2383"/>
      <c r="S170" s="2201"/>
      <c r="T170" s="2404"/>
      <c r="U170" s="2404"/>
      <c r="V170" s="2404"/>
      <c r="W170" s="2404"/>
      <c r="X170" s="2404"/>
      <c r="Y170" s="2404"/>
      <c r="Z170" s="2404"/>
      <c r="AA170" s="2404"/>
      <c r="AB170" s="2404"/>
      <c r="AC170" s="2404"/>
      <c r="AD170" s="2404"/>
      <c r="AE170" s="2404"/>
      <c r="AF170" s="2404"/>
    </row>
    <row r="171" spans="1:32" s="2353" customFormat="1" ht="15">
      <c r="A171" s="2383"/>
      <c r="B171" s="2383"/>
      <c r="C171" s="2383"/>
      <c r="D171" s="2383"/>
      <c r="E171" s="2383" t="s">
        <v>117</v>
      </c>
      <c r="F171" s="2383"/>
      <c r="G171" s="2383"/>
      <c r="H171" s="2383"/>
      <c r="I171" s="2383"/>
      <c r="J171" s="3268"/>
      <c r="K171" s="2383"/>
      <c r="M171" s="2383"/>
      <c r="N171" s="2383"/>
      <c r="O171" s="2383"/>
      <c r="P171" s="2383"/>
      <c r="Q171" s="2383"/>
      <c r="S171" s="2201"/>
      <c r="T171" s="2404"/>
      <c r="U171" s="2404"/>
      <c r="V171" s="2404"/>
      <c r="W171" s="2404"/>
      <c r="X171" s="2404"/>
      <c r="Y171" s="2404"/>
      <c r="Z171" s="2404"/>
      <c r="AA171" s="2404"/>
      <c r="AB171" s="2404"/>
      <c r="AC171" s="2404"/>
      <c r="AD171" s="2404"/>
      <c r="AE171" s="2404"/>
      <c r="AF171" s="2404"/>
    </row>
    <row r="172" spans="1:32" s="2353" customFormat="1" ht="15">
      <c r="A172" s="2383"/>
      <c r="B172" s="2383"/>
      <c r="C172" s="2383"/>
      <c r="D172" s="2383"/>
      <c r="E172" s="2383" t="s">
        <v>118</v>
      </c>
      <c r="F172" s="2383"/>
      <c r="G172" s="2383"/>
      <c r="H172" s="2383"/>
      <c r="I172" s="3268"/>
      <c r="J172" s="3268"/>
      <c r="K172" s="2383"/>
      <c r="M172" s="2383"/>
      <c r="N172" s="2383"/>
      <c r="O172" s="2383"/>
      <c r="P172" s="2383"/>
      <c r="Q172" s="2383"/>
      <c r="S172" s="2201"/>
      <c r="T172" s="2404"/>
      <c r="U172" s="2404"/>
      <c r="V172" s="2404"/>
      <c r="W172" s="2404"/>
      <c r="X172" s="2404"/>
      <c r="Y172" s="2404"/>
      <c r="Z172" s="2404"/>
      <c r="AA172" s="2404"/>
      <c r="AB172" s="2404"/>
      <c r="AC172" s="2404"/>
      <c r="AD172" s="2404"/>
      <c r="AE172" s="2404"/>
      <c r="AF172" s="2404"/>
    </row>
    <row r="173" spans="1:32" s="2353" customFormat="1" ht="15">
      <c r="A173" s="2383"/>
      <c r="B173" s="2383"/>
      <c r="C173" s="2383"/>
      <c r="D173" s="2383"/>
      <c r="E173" s="2383" t="s">
        <v>119</v>
      </c>
      <c r="F173" s="2383"/>
      <c r="G173" s="2383"/>
      <c r="H173" s="2383"/>
      <c r="I173" s="2383"/>
      <c r="J173" s="3268"/>
      <c r="K173" s="2383"/>
      <c r="M173" s="2383"/>
      <c r="N173" s="2383"/>
      <c r="O173" s="2383"/>
      <c r="P173" s="2383"/>
      <c r="Q173" s="2383"/>
      <c r="S173" s="2201"/>
      <c r="T173" s="2404"/>
      <c r="U173" s="2404"/>
      <c r="V173" s="2404"/>
      <c r="W173" s="2404"/>
      <c r="X173" s="2404"/>
      <c r="Y173" s="2404"/>
      <c r="Z173" s="2404"/>
      <c r="AA173" s="2404"/>
      <c r="AB173" s="2404"/>
      <c r="AC173" s="2404"/>
      <c r="AD173" s="2404"/>
      <c r="AE173" s="2404"/>
      <c r="AF173" s="2404"/>
    </row>
    <row r="174" spans="1:32" s="2353" customFormat="1" ht="15">
      <c r="A174" s="2383"/>
      <c r="B174" s="2383"/>
      <c r="C174" s="2383"/>
      <c r="D174" s="2383"/>
      <c r="E174" s="2383" t="s">
        <v>120</v>
      </c>
      <c r="F174" s="2383"/>
      <c r="G174" s="2383"/>
      <c r="H174" s="2383"/>
      <c r="I174" s="2383"/>
      <c r="J174" s="3268"/>
      <c r="K174" s="2383"/>
      <c r="M174" s="2383"/>
      <c r="N174" s="2383"/>
      <c r="O174" s="2383"/>
      <c r="P174" s="2383"/>
      <c r="Q174" s="2383"/>
      <c r="S174" s="2201"/>
      <c r="T174" s="2404"/>
      <c r="U174" s="2404"/>
      <c r="V174" s="2404"/>
      <c r="W174" s="2404"/>
      <c r="X174" s="2404"/>
      <c r="Y174" s="2404"/>
      <c r="Z174" s="2404"/>
      <c r="AA174" s="2404"/>
      <c r="AB174" s="2404"/>
      <c r="AC174" s="2404"/>
      <c r="AD174" s="2404"/>
      <c r="AE174" s="2404"/>
      <c r="AF174" s="2404"/>
    </row>
    <row r="175" spans="1:32" s="2353" customFormat="1" ht="15">
      <c r="A175" s="2383"/>
      <c r="B175" s="2383"/>
      <c r="C175" s="2383"/>
      <c r="D175" s="2383"/>
      <c r="E175" s="2383" t="s">
        <v>121</v>
      </c>
      <c r="F175" s="2383"/>
      <c r="G175" s="2383"/>
      <c r="H175" s="2383"/>
      <c r="I175" s="2383"/>
      <c r="J175" s="3268"/>
      <c r="K175" s="2383"/>
      <c r="M175" s="2383"/>
      <c r="N175" s="2383"/>
      <c r="O175" s="2383"/>
      <c r="P175" s="2383"/>
      <c r="Q175" s="2383"/>
      <c r="S175" s="2201"/>
      <c r="T175" s="2404"/>
      <c r="U175" s="2404"/>
      <c r="V175" s="2404"/>
      <c r="W175" s="2404"/>
      <c r="X175" s="2404"/>
      <c r="Y175" s="2404"/>
      <c r="Z175" s="2404"/>
      <c r="AA175" s="2404"/>
      <c r="AB175" s="2404"/>
      <c r="AC175" s="2404"/>
      <c r="AD175" s="2404"/>
      <c r="AE175" s="2404"/>
      <c r="AF175" s="2404"/>
    </row>
    <row r="176" spans="1:32" s="2353" customFormat="1" ht="15">
      <c r="A176" s="2383"/>
      <c r="B176" s="2383"/>
      <c r="C176" s="2383"/>
      <c r="D176" s="2383"/>
      <c r="E176" s="2383"/>
      <c r="F176" s="2383"/>
      <c r="G176" s="2383"/>
      <c r="H176" s="2383"/>
      <c r="I176" s="2383"/>
      <c r="J176" s="3268"/>
      <c r="K176" s="2383"/>
      <c r="M176" s="2383"/>
      <c r="N176" s="2383"/>
      <c r="O176" s="2383"/>
      <c r="P176" s="2383"/>
      <c r="Q176" s="2383"/>
      <c r="S176" s="2201"/>
      <c r="T176" s="2404"/>
      <c r="U176" s="2404"/>
      <c r="V176" s="2404"/>
      <c r="W176" s="2404"/>
      <c r="X176" s="2404"/>
      <c r="Y176" s="2404"/>
      <c r="Z176" s="2404"/>
      <c r="AA176" s="2404"/>
      <c r="AB176" s="2404"/>
      <c r="AC176" s="2404"/>
      <c r="AD176" s="2404"/>
      <c r="AE176" s="2404"/>
      <c r="AF176" s="2404"/>
    </row>
    <row r="177" spans="1:32" s="2353" customFormat="1" ht="15">
      <c r="A177" s="2383"/>
      <c r="B177" s="2383"/>
      <c r="C177" s="2383"/>
      <c r="D177" s="2383"/>
      <c r="E177" s="2383" t="s">
        <v>738</v>
      </c>
      <c r="F177" s="2383"/>
      <c r="G177" s="2383"/>
      <c r="H177" s="2383"/>
      <c r="I177" s="2383"/>
      <c r="J177" s="3268"/>
      <c r="K177" s="2383"/>
      <c r="M177" s="2383"/>
      <c r="N177" s="2383"/>
      <c r="O177" s="2383"/>
      <c r="P177" s="2383"/>
      <c r="Q177" s="2383"/>
      <c r="S177" s="2201"/>
      <c r="T177" s="2404"/>
      <c r="U177" s="2404"/>
      <c r="V177" s="2404"/>
      <c r="W177" s="2404"/>
      <c r="X177" s="2404"/>
      <c r="Y177" s="2404"/>
      <c r="Z177" s="2404"/>
      <c r="AA177" s="2404"/>
      <c r="AB177" s="2404"/>
      <c r="AC177" s="2404"/>
      <c r="AD177" s="2404"/>
      <c r="AE177" s="2404"/>
      <c r="AF177" s="2404"/>
    </row>
    <row r="178" spans="1:32" s="2353" customFormat="1" ht="15">
      <c r="A178" s="2383"/>
      <c r="B178" s="2383"/>
      <c r="C178" s="2383"/>
      <c r="D178" s="2383"/>
      <c r="E178" s="2383" t="s">
        <v>122</v>
      </c>
      <c r="F178" s="2383"/>
      <c r="G178" s="2383"/>
      <c r="H178" s="2383"/>
      <c r="I178" s="2383"/>
      <c r="J178" s="3268"/>
      <c r="K178" s="2383"/>
      <c r="M178" s="2383"/>
      <c r="N178" s="2383"/>
      <c r="O178" s="2383"/>
      <c r="P178" s="2383"/>
      <c r="Q178" s="2383"/>
      <c r="S178" s="2201"/>
      <c r="T178" s="2404"/>
      <c r="U178" s="2404"/>
      <c r="V178" s="2404"/>
      <c r="W178" s="2404"/>
      <c r="X178" s="2404"/>
      <c r="Y178" s="2404"/>
      <c r="Z178" s="2404"/>
      <c r="AA178" s="2404"/>
      <c r="AB178" s="2404"/>
      <c r="AC178" s="2404"/>
      <c r="AD178" s="2404"/>
      <c r="AE178" s="2404"/>
      <c r="AF178" s="2404"/>
    </row>
    <row r="179" spans="1:32" s="2353" customFormat="1" ht="15">
      <c r="A179" s="2383"/>
      <c r="B179" s="2383"/>
      <c r="C179" s="2383"/>
      <c r="D179" s="2383"/>
      <c r="E179" s="2383" t="s">
        <v>123</v>
      </c>
      <c r="F179" s="2383"/>
      <c r="G179" s="2383"/>
      <c r="H179" s="2383"/>
      <c r="I179" s="2383"/>
      <c r="J179" s="3268"/>
      <c r="K179" s="2383"/>
      <c r="M179" s="2383"/>
      <c r="N179" s="2383"/>
      <c r="O179" s="2383"/>
      <c r="P179" s="2383"/>
      <c r="Q179" s="2383"/>
      <c r="S179" s="2201"/>
      <c r="T179" s="2404"/>
      <c r="U179" s="2404"/>
      <c r="V179" s="2404"/>
      <c r="W179" s="2404"/>
      <c r="X179" s="2404"/>
      <c r="Y179" s="2404"/>
      <c r="Z179" s="2404"/>
      <c r="AA179" s="2404"/>
      <c r="AB179" s="2404"/>
      <c r="AC179" s="2404"/>
      <c r="AD179" s="2404"/>
      <c r="AE179" s="2404"/>
      <c r="AF179" s="2404"/>
    </row>
    <row r="180" spans="1:32" s="2353" customFormat="1" ht="15">
      <c r="A180" s="2383"/>
      <c r="B180" s="2383"/>
      <c r="C180" s="2383"/>
      <c r="D180" s="2383"/>
      <c r="E180" s="2383" t="s">
        <v>124</v>
      </c>
      <c r="F180" s="2383"/>
      <c r="G180" s="2383"/>
      <c r="H180" s="2383"/>
      <c r="I180" s="2383"/>
      <c r="J180" s="3268"/>
      <c r="K180" s="2383"/>
      <c r="M180" s="2383"/>
      <c r="N180" s="2383"/>
      <c r="O180" s="2383"/>
      <c r="P180" s="2383"/>
      <c r="Q180" s="2383"/>
      <c r="S180" s="2201"/>
      <c r="T180" s="2404"/>
      <c r="U180" s="2404"/>
      <c r="V180" s="2404"/>
      <c r="W180" s="2404"/>
      <c r="X180" s="2404"/>
      <c r="Y180" s="2404"/>
      <c r="Z180" s="2404"/>
      <c r="AA180" s="2404"/>
      <c r="AB180" s="2404"/>
      <c r="AC180" s="2404"/>
      <c r="AD180" s="2404"/>
      <c r="AE180" s="2404"/>
      <c r="AF180" s="2404"/>
    </row>
    <row r="181" spans="1:32" s="2353" customFormat="1" ht="15">
      <c r="A181" s="2383"/>
      <c r="B181" s="2383"/>
      <c r="C181" s="2383"/>
      <c r="D181" s="2307" t="s">
        <v>116</v>
      </c>
      <c r="E181" s="2308"/>
      <c r="F181" s="2308"/>
      <c r="G181" s="2309"/>
      <c r="H181" s="2309"/>
      <c r="I181" s="2309"/>
      <c r="J181" s="2310"/>
      <c r="K181" s="2383"/>
      <c r="M181" s="2383"/>
      <c r="N181" s="2383"/>
      <c r="O181" s="2383"/>
      <c r="P181" s="2383"/>
      <c r="Q181" s="2383"/>
      <c r="S181" s="2201"/>
      <c r="T181" s="2404"/>
      <c r="U181" s="2404"/>
      <c r="V181" s="2404"/>
      <c r="W181" s="2404"/>
      <c r="X181" s="2404"/>
      <c r="Y181" s="2404"/>
      <c r="Z181" s="2404"/>
      <c r="AA181" s="2404"/>
      <c r="AB181" s="2404"/>
      <c r="AC181" s="2404"/>
      <c r="AD181" s="2404"/>
      <c r="AE181" s="2404"/>
      <c r="AF181" s="2404"/>
    </row>
    <row r="182" spans="1:32" s="2353" customFormat="1" ht="15">
      <c r="A182" s="2383"/>
      <c r="B182" s="2383"/>
      <c r="C182" s="2383"/>
      <c r="D182" s="2383"/>
      <c r="E182" s="2383"/>
      <c r="F182" s="2383"/>
      <c r="K182" s="2383"/>
      <c r="M182" s="2383"/>
      <c r="N182" s="2383"/>
      <c r="O182" s="2383"/>
      <c r="P182" s="2383"/>
      <c r="Q182" s="2383"/>
      <c r="S182" s="2201"/>
      <c r="T182" s="2404"/>
      <c r="U182" s="2404"/>
      <c r="V182" s="2404"/>
      <c r="W182" s="2404"/>
      <c r="X182" s="2404"/>
      <c r="Y182" s="2404"/>
      <c r="Z182" s="2404"/>
      <c r="AA182" s="2404"/>
      <c r="AB182" s="2404"/>
      <c r="AC182" s="2404"/>
      <c r="AD182" s="2404"/>
      <c r="AE182" s="2404"/>
      <c r="AF182" s="2404"/>
    </row>
    <row r="183" spans="1:32" s="2353" customFormat="1" ht="15">
      <c r="A183" s="2383"/>
      <c r="B183" s="2383"/>
      <c r="C183" s="2383"/>
      <c r="D183" s="2307" t="s">
        <v>125</v>
      </c>
      <c r="E183" s="2308"/>
      <c r="F183" s="2308"/>
      <c r="G183" s="2309"/>
      <c r="H183" s="2309"/>
      <c r="I183" s="2309"/>
      <c r="J183" s="2310"/>
      <c r="K183" s="2383"/>
      <c r="M183" s="2383"/>
      <c r="N183" s="2383"/>
      <c r="O183" s="2383"/>
      <c r="P183" s="2383"/>
      <c r="Q183" s="2383"/>
      <c r="S183" s="2201"/>
      <c r="T183" s="2404"/>
      <c r="U183" s="2404"/>
      <c r="V183" s="2404"/>
      <c r="W183" s="2404"/>
      <c r="X183" s="2404"/>
      <c r="Y183" s="2404"/>
      <c r="Z183" s="2404"/>
      <c r="AA183" s="2404"/>
      <c r="AB183" s="2404"/>
      <c r="AC183" s="2404"/>
      <c r="AD183" s="2404"/>
      <c r="AE183" s="2404"/>
      <c r="AF183" s="2404"/>
    </row>
    <row r="184" spans="1:32" s="2353" customFormat="1" ht="15">
      <c r="A184" s="2383"/>
      <c r="B184" s="2383"/>
      <c r="C184" s="2383"/>
      <c r="D184" s="2383"/>
      <c r="E184" s="2383"/>
      <c r="F184" s="2383"/>
      <c r="J184" s="3268"/>
      <c r="K184" s="2383"/>
      <c r="M184" s="2383"/>
      <c r="N184" s="2383"/>
      <c r="O184" s="2383"/>
      <c r="P184" s="2383"/>
      <c r="Q184" s="2383"/>
      <c r="S184" s="2201"/>
      <c r="T184" s="2404"/>
      <c r="U184" s="2404"/>
      <c r="V184" s="2404"/>
      <c r="W184" s="2404"/>
      <c r="X184" s="2404"/>
      <c r="Y184" s="2404"/>
      <c r="Z184" s="2404"/>
      <c r="AA184" s="2404"/>
      <c r="AB184" s="2404"/>
      <c r="AC184" s="2404"/>
      <c r="AD184" s="2404"/>
      <c r="AE184" s="2404"/>
      <c r="AF184" s="2404"/>
    </row>
    <row r="185" spans="1:32" s="2353" customFormat="1" ht="15">
      <c r="A185" s="2383"/>
      <c r="B185" s="2383"/>
      <c r="C185" s="2383"/>
      <c r="D185" s="2383"/>
      <c r="E185" s="2383"/>
      <c r="F185" s="2383"/>
      <c r="J185" s="3268"/>
      <c r="K185" s="2383"/>
      <c r="M185" s="2383"/>
      <c r="N185" s="2383"/>
      <c r="O185" s="2383"/>
      <c r="P185" s="2383"/>
      <c r="Q185" s="2383"/>
      <c r="S185" s="2201"/>
      <c r="T185" s="2404"/>
      <c r="U185" s="2404"/>
      <c r="V185" s="2404"/>
      <c r="W185" s="2404"/>
      <c r="X185" s="2404"/>
      <c r="Y185" s="2404"/>
      <c r="Z185" s="2404"/>
      <c r="AA185" s="2404"/>
      <c r="AB185" s="2404"/>
      <c r="AC185" s="2404"/>
      <c r="AD185" s="2404"/>
      <c r="AE185" s="2404"/>
      <c r="AF185" s="2404"/>
    </row>
    <row r="186" spans="1:32" s="2353" customFormat="1" ht="15">
      <c r="A186" s="2383"/>
      <c r="B186" s="2383"/>
      <c r="C186" s="2383"/>
      <c r="D186" s="2383"/>
      <c r="E186" s="2383"/>
      <c r="F186" s="2383"/>
      <c r="J186" s="3268"/>
      <c r="K186" s="2383"/>
      <c r="M186" s="2383"/>
      <c r="N186" s="2383"/>
      <c r="O186" s="2383"/>
      <c r="P186" s="2383"/>
      <c r="Q186" s="2383"/>
      <c r="S186" s="2201"/>
      <c r="T186" s="2404"/>
      <c r="U186" s="2404"/>
      <c r="V186" s="2404"/>
      <c r="W186" s="2404"/>
      <c r="X186" s="2404"/>
      <c r="Y186" s="2404"/>
      <c r="Z186" s="2404"/>
      <c r="AA186" s="2404"/>
      <c r="AB186" s="2404"/>
      <c r="AC186" s="2404"/>
      <c r="AD186" s="2404"/>
      <c r="AE186" s="2404"/>
      <c r="AF186" s="2404"/>
    </row>
    <row r="187" spans="1:32" s="2353" customFormat="1" ht="18">
      <c r="A187" s="2311" t="s">
        <v>1004</v>
      </c>
      <c r="B187" s="2383"/>
      <c r="C187" s="2383"/>
      <c r="D187" s="2383"/>
      <c r="E187" s="2383"/>
      <c r="F187" s="2383"/>
      <c r="J187" s="3268"/>
      <c r="K187" s="2383"/>
      <c r="M187" s="2383"/>
      <c r="N187" s="2383"/>
      <c r="O187" s="2383"/>
      <c r="P187" s="2383"/>
      <c r="Q187" s="2383"/>
      <c r="S187" s="2201"/>
      <c r="T187" s="2404"/>
      <c r="U187" s="2404"/>
      <c r="V187" s="2404"/>
      <c r="W187" s="2404"/>
      <c r="X187" s="2404"/>
      <c r="Y187" s="2404"/>
      <c r="Z187" s="2404"/>
      <c r="AA187" s="2404"/>
      <c r="AB187" s="2404"/>
      <c r="AC187" s="2404"/>
      <c r="AD187" s="2404"/>
      <c r="AE187" s="2404"/>
      <c r="AF187" s="2404"/>
    </row>
    <row r="188" spans="1:32" s="2353" customFormat="1" ht="15">
      <c r="A188" s="2383" t="s">
        <v>1302</v>
      </c>
      <c r="B188" s="2383" t="s">
        <v>1822</v>
      </c>
      <c r="C188" s="2383"/>
      <c r="D188" s="2383"/>
      <c r="E188" s="2383"/>
      <c r="F188" s="2383"/>
      <c r="J188" s="3268"/>
      <c r="K188" s="2383"/>
      <c r="M188" s="2383"/>
      <c r="N188" s="2383"/>
      <c r="O188" s="2383"/>
      <c r="P188" s="2383"/>
      <c r="Q188" s="2383"/>
      <c r="S188" s="2201"/>
      <c r="T188" s="2404"/>
      <c r="U188" s="2404"/>
      <c r="V188" s="2404"/>
      <c r="W188" s="2404"/>
      <c r="X188" s="2404"/>
      <c r="Y188" s="2404"/>
      <c r="Z188" s="2404"/>
      <c r="AA188" s="2404"/>
      <c r="AB188" s="2404"/>
      <c r="AC188" s="2404"/>
      <c r="AD188" s="2404"/>
      <c r="AE188" s="2404"/>
      <c r="AF188" s="2404"/>
    </row>
    <row r="189" spans="1:32">
      <c r="J189" s="3278"/>
    </row>
    <row r="190" spans="1:32">
      <c r="J190" s="3278"/>
    </row>
    <row r="191" spans="1:32">
      <c r="J191" s="3278"/>
    </row>
    <row r="192" spans="1:32">
      <c r="J192" s="3278"/>
    </row>
    <row r="193" spans="10:10">
      <c r="J193" s="3278"/>
    </row>
    <row r="194" spans="10:10">
      <c r="J194" s="3278"/>
    </row>
    <row r="195" spans="10:10">
      <c r="J195" s="3278"/>
    </row>
    <row r="196" spans="10:10">
      <c r="J196" s="3278"/>
    </row>
    <row r="197" spans="10:10">
      <c r="J197" s="3278"/>
    </row>
    <row r="198" spans="10:10">
      <c r="J198" s="3278"/>
    </row>
    <row r="199" spans="10:10">
      <c r="J199" s="3278"/>
    </row>
    <row r="200" spans="10:10">
      <c r="J200" s="3278"/>
    </row>
    <row r="201" spans="10:10">
      <c r="J201" s="3278"/>
    </row>
    <row r="202" spans="10:10">
      <c r="J202" s="3278"/>
    </row>
    <row r="203" spans="10:10">
      <c r="J203" s="3278"/>
    </row>
    <row r="204" spans="10:10">
      <c r="J204" s="3278"/>
    </row>
    <row r="205" spans="10:10">
      <c r="J205" s="3278"/>
    </row>
    <row r="206" spans="10:10">
      <c r="J206" s="3278"/>
    </row>
    <row r="207" spans="10:10">
      <c r="J207" s="3278"/>
    </row>
    <row r="208" spans="10:10">
      <c r="J208" s="3278"/>
    </row>
    <row r="209" spans="10:10">
      <c r="J209" s="3278"/>
    </row>
    <row r="210" spans="10:10">
      <c r="J210" s="3278"/>
    </row>
    <row r="211" spans="10:10">
      <c r="J211" s="3278"/>
    </row>
    <row r="212" spans="10:10">
      <c r="J212" s="3278"/>
    </row>
    <row r="213" spans="10:10">
      <c r="J213" s="3278"/>
    </row>
    <row r="214" spans="10:10">
      <c r="J214" s="3278"/>
    </row>
    <row r="215" spans="10:10">
      <c r="J215" s="3278"/>
    </row>
    <row r="216" spans="10:10">
      <c r="J216" s="3278"/>
    </row>
    <row r="217" spans="10:10">
      <c r="J217" s="3278"/>
    </row>
    <row r="218" spans="10:10">
      <c r="J218" s="3278"/>
    </row>
    <row r="219" spans="10:10">
      <c r="J219" s="3278"/>
    </row>
    <row r="220" spans="10:10">
      <c r="J220" s="3278"/>
    </row>
    <row r="221" spans="10:10">
      <c r="J221" s="3278"/>
    </row>
    <row r="222" spans="10:10">
      <c r="J222" s="3278"/>
    </row>
    <row r="223" spans="10:10">
      <c r="J223" s="3278"/>
    </row>
    <row r="224" spans="10:10">
      <c r="J224" s="3278"/>
    </row>
    <row r="225" spans="10:10">
      <c r="J225" s="3278"/>
    </row>
    <row r="226" spans="10:10">
      <c r="J226" s="3278"/>
    </row>
    <row r="227" spans="10:10">
      <c r="J227" s="3278"/>
    </row>
    <row r="228" spans="10:10">
      <c r="J228" s="3278"/>
    </row>
    <row r="229" spans="10:10">
      <c r="J229" s="3278"/>
    </row>
    <row r="230" spans="10:10">
      <c r="J230" s="3278"/>
    </row>
    <row r="231" spans="10:10">
      <c r="J231" s="3278"/>
    </row>
    <row r="232" spans="10:10">
      <c r="J232" s="3278"/>
    </row>
    <row r="233" spans="10:10">
      <c r="J233" s="3278"/>
    </row>
    <row r="234" spans="10:10">
      <c r="J234" s="3278"/>
    </row>
    <row r="235" spans="10:10">
      <c r="J235" s="3278"/>
    </row>
    <row r="236" spans="10:10">
      <c r="J236" s="3278"/>
    </row>
    <row r="237" spans="10:10">
      <c r="J237" s="3278"/>
    </row>
    <row r="238" spans="10:10">
      <c r="J238" s="3278"/>
    </row>
    <row r="239" spans="10:10">
      <c r="J239" s="3278"/>
    </row>
    <row r="240" spans="10:10">
      <c r="J240" s="3278"/>
    </row>
    <row r="241" spans="10:10">
      <c r="J241" s="3278"/>
    </row>
    <row r="242" spans="10:10">
      <c r="J242" s="3278"/>
    </row>
    <row r="243" spans="10:10">
      <c r="J243" s="3278"/>
    </row>
    <row r="244" spans="10:10">
      <c r="J244" s="3278"/>
    </row>
    <row r="245" spans="10:10">
      <c r="J245" s="3278"/>
    </row>
    <row r="246" spans="10:10">
      <c r="J246" s="3278"/>
    </row>
    <row r="247" spans="10:10">
      <c r="J247" s="3278"/>
    </row>
    <row r="248" spans="10:10">
      <c r="J248" s="3278"/>
    </row>
    <row r="249" spans="10:10">
      <c r="J249" s="3278"/>
    </row>
    <row r="250" spans="10:10">
      <c r="J250" s="3278"/>
    </row>
    <row r="251" spans="10:10">
      <c r="J251" s="3278"/>
    </row>
    <row r="252" spans="10:10">
      <c r="J252" s="3278"/>
    </row>
    <row r="253" spans="10:10">
      <c r="J253" s="3278"/>
    </row>
    <row r="254" spans="10:10">
      <c r="J254" s="3278"/>
    </row>
    <row r="255" spans="10:10">
      <c r="J255" s="3278"/>
    </row>
    <row r="256" spans="10:10">
      <c r="J256" s="3278"/>
    </row>
    <row r="257" spans="10:10">
      <c r="J257" s="3278"/>
    </row>
    <row r="258" spans="10:10">
      <c r="J258" s="3278"/>
    </row>
    <row r="259" spans="10:10">
      <c r="J259" s="3278"/>
    </row>
    <row r="260" spans="10:10">
      <c r="J260" s="3278"/>
    </row>
    <row r="261" spans="10:10">
      <c r="J261" s="3278"/>
    </row>
    <row r="262" spans="10:10">
      <c r="J262" s="3278"/>
    </row>
    <row r="263" spans="10:10">
      <c r="J263" s="3278"/>
    </row>
    <row r="264" spans="10:10">
      <c r="J264" s="3278"/>
    </row>
    <row r="265" spans="10:10">
      <c r="J265" s="3278"/>
    </row>
    <row r="266" spans="10:10">
      <c r="J266" s="3278"/>
    </row>
    <row r="267" spans="10:10">
      <c r="J267" s="3278"/>
    </row>
    <row r="268" spans="10:10">
      <c r="J268" s="3278"/>
    </row>
    <row r="269" spans="10:10">
      <c r="J269" s="3278"/>
    </row>
    <row r="270" spans="10:10">
      <c r="J270" s="3278"/>
    </row>
    <row r="271" spans="10:10">
      <c r="J271" s="3278"/>
    </row>
    <row r="272" spans="10:10">
      <c r="J272" s="3278"/>
    </row>
    <row r="273" spans="10:10">
      <c r="J273" s="3278"/>
    </row>
    <row r="274" spans="10:10">
      <c r="J274" s="3278"/>
    </row>
    <row r="275" spans="10:10">
      <c r="J275" s="3278"/>
    </row>
    <row r="276" spans="10:10">
      <c r="J276" s="3278"/>
    </row>
    <row r="277" spans="10:10">
      <c r="J277" s="3278"/>
    </row>
    <row r="278" spans="10:10">
      <c r="J278" s="3278"/>
    </row>
    <row r="279" spans="10:10">
      <c r="J279" s="3278"/>
    </row>
    <row r="280" spans="10:10">
      <c r="J280" s="3278"/>
    </row>
    <row r="281" spans="10:10">
      <c r="J281" s="3278"/>
    </row>
    <row r="282" spans="10:10">
      <c r="J282" s="3278"/>
    </row>
    <row r="283" spans="10:10">
      <c r="J283" s="3278"/>
    </row>
    <row r="284" spans="10:10">
      <c r="J284" s="3278"/>
    </row>
    <row r="285" spans="10:10">
      <c r="J285" s="3278"/>
    </row>
    <row r="286" spans="10:10">
      <c r="J286" s="3278"/>
    </row>
    <row r="287" spans="10:10">
      <c r="J287" s="3278"/>
    </row>
    <row r="288" spans="10:10">
      <c r="J288" s="3278"/>
    </row>
    <row r="289" spans="10:10">
      <c r="J289" s="3278"/>
    </row>
    <row r="290" spans="10:10">
      <c r="J290" s="3278"/>
    </row>
    <row r="291" spans="10:10">
      <c r="J291" s="3278"/>
    </row>
    <row r="292" spans="10:10">
      <c r="J292" s="3278"/>
    </row>
    <row r="293" spans="10:10">
      <c r="J293" s="3278"/>
    </row>
    <row r="294" spans="10:10">
      <c r="J294" s="3278"/>
    </row>
    <row r="295" spans="10:10">
      <c r="J295" s="3278"/>
    </row>
    <row r="296" spans="10:10">
      <c r="J296" s="3278"/>
    </row>
    <row r="297" spans="10:10">
      <c r="J297" s="3278"/>
    </row>
    <row r="298" spans="10:10">
      <c r="J298" s="3278"/>
    </row>
    <row r="299" spans="10:10">
      <c r="J299" s="3278"/>
    </row>
    <row r="300" spans="10:10">
      <c r="J300" s="3278"/>
    </row>
    <row r="301" spans="10:10">
      <c r="J301" s="3278"/>
    </row>
    <row r="302" spans="10:10">
      <c r="J302" s="3278"/>
    </row>
    <row r="303" spans="10:10">
      <c r="J303" s="3278"/>
    </row>
    <row r="304" spans="10:10">
      <c r="J304" s="3278"/>
    </row>
    <row r="305" spans="10:10">
      <c r="J305" s="3278"/>
    </row>
    <row r="306" spans="10:10">
      <c r="J306" s="3278"/>
    </row>
    <row r="307" spans="10:10">
      <c r="J307" s="3278"/>
    </row>
    <row r="308" spans="10:10">
      <c r="J308" s="3278"/>
    </row>
    <row r="309" spans="10:10">
      <c r="J309" s="3278"/>
    </row>
    <row r="310" spans="10:10">
      <c r="J310" s="3278"/>
    </row>
    <row r="311" spans="10:10">
      <c r="J311" s="3278"/>
    </row>
    <row r="312" spans="10:10">
      <c r="J312" s="3278"/>
    </row>
  </sheetData>
  <mergeCells count="9">
    <mergeCell ref="D5:J5"/>
    <mergeCell ref="K5:L5"/>
    <mergeCell ref="Q5:R5"/>
    <mergeCell ref="A7:C9"/>
    <mergeCell ref="K7:K8"/>
    <mergeCell ref="L7:L8"/>
    <mergeCell ref="Q7:Q8"/>
    <mergeCell ref="R7:R8"/>
    <mergeCell ref="N8:O8"/>
  </mergeCells>
  <pageMargins left="0.70866141732283472" right="0.70866141732283472" top="0.74803149606299213" bottom="0.74803149606299213" header="0.31496062992125984" footer="0.31496062992125984"/>
  <pageSetup paperSize="8" scale="33" orientation="portrait" r:id="rId1"/>
</worksheet>
</file>

<file path=xl/worksheets/sheet2.xml><?xml version="1.0" encoding="utf-8"?>
<worksheet xmlns="http://schemas.openxmlformats.org/spreadsheetml/2006/main" xmlns:r="http://schemas.openxmlformats.org/officeDocument/2006/relationships">
  <sheetPr published="0" enableFormatConditionsCalculation="0"/>
  <dimension ref="B1:D31"/>
  <sheetViews>
    <sheetView showGridLines="0" zoomScaleNormal="100" workbookViewId="0">
      <selection activeCell="I26" sqref="I26"/>
    </sheetView>
  </sheetViews>
  <sheetFormatPr baseColWidth="10" defaultColWidth="8.85546875" defaultRowHeight="12.75"/>
  <cols>
    <col min="2" max="2" width="31" customWidth="1"/>
    <col min="3" max="3" width="32.85546875" customWidth="1"/>
  </cols>
  <sheetData>
    <row r="1" spans="2:4">
      <c r="B1" s="232"/>
      <c r="C1" s="236"/>
    </row>
    <row r="2" spans="2:4" ht="26.25">
      <c r="B2" s="3889" t="s">
        <v>601</v>
      </c>
      <c r="C2" s="3890"/>
      <c r="D2" s="3890"/>
    </row>
    <row r="3" spans="2:4">
      <c r="B3" s="232"/>
      <c r="C3" s="236"/>
    </row>
    <row r="4" spans="2:4" ht="26.25">
      <c r="B4" s="3889" t="s">
        <v>1839</v>
      </c>
      <c r="C4" s="3890"/>
      <c r="D4" s="3890"/>
    </row>
    <row r="5" spans="2:4">
      <c r="B5" s="232"/>
      <c r="C5" s="237"/>
    </row>
    <row r="6" spans="2:4">
      <c r="B6" s="232"/>
      <c r="C6" s="236"/>
    </row>
    <row r="7" spans="2:4">
      <c r="B7" s="232" t="s">
        <v>583</v>
      </c>
      <c r="C7" s="236" t="s">
        <v>752</v>
      </c>
    </row>
    <row r="8" spans="2:4">
      <c r="B8" s="232" t="s">
        <v>584</v>
      </c>
      <c r="C8" s="238" t="s">
        <v>751</v>
      </c>
    </row>
    <row r="9" spans="2:4">
      <c r="B9" s="232"/>
      <c r="C9" s="236"/>
    </row>
    <row r="10" spans="2:4">
      <c r="B10" s="232" t="s">
        <v>585</v>
      </c>
      <c r="C10" s="239" t="s">
        <v>1840</v>
      </c>
    </row>
    <row r="11" spans="2:4">
      <c r="B11" s="232"/>
      <c r="C11" s="236"/>
    </row>
    <row r="12" spans="2:4">
      <c r="B12" s="232"/>
      <c r="C12" s="236"/>
    </row>
    <row r="13" spans="2:4">
      <c r="B13" s="442" t="s">
        <v>537</v>
      </c>
      <c r="C13" s="236" t="s">
        <v>921</v>
      </c>
    </row>
    <row r="14" spans="2:4">
      <c r="B14" s="443" t="s">
        <v>538</v>
      </c>
      <c r="C14" s="236">
        <v>2015</v>
      </c>
      <c r="D14" s="246" t="s">
        <v>809</v>
      </c>
    </row>
    <row r="15" spans="2:4">
      <c r="B15" s="443" t="s">
        <v>539</v>
      </c>
      <c r="C15" s="236">
        <v>2016</v>
      </c>
      <c r="D15" s="246" t="s">
        <v>726</v>
      </c>
    </row>
    <row r="16" spans="2:4">
      <c r="B16" s="232"/>
      <c r="C16" s="236"/>
    </row>
    <row r="17" spans="2:3">
      <c r="B17" s="232"/>
      <c r="C17" s="236"/>
    </row>
    <row r="18" spans="2:3" ht="39.75" customHeight="1">
      <c r="B18" s="3887" t="s">
        <v>1420</v>
      </c>
      <c r="C18" s="3888"/>
    </row>
    <row r="19" spans="2:3">
      <c r="B19" s="2091"/>
      <c r="C19" s="2092"/>
    </row>
    <row r="20" spans="2:3">
      <c r="B20" s="2091"/>
      <c r="C20" s="2092"/>
    </row>
    <row r="21" spans="2:3">
      <c r="B21" s="2096" t="s">
        <v>1421</v>
      </c>
      <c r="C21" s="2092"/>
    </row>
    <row r="22" spans="2:3">
      <c r="B22" s="2096" t="s">
        <v>1422</v>
      </c>
      <c r="C22" s="2092"/>
    </row>
    <row r="23" spans="2:3">
      <c r="B23" s="2096" t="s">
        <v>1423</v>
      </c>
      <c r="C23" s="2093"/>
    </row>
    <row r="24" spans="2:3">
      <c r="B24" s="2096" t="s">
        <v>1424</v>
      </c>
      <c r="C24" s="2093"/>
    </row>
    <row r="25" spans="2:3">
      <c r="B25" s="2097"/>
      <c r="C25" s="2093"/>
    </row>
    <row r="26" spans="2:3">
      <c r="B26" s="2097" t="s">
        <v>1425</v>
      </c>
      <c r="C26" s="2093"/>
    </row>
    <row r="27" spans="2:3">
      <c r="B27" s="2097" t="s">
        <v>1426</v>
      </c>
      <c r="C27" s="2093"/>
    </row>
    <row r="28" spans="2:3">
      <c r="B28" s="2097" t="s">
        <v>1427</v>
      </c>
      <c r="C28" s="2093"/>
    </row>
    <row r="29" spans="2:3">
      <c r="B29" s="2094"/>
      <c r="C29" s="2095"/>
    </row>
    <row r="31" spans="2:3">
      <c r="B31" s="232" t="s">
        <v>1428</v>
      </c>
    </row>
  </sheetData>
  <mergeCells count="3">
    <mergeCell ref="B18:C18"/>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enableFormatConditionsCalculation="0"/>
  <dimension ref="A1:BB325"/>
  <sheetViews>
    <sheetView showGridLines="0" topLeftCell="A144" zoomScale="75" zoomScaleNormal="75" zoomScaleSheetLayoutView="75" workbookViewId="0">
      <selection activeCell="A317" sqref="A317"/>
    </sheetView>
  </sheetViews>
  <sheetFormatPr baseColWidth="10" defaultColWidth="8.85546875" defaultRowHeight="12.75"/>
  <cols>
    <col min="1" max="1" width="15" style="2280" customWidth="1"/>
    <col min="2" max="2" width="14.28515625" style="2280" customWidth="1"/>
    <col min="3" max="3" width="10" style="2280" customWidth="1"/>
    <col min="4" max="4" width="3.85546875" style="2280" customWidth="1"/>
    <col min="5" max="5" width="4.7109375" style="2280" customWidth="1"/>
    <col min="6" max="6" width="4" style="2280" customWidth="1"/>
    <col min="7" max="7" width="3.7109375" style="2281" customWidth="1"/>
    <col min="8" max="8" width="14.140625" style="2281" customWidth="1"/>
    <col min="9" max="9" width="152.42578125" style="2281" customWidth="1"/>
    <col min="10" max="21" width="13.7109375" style="2265" customWidth="1"/>
    <col min="22" max="22" width="24.42578125" style="2265" customWidth="1"/>
    <col min="23" max="23" width="20" style="2265" customWidth="1"/>
    <col min="24" max="24" width="23.7109375" style="2265" customWidth="1"/>
    <col min="25" max="34" width="13.7109375" style="2265" customWidth="1"/>
    <col min="35" max="35" width="19.28515625" style="2265" customWidth="1"/>
    <col min="36" max="36" width="10.7109375" style="2280" customWidth="1"/>
    <col min="37" max="48" width="10.7109375" style="2265" customWidth="1"/>
    <col min="49" max="53" width="8.85546875" style="2265"/>
    <col min="54" max="16384" width="8.85546875" style="2161"/>
  </cols>
  <sheetData>
    <row r="1" spans="1:53" s="2173" customFormat="1" ht="18">
      <c r="A1" s="2170" t="s">
        <v>1548</v>
      </c>
      <c r="B1" s="2170"/>
      <c r="C1" s="2170"/>
      <c r="D1" s="2170"/>
      <c r="E1" s="2170"/>
      <c r="F1" s="2170"/>
      <c r="G1" s="2171"/>
      <c r="H1" s="2171"/>
      <c r="I1" s="2170"/>
      <c r="J1" s="2175"/>
      <c r="K1" s="2175"/>
      <c r="L1" s="2175"/>
      <c r="M1" s="2175"/>
      <c r="N1" s="2175"/>
      <c r="O1" s="2175"/>
      <c r="P1" s="2175"/>
      <c r="Q1" s="2175"/>
      <c r="R1" s="2175"/>
      <c r="S1" s="2175"/>
      <c r="T1" s="2175"/>
      <c r="U1" s="2175"/>
      <c r="V1" s="2175"/>
      <c r="W1" s="2175"/>
      <c r="X1" s="2175"/>
      <c r="Y1" s="2175"/>
      <c r="Z1" s="2175"/>
      <c r="AA1" s="2175"/>
      <c r="AB1" s="2175"/>
      <c r="AC1" s="2175"/>
      <c r="AD1" s="2175"/>
      <c r="AE1" s="2175"/>
      <c r="AF1" s="2175"/>
      <c r="AG1" s="2175"/>
      <c r="AH1" s="2175"/>
      <c r="AI1" s="2175"/>
      <c r="AK1" s="2175"/>
      <c r="AL1" s="2175"/>
      <c r="AM1" s="2175"/>
      <c r="AN1" s="2175"/>
      <c r="AO1" s="2175"/>
      <c r="AP1" s="2175"/>
      <c r="AQ1" s="2175"/>
      <c r="AR1" s="2175"/>
      <c r="AS1" s="2175"/>
      <c r="AT1" s="2175"/>
      <c r="AU1" s="2175"/>
      <c r="AV1" s="2175"/>
      <c r="AW1" s="2175"/>
      <c r="AX1" s="2175"/>
      <c r="AY1" s="2175"/>
      <c r="AZ1" s="2175"/>
      <c r="BA1" s="2175"/>
    </row>
    <row r="2" spans="1:53" s="2179" customFormat="1" ht="11.25">
      <c r="A2" s="357" t="str">
        <f>'PAGE DE GARDE'!C8</f>
        <v>ELECTRICITE</v>
      </c>
      <c r="B2" s="403"/>
      <c r="C2" s="357"/>
      <c r="D2" s="369" t="str">
        <f>'PAGE DE GARDE'!C10</f>
        <v>PT 2015-2016 V0</v>
      </c>
      <c r="E2" s="2176"/>
      <c r="F2" s="2176"/>
      <c r="G2" s="2177"/>
      <c r="H2" s="2177"/>
      <c r="I2" s="2176"/>
      <c r="J2" s="2181"/>
      <c r="K2" s="2181"/>
      <c r="L2" s="2181"/>
      <c r="M2" s="2181"/>
      <c r="N2" s="2181"/>
      <c r="O2" s="2181"/>
      <c r="P2" s="2181"/>
      <c r="Q2" s="2181"/>
      <c r="R2" s="2181"/>
      <c r="S2" s="2181"/>
      <c r="T2" s="2181"/>
      <c r="U2" s="2181"/>
      <c r="V2" s="2181"/>
      <c r="W2" s="2181"/>
      <c r="X2" s="2181"/>
      <c r="Y2" s="2181"/>
      <c r="Z2" s="2181"/>
      <c r="AA2" s="2181"/>
      <c r="AB2" s="2181"/>
      <c r="AC2" s="2181"/>
      <c r="AD2" s="2181"/>
      <c r="AE2" s="2181"/>
      <c r="AF2" s="2181"/>
      <c r="AG2" s="2181"/>
      <c r="AH2" s="2181"/>
      <c r="AI2" s="2181"/>
      <c r="AK2" s="2181"/>
      <c r="AL2" s="2181"/>
      <c r="AM2" s="2181"/>
      <c r="AN2" s="2181"/>
      <c r="AO2" s="2181"/>
      <c r="AP2" s="2181"/>
      <c r="AQ2" s="2181"/>
      <c r="AR2" s="2181"/>
      <c r="AS2" s="2181"/>
      <c r="AT2" s="2181"/>
      <c r="AU2" s="2181"/>
      <c r="AV2" s="2181"/>
      <c r="AW2" s="2181"/>
      <c r="AX2" s="2181"/>
      <c r="AY2" s="2181"/>
      <c r="AZ2" s="2181"/>
      <c r="BA2" s="2181"/>
    </row>
    <row r="3" spans="1:53" s="2179" customFormat="1" ht="11.25">
      <c r="A3" s="1320" t="str">
        <f>'PAGE DE GARDE'!C7</f>
        <v>GRD</v>
      </c>
      <c r="B3" s="369"/>
      <c r="C3" s="357"/>
      <c r="D3" s="358"/>
      <c r="E3" s="2176"/>
      <c r="F3" s="2176"/>
      <c r="G3" s="2177"/>
      <c r="H3" s="2177"/>
      <c r="I3" s="2176"/>
      <c r="J3" s="2181"/>
      <c r="K3" s="2181"/>
      <c r="L3" s="2181"/>
      <c r="M3" s="2181"/>
      <c r="N3" s="2181"/>
      <c r="O3" s="2181"/>
      <c r="P3" s="2181"/>
      <c r="Q3" s="2181"/>
      <c r="R3" s="2181"/>
      <c r="S3" s="2181"/>
      <c r="T3" s="2181"/>
      <c r="U3" s="2181"/>
      <c r="V3" s="2181"/>
      <c r="W3" s="2181"/>
      <c r="X3" s="2181"/>
      <c r="Y3" s="2181"/>
      <c r="Z3" s="2181"/>
      <c r="AA3" s="2181"/>
      <c r="AB3" s="2181"/>
      <c r="AC3" s="2181"/>
      <c r="AD3" s="2181"/>
      <c r="AE3" s="2181"/>
      <c r="AF3" s="2181"/>
      <c r="AG3" s="2181"/>
      <c r="AH3" s="2181"/>
      <c r="AI3" s="2181"/>
      <c r="AK3" s="2181"/>
      <c r="AL3" s="2181"/>
      <c r="AM3" s="2181"/>
      <c r="AN3" s="2181"/>
      <c r="AO3" s="2181"/>
      <c r="AP3" s="2181"/>
      <c r="AQ3" s="2181"/>
      <c r="AR3" s="2181"/>
      <c r="AS3" s="2181"/>
      <c r="AT3" s="2181"/>
      <c r="AU3" s="2181"/>
      <c r="AV3" s="2181"/>
      <c r="AW3" s="2181"/>
      <c r="AX3" s="2181"/>
      <c r="AY3" s="2181"/>
      <c r="AZ3" s="2181"/>
      <c r="BA3" s="2181"/>
    </row>
    <row r="4" spans="1:53" s="2182" customFormat="1" ht="13.5" thickBot="1">
      <c r="G4" s="2183"/>
      <c r="H4" s="2183"/>
      <c r="J4" s="2185"/>
      <c r="K4" s="2185"/>
      <c r="L4" s="2185"/>
      <c r="M4" s="2185"/>
      <c r="N4" s="2185"/>
      <c r="O4" s="2185"/>
      <c r="P4" s="2185"/>
      <c r="Q4" s="2185"/>
      <c r="R4" s="2185"/>
      <c r="S4" s="2185"/>
      <c r="T4" s="2185"/>
      <c r="U4" s="2185"/>
      <c r="V4" s="2185"/>
      <c r="W4" s="2185"/>
      <c r="X4" s="2185"/>
      <c r="Y4" s="2185"/>
      <c r="Z4" s="2185"/>
      <c r="AA4" s="2185"/>
      <c r="AB4" s="2185"/>
      <c r="AC4" s="2185"/>
      <c r="AD4" s="2185"/>
      <c r="AE4" s="2185"/>
      <c r="AF4" s="2185"/>
      <c r="AG4" s="2185"/>
      <c r="AH4" s="2185"/>
      <c r="AI4" s="2185"/>
      <c r="AK4" s="2185"/>
      <c r="AL4" s="2185"/>
      <c r="AM4" s="2185"/>
      <c r="AN4" s="2185"/>
      <c r="AO4" s="2185"/>
      <c r="AP4" s="2185"/>
      <c r="AQ4" s="2185"/>
      <c r="AR4" s="2185"/>
      <c r="AS4" s="2185"/>
      <c r="AT4" s="2185"/>
      <c r="AU4" s="2185"/>
      <c r="AV4" s="2185"/>
      <c r="AW4" s="2185"/>
      <c r="AX4" s="2185"/>
      <c r="AY4" s="2185"/>
      <c r="AZ4" s="2185"/>
      <c r="BA4" s="2185"/>
    </row>
    <row r="5" spans="1:53" s="2281" customFormat="1" ht="14.25" thickTop="1" thickBot="1">
      <c r="A5" s="2186" t="s">
        <v>600</v>
      </c>
      <c r="B5" s="2187"/>
      <c r="C5" s="2187"/>
      <c r="D5" s="3963" t="str">
        <f>'PAGE DE GARDE'!C7</f>
        <v>GRD</v>
      </c>
      <c r="E5" s="3964"/>
      <c r="F5" s="3964"/>
      <c r="G5" s="3964"/>
      <c r="H5" s="3964"/>
      <c r="I5" s="3965"/>
      <c r="J5" s="2182"/>
      <c r="K5" s="2182"/>
      <c r="L5" s="2182"/>
      <c r="M5" s="2182"/>
      <c r="N5" s="2182"/>
      <c r="O5" s="2182"/>
      <c r="P5" s="2182"/>
      <c r="Q5" s="2182"/>
      <c r="R5" s="2182"/>
      <c r="S5" s="2189"/>
      <c r="T5" s="2189"/>
      <c r="U5" s="2182"/>
      <c r="V5" s="2182"/>
      <c r="W5" s="2182"/>
      <c r="X5" s="2182"/>
      <c r="Y5" s="2182"/>
      <c r="Z5" s="2182"/>
      <c r="AA5" s="2182"/>
      <c r="AB5" s="2182"/>
      <c r="AC5" s="2182"/>
      <c r="AD5" s="2182"/>
      <c r="AE5" s="2182"/>
      <c r="AF5" s="2189"/>
      <c r="AG5" s="2189"/>
      <c r="AH5" s="2182"/>
      <c r="AI5" s="2182"/>
      <c r="AJ5" s="2182"/>
      <c r="AK5" s="2182"/>
      <c r="AL5" s="2182"/>
      <c r="AM5" s="2182"/>
      <c r="AN5" s="2182"/>
      <c r="AO5" s="2182"/>
      <c r="AP5" s="2182"/>
      <c r="AQ5" s="2182"/>
      <c r="AR5" s="2182"/>
      <c r="AS5" s="2182"/>
      <c r="AT5" s="2189"/>
      <c r="AU5" s="2189"/>
      <c r="AV5" s="2182"/>
      <c r="AW5" s="2287"/>
      <c r="AX5" s="2287"/>
      <c r="AY5" s="2287"/>
      <c r="AZ5" s="2287"/>
      <c r="BA5" s="2287"/>
    </row>
    <row r="6" spans="1:53" s="2281" customFormat="1" ht="14.25" thickTop="1" thickBot="1">
      <c r="A6" s="2182"/>
      <c r="B6" s="2182"/>
      <c r="C6" s="2182"/>
      <c r="D6" s="2182"/>
      <c r="E6" s="2182"/>
      <c r="F6" s="2182"/>
      <c r="G6" s="2183"/>
      <c r="H6" s="2183"/>
      <c r="I6" s="2182"/>
      <c r="J6" s="2182"/>
      <c r="K6" s="2182"/>
      <c r="L6" s="2182"/>
      <c r="M6" s="2182"/>
      <c r="N6" s="2182"/>
      <c r="O6" s="2182"/>
      <c r="P6" s="2182"/>
      <c r="Q6" s="2182"/>
      <c r="R6" s="2182"/>
      <c r="S6" s="2189"/>
      <c r="T6" s="2189"/>
      <c r="U6" s="2182"/>
      <c r="V6" s="2182"/>
      <c r="W6" s="2182"/>
      <c r="X6" s="2182"/>
      <c r="Y6" s="2182"/>
      <c r="Z6" s="2182"/>
      <c r="AA6" s="2182"/>
      <c r="AB6" s="2182"/>
      <c r="AC6" s="2182"/>
      <c r="AD6" s="2182"/>
      <c r="AE6" s="2182"/>
      <c r="AF6" s="2189"/>
      <c r="AG6" s="2189"/>
      <c r="AH6" s="2182"/>
      <c r="AI6" s="2182"/>
      <c r="AJ6" s="2182"/>
      <c r="AK6" s="2182"/>
      <c r="AL6" s="2182"/>
      <c r="AM6" s="2182"/>
      <c r="AN6" s="2182"/>
      <c r="AO6" s="2182"/>
      <c r="AP6" s="2182"/>
      <c r="AQ6" s="2182"/>
      <c r="AR6" s="2182"/>
      <c r="AS6" s="2182"/>
      <c r="AT6" s="2189"/>
      <c r="AU6" s="2189"/>
      <c r="AV6" s="2182"/>
      <c r="AW6" s="2287"/>
      <c r="AX6" s="2287"/>
      <c r="AY6" s="2287"/>
      <c r="AZ6" s="2287"/>
      <c r="BA6" s="2287"/>
    </row>
    <row r="7" spans="1:53" s="2281" customFormat="1">
      <c r="A7" s="3966" t="s">
        <v>550</v>
      </c>
      <c r="B7" s="3967"/>
      <c r="C7" s="3968"/>
      <c r="D7" s="2158"/>
      <c r="E7" s="2262"/>
      <c r="F7" s="2262"/>
      <c r="G7" s="2262"/>
      <c r="H7" s="2159"/>
      <c r="I7" s="2159"/>
      <c r="J7" s="4000" t="s">
        <v>1520</v>
      </c>
      <c r="K7" s="4001"/>
      <c r="L7" s="4002"/>
      <c r="M7" s="4000" t="s">
        <v>1520</v>
      </c>
      <c r="N7" s="4001"/>
      <c r="O7" s="4002"/>
      <c r="P7" s="4000" t="s">
        <v>1520</v>
      </c>
      <c r="Q7" s="4001"/>
      <c r="R7" s="4002"/>
      <c r="S7" s="4000" t="s">
        <v>1520</v>
      </c>
      <c r="T7" s="4001"/>
      <c r="U7" s="4002"/>
      <c r="V7" s="2450" t="s">
        <v>1519</v>
      </c>
      <c r="W7" s="4000" t="s">
        <v>1523</v>
      </c>
      <c r="X7" s="4001"/>
      <c r="Y7" s="4002"/>
      <c r="Z7" s="4000" t="s">
        <v>1523</v>
      </c>
      <c r="AA7" s="4001"/>
      <c r="AB7" s="4002"/>
      <c r="AC7" s="4000" t="s">
        <v>1523</v>
      </c>
      <c r="AD7" s="4001"/>
      <c r="AE7" s="4002"/>
      <c r="AF7" s="4000" t="s">
        <v>1523</v>
      </c>
      <c r="AG7" s="4001"/>
      <c r="AH7" s="4002"/>
      <c r="AI7" s="2324" t="s">
        <v>1523</v>
      </c>
      <c r="AJ7" s="2287"/>
      <c r="AK7" s="2287"/>
      <c r="AL7" s="2287"/>
      <c r="AM7" s="2287"/>
    </row>
    <row r="8" spans="1:53" s="2281" customFormat="1" ht="13.5" thickBot="1">
      <c r="A8" s="3969"/>
      <c r="B8" s="3970"/>
      <c r="C8" s="3971"/>
      <c r="D8" s="2325"/>
      <c r="E8" s="2326"/>
      <c r="F8" s="2326"/>
      <c r="G8" s="2326"/>
      <c r="H8" s="2327"/>
      <c r="I8" s="2327"/>
      <c r="J8" s="3997" t="s">
        <v>554</v>
      </c>
      <c r="K8" s="3998"/>
      <c r="L8" s="3999"/>
      <c r="M8" s="4003" t="s">
        <v>854</v>
      </c>
      <c r="N8" s="3998"/>
      <c r="O8" s="3999"/>
      <c r="P8" s="3997" t="s">
        <v>555</v>
      </c>
      <c r="Q8" s="3998"/>
      <c r="R8" s="3999"/>
      <c r="S8" s="3997" t="s">
        <v>556</v>
      </c>
      <c r="T8" s="3998"/>
      <c r="U8" s="3999"/>
      <c r="V8" s="2328"/>
      <c r="W8" s="3997" t="s">
        <v>554</v>
      </c>
      <c r="X8" s="3998"/>
      <c r="Y8" s="3999"/>
      <c r="Z8" s="4003" t="s">
        <v>854</v>
      </c>
      <c r="AA8" s="3998"/>
      <c r="AB8" s="3999"/>
      <c r="AC8" s="3997" t="s">
        <v>555</v>
      </c>
      <c r="AD8" s="3998"/>
      <c r="AE8" s="3999"/>
      <c r="AF8" s="3997" t="s">
        <v>556</v>
      </c>
      <c r="AG8" s="3998"/>
      <c r="AH8" s="3999"/>
      <c r="AI8" s="2329"/>
      <c r="AJ8" s="2287"/>
      <c r="AK8" s="2287"/>
      <c r="AL8" s="2287"/>
      <c r="AM8" s="2287"/>
    </row>
    <row r="9" spans="1:53" s="2281" customFormat="1" ht="26.25" thickBot="1">
      <c r="A9" s="3972"/>
      <c r="B9" s="3973"/>
      <c r="C9" s="3974"/>
      <c r="D9" s="2275"/>
      <c r="E9" s="2276"/>
      <c r="F9" s="2276"/>
      <c r="G9" s="2276"/>
      <c r="H9" s="2157"/>
      <c r="I9" s="2157"/>
      <c r="J9" s="2330" t="s">
        <v>557</v>
      </c>
      <c r="K9" s="2478" t="s">
        <v>558</v>
      </c>
      <c r="L9" s="2330" t="s">
        <v>754</v>
      </c>
      <c r="M9" s="2330" t="s">
        <v>557</v>
      </c>
      <c r="N9" s="2478" t="s">
        <v>558</v>
      </c>
      <c r="O9" s="2330" t="s">
        <v>754</v>
      </c>
      <c r="P9" s="2330" t="s">
        <v>557</v>
      </c>
      <c r="Q9" s="2478" t="s">
        <v>558</v>
      </c>
      <c r="R9" s="2330" t="s">
        <v>754</v>
      </c>
      <c r="S9" s="2330" t="s">
        <v>557</v>
      </c>
      <c r="T9" s="2478" t="s">
        <v>558</v>
      </c>
      <c r="U9" s="2330" t="s">
        <v>754</v>
      </c>
      <c r="V9" s="2330" t="s">
        <v>559</v>
      </c>
      <c r="W9" s="2330" t="s">
        <v>557</v>
      </c>
      <c r="X9" s="2478" t="s">
        <v>558</v>
      </c>
      <c r="Y9" s="2330" t="s">
        <v>754</v>
      </c>
      <c r="Z9" s="2330" t="s">
        <v>557</v>
      </c>
      <c r="AA9" s="2330" t="s">
        <v>558</v>
      </c>
      <c r="AB9" s="2330" t="s">
        <v>754</v>
      </c>
      <c r="AC9" s="2330" t="s">
        <v>557</v>
      </c>
      <c r="AD9" s="2330" t="s">
        <v>558</v>
      </c>
      <c r="AE9" s="2330" t="s">
        <v>754</v>
      </c>
      <c r="AF9" s="2330" t="s">
        <v>557</v>
      </c>
      <c r="AG9" s="2330" t="s">
        <v>558</v>
      </c>
      <c r="AH9" s="2330" t="s">
        <v>754</v>
      </c>
      <c r="AI9" s="2330" t="s">
        <v>559</v>
      </c>
      <c r="AJ9" s="2287"/>
      <c r="AK9" s="2287"/>
      <c r="AL9" s="2287"/>
      <c r="AM9" s="2287"/>
    </row>
    <row r="10" spans="1:53" s="2281" customFormat="1" ht="15">
      <c r="A10" s="2214"/>
      <c r="B10" s="2215"/>
      <c r="C10" s="2216"/>
      <c r="D10" s="2162" t="s">
        <v>983</v>
      </c>
      <c r="E10" s="2163"/>
      <c r="F10" s="2164"/>
      <c r="G10" s="2165"/>
      <c r="H10" s="2165"/>
      <c r="I10" s="2165"/>
      <c r="J10" s="2216"/>
      <c r="K10" s="2216"/>
      <c r="L10" s="2215"/>
      <c r="M10" s="2216"/>
      <c r="N10" s="2216"/>
      <c r="O10" s="2215"/>
      <c r="P10" s="2216"/>
      <c r="Q10" s="2216"/>
      <c r="R10" s="2215"/>
      <c r="S10" s="2216"/>
      <c r="T10" s="2216"/>
      <c r="U10" s="2215"/>
      <c r="V10" s="2215"/>
      <c r="W10" s="2216"/>
      <c r="X10" s="2216"/>
      <c r="Y10" s="2215"/>
      <c r="Z10" s="2216"/>
      <c r="AA10" s="2216"/>
      <c r="AB10" s="2215"/>
      <c r="AC10" s="2216"/>
      <c r="AD10" s="2216"/>
      <c r="AE10" s="2215"/>
      <c r="AF10" s="2216"/>
      <c r="AG10" s="2216"/>
      <c r="AH10" s="2215"/>
      <c r="AI10" s="2215"/>
      <c r="AJ10" s="2287"/>
      <c r="AK10" s="2287"/>
      <c r="AL10" s="2287"/>
      <c r="AM10" s="2287"/>
    </row>
    <row r="11" spans="1:53" s="2281" customFormat="1" ht="15">
      <c r="A11" s="2214"/>
      <c r="B11" s="2215"/>
      <c r="C11" s="2216"/>
      <c r="D11" s="2162"/>
      <c r="E11" s="2165"/>
      <c r="F11" s="2165" t="s">
        <v>984</v>
      </c>
      <c r="G11" s="2165"/>
      <c r="H11" s="2165"/>
      <c r="I11" s="2165"/>
      <c r="J11" s="2216"/>
      <c r="K11" s="2216"/>
      <c r="L11" s="2215"/>
      <c r="M11" s="2216"/>
      <c r="N11" s="2216"/>
      <c r="O11" s="2215"/>
      <c r="P11" s="2216"/>
      <c r="Q11" s="2216"/>
      <c r="R11" s="2215"/>
      <c r="S11" s="2216"/>
      <c r="T11" s="2216"/>
      <c r="U11" s="2215"/>
      <c r="V11" s="2215"/>
      <c r="W11" s="2216"/>
      <c r="X11" s="2216"/>
      <c r="Y11" s="2215"/>
      <c r="Z11" s="2216"/>
      <c r="AA11" s="2216"/>
      <c r="AB11" s="2215"/>
      <c r="AC11" s="2216"/>
      <c r="AD11" s="2216"/>
      <c r="AE11" s="2215"/>
      <c r="AF11" s="2216"/>
      <c r="AG11" s="2216"/>
      <c r="AH11" s="2215"/>
      <c r="AI11" s="2215"/>
      <c r="AJ11" s="2287"/>
      <c r="AK11" s="2287"/>
      <c r="AL11" s="2287"/>
      <c r="AM11" s="2287"/>
    </row>
    <row r="12" spans="1:53" s="2281" customFormat="1" ht="15">
      <c r="A12" s="2214"/>
      <c r="B12" s="2215"/>
      <c r="C12" s="2216"/>
      <c r="D12" s="2162"/>
      <c r="E12" s="2165"/>
      <c r="F12" s="2165" t="s">
        <v>985</v>
      </c>
      <c r="G12" s="2165"/>
      <c r="H12" s="2165"/>
      <c r="I12" s="2165"/>
      <c r="J12" s="2216"/>
      <c r="K12" s="2216"/>
      <c r="L12" s="2215"/>
      <c r="M12" s="2216"/>
      <c r="N12" s="2216"/>
      <c r="O12" s="2215"/>
      <c r="P12" s="2216"/>
      <c r="Q12" s="2216"/>
      <c r="R12" s="2215"/>
      <c r="S12" s="2216"/>
      <c r="T12" s="2216"/>
      <c r="U12" s="2215"/>
      <c r="V12" s="2215"/>
      <c r="W12" s="2216"/>
      <c r="X12" s="2216"/>
      <c r="Y12" s="2215"/>
      <c r="Z12" s="2216"/>
      <c r="AA12" s="2216"/>
      <c r="AB12" s="2215"/>
      <c r="AC12" s="2216"/>
      <c r="AD12" s="2216"/>
      <c r="AE12" s="2215"/>
      <c r="AF12" s="2216"/>
      <c r="AG12" s="2216"/>
      <c r="AH12" s="2215"/>
      <c r="AI12" s="2215"/>
      <c r="AJ12" s="2287"/>
      <c r="AK12" s="2287"/>
      <c r="AL12" s="2287"/>
      <c r="AM12" s="2287"/>
    </row>
    <row r="13" spans="1:53" s="2281" customFormat="1" ht="15">
      <c r="A13" s="2214"/>
      <c r="B13" s="2215"/>
      <c r="C13" s="2216"/>
      <c r="D13" s="2162"/>
      <c r="E13" s="2165"/>
      <c r="F13" s="2165" t="s">
        <v>986</v>
      </c>
      <c r="G13" s="2165"/>
      <c r="H13" s="2165"/>
      <c r="I13" s="2165"/>
      <c r="J13" s="2216"/>
      <c r="K13" s="2216"/>
      <c r="L13" s="2215"/>
      <c r="M13" s="2216"/>
      <c r="N13" s="2216"/>
      <c r="O13" s="2215"/>
      <c r="P13" s="2216"/>
      <c r="Q13" s="2216"/>
      <c r="R13" s="2215"/>
      <c r="S13" s="2216"/>
      <c r="T13" s="2216"/>
      <c r="U13" s="2215"/>
      <c r="V13" s="2215"/>
      <c r="W13" s="2216"/>
      <c r="X13" s="2216"/>
      <c r="Y13" s="2215"/>
      <c r="Z13" s="2216"/>
      <c r="AA13" s="2216"/>
      <c r="AB13" s="2215"/>
      <c r="AC13" s="2216"/>
      <c r="AD13" s="2216"/>
      <c r="AE13" s="2215"/>
      <c r="AF13" s="2216"/>
      <c r="AG13" s="2216"/>
      <c r="AH13" s="2215"/>
      <c r="AI13" s="2215"/>
      <c r="AJ13" s="2287"/>
      <c r="AK13" s="2287"/>
      <c r="AL13" s="2287"/>
      <c r="AM13" s="2287"/>
    </row>
    <row r="14" spans="1:53" s="2281" customFormat="1" ht="15">
      <c r="A14" s="2214"/>
      <c r="B14" s="2215"/>
      <c r="C14" s="2216"/>
      <c r="D14" s="2160"/>
      <c r="E14" s="2288"/>
      <c r="F14" s="2288"/>
      <c r="G14" s="2288"/>
      <c r="H14" s="2155"/>
      <c r="I14" s="2155"/>
      <c r="J14" s="2216"/>
      <c r="K14" s="2216"/>
      <c r="L14" s="2215"/>
      <c r="M14" s="2216"/>
      <c r="N14" s="2216"/>
      <c r="O14" s="2215"/>
      <c r="P14" s="2216"/>
      <c r="Q14" s="2216"/>
      <c r="R14" s="2215"/>
      <c r="S14" s="2216"/>
      <c r="T14" s="2216"/>
      <c r="U14" s="2215"/>
      <c r="V14" s="2215"/>
      <c r="W14" s="2216"/>
      <c r="X14" s="2216"/>
      <c r="Y14" s="2215"/>
      <c r="Z14" s="2216"/>
      <c r="AA14" s="2216"/>
      <c r="AB14" s="2215"/>
      <c r="AC14" s="2216"/>
      <c r="AD14" s="2216"/>
      <c r="AE14" s="2215"/>
      <c r="AF14" s="2216"/>
      <c r="AG14" s="2216"/>
      <c r="AH14" s="2215"/>
      <c r="AI14" s="2215"/>
      <c r="AJ14" s="2287"/>
      <c r="AK14" s="2287"/>
      <c r="AL14" s="2287"/>
      <c r="AM14" s="2287"/>
    </row>
    <row r="15" spans="1:53" s="2281" customFormat="1" ht="15">
      <c r="A15" s="2214"/>
      <c r="B15" s="2215"/>
      <c r="C15" s="2216"/>
      <c r="D15" s="2167"/>
      <c r="E15" s="2164" t="s">
        <v>627</v>
      </c>
      <c r="F15" s="2165"/>
      <c r="G15" s="2165"/>
      <c r="H15" s="2165"/>
      <c r="I15" s="2165"/>
      <c r="J15" s="2216">
        <f>J17+J107+J119+J124+J136</f>
        <v>0</v>
      </c>
      <c r="K15" s="2216">
        <f>K17+K107+K119+K124+K136</f>
        <v>0</v>
      </c>
      <c r="L15" s="2215">
        <f>J15+K15</f>
        <v>0</v>
      </c>
      <c r="M15" s="2216">
        <f>M17+M107+M119+M124+M136</f>
        <v>0</v>
      </c>
      <c r="N15" s="2216">
        <f>N17+N107+N119+N124+N136</f>
        <v>0</v>
      </c>
      <c r="O15" s="2215">
        <f>M15+N15</f>
        <v>0</v>
      </c>
      <c r="P15" s="2216">
        <f>P17+P107+P119+P124+P136</f>
        <v>0</v>
      </c>
      <c r="Q15" s="2216">
        <f>Q17+Q107+Q119+Q124+Q136</f>
        <v>0</v>
      </c>
      <c r="R15" s="2215">
        <f>P15+Q15</f>
        <v>0</v>
      </c>
      <c r="S15" s="2216">
        <f>S17+S107+S119+S124+S136</f>
        <v>0</v>
      </c>
      <c r="T15" s="2216">
        <f>T17+T107+T119+T124+T136</f>
        <v>0</v>
      </c>
      <c r="U15" s="2215">
        <f>S15+T15</f>
        <v>0</v>
      </c>
      <c r="V15" s="2215">
        <f>U15+R15+O15+L15</f>
        <v>0</v>
      </c>
      <c r="W15" s="2216">
        <f>W17+W107+W119+W124+W136</f>
        <v>0</v>
      </c>
      <c r="X15" s="2216">
        <f>X17+X107+X119+X124+X136</f>
        <v>0</v>
      </c>
      <c r="Y15" s="2215">
        <f>W15+X15</f>
        <v>0</v>
      </c>
      <c r="Z15" s="2216">
        <f>Z17+Z107+Z119+Z124+Z136</f>
        <v>0</v>
      </c>
      <c r="AA15" s="2216">
        <f>AA17+AA107+AA119+AA124+AA136</f>
        <v>0</v>
      </c>
      <c r="AB15" s="2215">
        <f>Z15+AA15</f>
        <v>0</v>
      </c>
      <c r="AC15" s="2216">
        <f>AC17+AC107+AC119+AC124+AC136</f>
        <v>0</v>
      </c>
      <c r="AD15" s="2216">
        <f>AD17+AD107+AD119+AD124+AD136</f>
        <v>0</v>
      </c>
      <c r="AE15" s="2215">
        <f>AC15+AD15</f>
        <v>0</v>
      </c>
      <c r="AF15" s="2216">
        <f>AF17+AF107+AF119+AF124+AF136</f>
        <v>0</v>
      </c>
      <c r="AG15" s="2216">
        <f>AG17+AG107+AG119+AG124+AG136</f>
        <v>0</v>
      </c>
      <c r="AH15" s="2215">
        <f>AF15+AG15</f>
        <v>0</v>
      </c>
      <c r="AI15" s="2215">
        <f>AH15+AE15+AB15+Y15</f>
        <v>0</v>
      </c>
      <c r="AJ15" s="2287"/>
      <c r="AK15" s="2287"/>
      <c r="AL15" s="2287"/>
      <c r="AM15" s="2287"/>
    </row>
    <row r="16" spans="1:53" s="2281" customFormat="1" ht="15">
      <c r="A16" s="2214"/>
      <c r="B16" s="2215"/>
      <c r="C16" s="2216"/>
      <c r="D16" s="2162"/>
      <c r="E16" s="2165"/>
      <c r="F16" s="2165"/>
      <c r="G16" s="2165"/>
      <c r="H16" s="2165"/>
      <c r="I16" s="2165"/>
      <c r="J16" s="2216"/>
      <c r="K16" s="2216"/>
      <c r="L16" s="2215"/>
      <c r="M16" s="2216"/>
      <c r="N16" s="2216"/>
      <c r="O16" s="2215"/>
      <c r="P16" s="2216"/>
      <c r="Q16" s="2216"/>
      <c r="R16" s="2215"/>
      <c r="S16" s="2216"/>
      <c r="T16" s="2216"/>
      <c r="U16" s="2215"/>
      <c r="V16" s="2215"/>
      <c r="W16" s="2216"/>
      <c r="X16" s="2216"/>
      <c r="Y16" s="2215"/>
      <c r="Z16" s="2216"/>
      <c r="AA16" s="2216"/>
      <c r="AB16" s="2215"/>
      <c r="AC16" s="2216"/>
      <c r="AD16" s="2216"/>
      <c r="AE16" s="2215"/>
      <c r="AF16" s="2216"/>
      <c r="AG16" s="2216"/>
      <c r="AH16" s="2215"/>
      <c r="AI16" s="2215"/>
      <c r="AJ16" s="2287"/>
      <c r="AK16" s="2287"/>
      <c r="AL16" s="2287"/>
      <c r="AM16" s="2287"/>
    </row>
    <row r="17" spans="1:39" s="2281" customFormat="1" ht="15">
      <c r="A17" s="2214"/>
      <c r="B17" s="2215"/>
      <c r="C17" s="2216"/>
      <c r="D17" s="2214"/>
      <c r="E17" s="2165" t="s">
        <v>877</v>
      </c>
      <c r="F17" s="2165" t="s">
        <v>628</v>
      </c>
      <c r="G17" s="2165"/>
      <c r="H17" s="2165"/>
      <c r="I17" s="2165"/>
      <c r="J17" s="2216">
        <f>J19+J82+J99</f>
        <v>0</v>
      </c>
      <c r="K17" s="2216">
        <f>K19+K82+K99</f>
        <v>0</v>
      </c>
      <c r="L17" s="2215">
        <f>J17+K17</f>
        <v>0</v>
      </c>
      <c r="M17" s="2216">
        <f>M19+M82+M99</f>
        <v>0</v>
      </c>
      <c r="N17" s="2216">
        <f>N19+N82+N99</f>
        <v>0</v>
      </c>
      <c r="O17" s="2215">
        <f>M17+N17</f>
        <v>0</v>
      </c>
      <c r="P17" s="2216">
        <f>P19+P82+P99</f>
        <v>0</v>
      </c>
      <c r="Q17" s="2216">
        <f>Q19+Q82+Q99</f>
        <v>0</v>
      </c>
      <c r="R17" s="2215">
        <f>P17+Q17</f>
        <v>0</v>
      </c>
      <c r="S17" s="2216">
        <f>S19+S82+S99</f>
        <v>0</v>
      </c>
      <c r="T17" s="2216">
        <f>T19+T82+T99</f>
        <v>0</v>
      </c>
      <c r="U17" s="2215">
        <f>S17+T17</f>
        <v>0</v>
      </c>
      <c r="V17" s="2215">
        <f>U17+R17+O17+L17</f>
        <v>0</v>
      </c>
      <c r="W17" s="2216">
        <f>W19+W82+W99</f>
        <v>0</v>
      </c>
      <c r="X17" s="2216">
        <f>X19+X82+X99</f>
        <v>0</v>
      </c>
      <c r="Y17" s="2215">
        <f>W17+X17</f>
        <v>0</v>
      </c>
      <c r="Z17" s="2216">
        <f>Z19+Z82+Z99</f>
        <v>0</v>
      </c>
      <c r="AA17" s="2216">
        <f>AA19+AA82+AA99</f>
        <v>0</v>
      </c>
      <c r="AB17" s="2215">
        <f>Z17+AA17</f>
        <v>0</v>
      </c>
      <c r="AC17" s="2216">
        <f>AC19+AC82+AC99</f>
        <v>0</v>
      </c>
      <c r="AD17" s="2216">
        <f>AD19+AD82+AD99</f>
        <v>0</v>
      </c>
      <c r="AE17" s="2215">
        <f>AC17+AD17</f>
        <v>0</v>
      </c>
      <c r="AF17" s="2216">
        <f>AF19+AF82+AF99</f>
        <v>0</v>
      </c>
      <c r="AG17" s="2216">
        <f>AG19+AG82+AG99</f>
        <v>0</v>
      </c>
      <c r="AH17" s="2215">
        <f>AF17+AG17</f>
        <v>0</v>
      </c>
      <c r="AI17" s="2215">
        <f>AH17+AE17+AB17+Y17</f>
        <v>0</v>
      </c>
      <c r="AJ17" s="2287"/>
      <c r="AK17" s="2287"/>
      <c r="AL17" s="2287"/>
      <c r="AM17" s="2287"/>
    </row>
    <row r="18" spans="1:39" s="2281" customFormat="1" ht="15">
      <c r="A18" s="2214"/>
      <c r="B18" s="2215"/>
      <c r="C18" s="2216"/>
      <c r="D18" s="2214"/>
      <c r="E18" s="2229"/>
      <c r="F18" s="2165"/>
      <c r="G18" s="2165"/>
      <c r="H18" s="2165"/>
      <c r="I18" s="2165"/>
      <c r="J18" s="2216"/>
      <c r="K18" s="2216"/>
      <c r="L18" s="2215"/>
      <c r="M18" s="2216"/>
      <c r="N18" s="2216"/>
      <c r="O18" s="2215"/>
      <c r="P18" s="2216"/>
      <c r="Q18" s="2216"/>
      <c r="R18" s="2215"/>
      <c r="S18" s="2216"/>
      <c r="T18" s="2216"/>
      <c r="U18" s="2215"/>
      <c r="V18" s="2215"/>
      <c r="W18" s="2216"/>
      <c r="X18" s="2216"/>
      <c r="Y18" s="2215"/>
      <c r="Z18" s="2216"/>
      <c r="AA18" s="2216"/>
      <c r="AB18" s="2215"/>
      <c r="AC18" s="2216"/>
      <c r="AD18" s="2216"/>
      <c r="AE18" s="2215"/>
      <c r="AF18" s="2216"/>
      <c r="AG18" s="2216"/>
      <c r="AH18" s="2215"/>
      <c r="AI18" s="2215"/>
      <c r="AJ18" s="2287"/>
      <c r="AK18" s="2287"/>
      <c r="AL18" s="2287"/>
      <c r="AM18" s="2287"/>
    </row>
    <row r="19" spans="1:39" s="2281" customFormat="1" ht="15">
      <c r="A19" s="2214"/>
      <c r="B19" s="2215"/>
      <c r="C19" s="2216"/>
      <c r="D19" s="2214"/>
      <c r="E19" s="2165"/>
      <c r="F19" s="2165" t="s">
        <v>736</v>
      </c>
      <c r="G19" s="2165" t="s">
        <v>629</v>
      </c>
      <c r="H19" s="2165"/>
      <c r="I19" s="2165"/>
      <c r="J19" s="2216">
        <f>J21+J42+J46+J73+J75+J77+J79+J80</f>
        <v>0</v>
      </c>
      <c r="K19" s="2216">
        <f>K21+K42+K46+K73+K75+K77+K79+K80</f>
        <v>0</v>
      </c>
      <c r="L19" s="2215">
        <f>J19+K19</f>
        <v>0</v>
      </c>
      <c r="M19" s="2216">
        <f>M21+M42+M46+M73+M75+M77+M79+M80</f>
        <v>0</v>
      </c>
      <c r="N19" s="2216">
        <f>N21+N42+N46+N73+N75+N77+N79+N80</f>
        <v>0</v>
      </c>
      <c r="O19" s="2215">
        <f>M19+N19</f>
        <v>0</v>
      </c>
      <c r="P19" s="2216">
        <f>P21+P42+P46+P73+P75+P77+P79+P80</f>
        <v>0</v>
      </c>
      <c r="Q19" s="2216">
        <f>Q21+Q42+Q46+Q73+Q75+Q77+Q79+Q80</f>
        <v>0</v>
      </c>
      <c r="R19" s="2215">
        <f>P19+Q19</f>
        <v>0</v>
      </c>
      <c r="S19" s="2216">
        <f>S21+S42+S46+S73+S75+S77+S79+S80</f>
        <v>0</v>
      </c>
      <c r="T19" s="2216">
        <f>T21+T42+T46+T73+T75+T77+T79+T80</f>
        <v>0</v>
      </c>
      <c r="U19" s="2215">
        <f>S19+T19</f>
        <v>0</v>
      </c>
      <c r="V19" s="2215">
        <f>U19+R19+O19+L19</f>
        <v>0</v>
      </c>
      <c r="W19" s="2216">
        <f>W21+W42+W46+W73+W75+W77+W79+W80</f>
        <v>0</v>
      </c>
      <c r="X19" s="2216">
        <f>X21+X42+X46+X73+X75+X77+X79+X80</f>
        <v>0</v>
      </c>
      <c r="Y19" s="2215">
        <f>W19+X19</f>
        <v>0</v>
      </c>
      <c r="Z19" s="2216">
        <f>Z21+Z42+Z46+Z73+Z75+Z77+Z79+Z80</f>
        <v>0</v>
      </c>
      <c r="AA19" s="2216">
        <f>AA21+AA42+AA46+AA73+AA75+AA77+AA79+AA80</f>
        <v>0</v>
      </c>
      <c r="AB19" s="2215">
        <f>Z19+AA19</f>
        <v>0</v>
      </c>
      <c r="AC19" s="2216">
        <f>AC21+AC42+AC46+AC73+AC75+AC77+AC79+AC80</f>
        <v>0</v>
      </c>
      <c r="AD19" s="2216">
        <f>AD21+AD42+AD46+AD73+AD75+AD77+AD79+AD80</f>
        <v>0</v>
      </c>
      <c r="AE19" s="2215">
        <f>AC19+AD19</f>
        <v>0</v>
      </c>
      <c r="AF19" s="2216">
        <f>AF21+AF42+AF46+AF73+AF75+AF77+AF79+AF80</f>
        <v>0</v>
      </c>
      <c r="AG19" s="2216">
        <f>AG21+AG42+AG46+AG73+AG75+AG77+AG79+AG80</f>
        <v>0</v>
      </c>
      <c r="AH19" s="2215">
        <f>AF19+AG19</f>
        <v>0</v>
      </c>
      <c r="AI19" s="2215">
        <f>AH19+AE19+AB19+Y19</f>
        <v>0</v>
      </c>
      <c r="AJ19" s="2287"/>
      <c r="AK19" s="2287"/>
      <c r="AL19" s="2287"/>
      <c r="AM19" s="2287"/>
    </row>
    <row r="20" spans="1:39" s="2281" customFormat="1" ht="15">
      <c r="A20" s="2214"/>
      <c r="B20" s="2215"/>
      <c r="C20" s="2216"/>
      <c r="D20" s="2214"/>
      <c r="E20" s="2165"/>
      <c r="F20" s="2165"/>
      <c r="G20" s="2165"/>
      <c r="H20" s="2165"/>
      <c r="I20" s="2230"/>
      <c r="J20" s="2232"/>
      <c r="K20" s="2232"/>
      <c r="L20" s="2231"/>
      <c r="M20" s="2232"/>
      <c r="N20" s="2232"/>
      <c r="O20" s="2231"/>
      <c r="P20" s="2232"/>
      <c r="Q20" s="2232"/>
      <c r="R20" s="2231"/>
      <c r="S20" s="2232"/>
      <c r="T20" s="2232"/>
      <c r="U20" s="2231"/>
      <c r="V20" s="2231"/>
      <c r="W20" s="2232"/>
      <c r="X20" s="2232"/>
      <c r="Y20" s="2231"/>
      <c r="Z20" s="2232"/>
      <c r="AA20" s="2232"/>
      <c r="AB20" s="2231"/>
      <c r="AC20" s="2232"/>
      <c r="AD20" s="2232"/>
      <c r="AE20" s="2231"/>
      <c r="AF20" s="2232"/>
      <c r="AG20" s="2232"/>
      <c r="AH20" s="2231"/>
      <c r="AI20" s="2231"/>
      <c r="AJ20" s="2287"/>
      <c r="AK20" s="2287"/>
      <c r="AL20" s="2287"/>
      <c r="AM20" s="2287"/>
    </row>
    <row r="21" spans="1:39" s="2281" customFormat="1" ht="15">
      <c r="A21" s="2214"/>
      <c r="B21" s="2215"/>
      <c r="C21" s="2216"/>
      <c r="D21" s="2214"/>
      <c r="E21" s="2165"/>
      <c r="F21" s="2165"/>
      <c r="G21" s="2165" t="s">
        <v>630</v>
      </c>
      <c r="H21" s="2230"/>
      <c r="I21" s="2230"/>
      <c r="J21" s="2216">
        <f>J22+J23+J24+J25+J26+J31+J32+J33+J36+J37+J38+J39+J40</f>
        <v>0</v>
      </c>
      <c r="K21" s="2216">
        <f t="shared" ref="K21:AH21" si="0">K22+K23+K24+K25+K26+K31+K32+K33+K36+K37+K38+K39+K40</f>
        <v>0</v>
      </c>
      <c r="L21" s="2216">
        <f t="shared" si="0"/>
        <v>0</v>
      </c>
      <c r="M21" s="2216">
        <f t="shared" si="0"/>
        <v>0</v>
      </c>
      <c r="N21" s="2216">
        <f t="shared" si="0"/>
        <v>0</v>
      </c>
      <c r="O21" s="2216">
        <f t="shared" si="0"/>
        <v>0</v>
      </c>
      <c r="P21" s="2216">
        <f t="shared" si="0"/>
        <v>0</v>
      </c>
      <c r="Q21" s="2216">
        <f t="shared" si="0"/>
        <v>0</v>
      </c>
      <c r="R21" s="2216">
        <f t="shared" si="0"/>
        <v>0</v>
      </c>
      <c r="S21" s="2216">
        <f t="shared" si="0"/>
        <v>0</v>
      </c>
      <c r="T21" s="2216">
        <f t="shared" si="0"/>
        <v>0</v>
      </c>
      <c r="U21" s="2216">
        <f t="shared" si="0"/>
        <v>0</v>
      </c>
      <c r="V21" s="2216">
        <f t="shared" si="0"/>
        <v>0</v>
      </c>
      <c r="W21" s="2216">
        <f t="shared" si="0"/>
        <v>0</v>
      </c>
      <c r="X21" s="2216">
        <f t="shared" si="0"/>
        <v>0</v>
      </c>
      <c r="Y21" s="2216">
        <f t="shared" si="0"/>
        <v>0</v>
      </c>
      <c r="Z21" s="2216">
        <f t="shared" si="0"/>
        <v>0</v>
      </c>
      <c r="AA21" s="2216">
        <f t="shared" si="0"/>
        <v>0</v>
      </c>
      <c r="AB21" s="2216">
        <f t="shared" si="0"/>
        <v>0</v>
      </c>
      <c r="AC21" s="2216">
        <f t="shared" si="0"/>
        <v>0</v>
      </c>
      <c r="AD21" s="2216">
        <f t="shared" si="0"/>
        <v>0</v>
      </c>
      <c r="AE21" s="2216">
        <f t="shared" si="0"/>
        <v>0</v>
      </c>
      <c r="AF21" s="2216">
        <f t="shared" si="0"/>
        <v>0</v>
      </c>
      <c r="AG21" s="2216">
        <f t="shared" si="0"/>
        <v>0</v>
      </c>
      <c r="AH21" s="2216">
        <f t="shared" si="0"/>
        <v>0</v>
      </c>
      <c r="AI21" s="3014">
        <f>AI22+AI23+AI24+AI25+AI26+AI31+AI32+AI33+AI36+AI37+AI38+AI39+AI40</f>
        <v>0</v>
      </c>
      <c r="AJ21" s="2287"/>
      <c r="AK21" s="2287"/>
      <c r="AL21" s="2287"/>
      <c r="AM21" s="2287"/>
    </row>
    <row r="22" spans="1:39" s="2281" customFormat="1" ht="15">
      <c r="A22" s="2214"/>
      <c r="B22" s="2215"/>
      <c r="C22" s="2216" t="s">
        <v>551</v>
      </c>
      <c r="D22" s="2214"/>
      <c r="E22" s="2165"/>
      <c r="F22" s="2165"/>
      <c r="G22" s="2165"/>
      <c r="H22" s="2230" t="s">
        <v>631</v>
      </c>
      <c r="I22" s="2230"/>
      <c r="J22" s="2232"/>
      <c r="K22" s="2232"/>
      <c r="L22" s="2231">
        <f t="shared" ref="L22:L40" si="1">J22+K22</f>
        <v>0</v>
      </c>
      <c r="M22" s="2232"/>
      <c r="N22" s="2232"/>
      <c r="O22" s="2231">
        <f t="shared" ref="O22:O40" si="2">M22+N22</f>
        <v>0</v>
      </c>
      <c r="P22" s="2232"/>
      <c r="Q22" s="2232"/>
      <c r="R22" s="2231">
        <f t="shared" ref="R22:R40" si="3">P22+Q22</f>
        <v>0</v>
      </c>
      <c r="S22" s="2232"/>
      <c r="T22" s="2232"/>
      <c r="U22" s="2231">
        <f t="shared" ref="U22:U40" si="4">S22+T22</f>
        <v>0</v>
      </c>
      <c r="V22" s="2231">
        <f t="shared" ref="V22:V40" si="5">U22+R22+O22+L22</f>
        <v>0</v>
      </c>
      <c r="W22" s="2232"/>
      <c r="X22" s="2232"/>
      <c r="Y22" s="2231">
        <f t="shared" ref="Y22:Y40" si="6">W22+X22</f>
        <v>0</v>
      </c>
      <c r="Z22" s="2232"/>
      <c r="AA22" s="2232"/>
      <c r="AB22" s="2231">
        <f t="shared" ref="AB22:AB40" si="7">Z22+AA22</f>
        <v>0</v>
      </c>
      <c r="AC22" s="2232"/>
      <c r="AD22" s="2232"/>
      <c r="AE22" s="2231">
        <f t="shared" ref="AE22:AE40" si="8">AC22+AD22</f>
        <v>0</v>
      </c>
      <c r="AF22" s="2232"/>
      <c r="AG22" s="2232"/>
      <c r="AH22" s="2231">
        <f t="shared" ref="AH22:AH40" si="9">AF22+AG22</f>
        <v>0</v>
      </c>
      <c r="AI22" s="2231">
        <f t="shared" ref="AI22:AI40" si="10">AH22+AE22+AB22+Y22</f>
        <v>0</v>
      </c>
      <c r="AJ22" s="2287"/>
      <c r="AK22" s="2287"/>
      <c r="AL22" s="2287"/>
      <c r="AM22" s="2287"/>
    </row>
    <row r="23" spans="1:39" s="2281" customFormat="1" ht="15">
      <c r="A23" s="2214"/>
      <c r="B23" s="2215"/>
      <c r="C23" s="2216" t="s">
        <v>551</v>
      </c>
      <c r="D23" s="2214"/>
      <c r="E23" s="2165"/>
      <c r="F23" s="2165"/>
      <c r="G23" s="2165"/>
      <c r="H23" s="2233" t="s">
        <v>632</v>
      </c>
      <c r="I23" s="2233"/>
      <c r="J23" s="2232"/>
      <c r="K23" s="2232"/>
      <c r="L23" s="2231">
        <f t="shared" si="1"/>
        <v>0</v>
      </c>
      <c r="M23" s="2232"/>
      <c r="N23" s="2232"/>
      <c r="O23" s="2231">
        <f t="shared" si="2"/>
        <v>0</v>
      </c>
      <c r="P23" s="2232"/>
      <c r="Q23" s="2232"/>
      <c r="R23" s="2231">
        <f t="shared" si="3"/>
        <v>0</v>
      </c>
      <c r="S23" s="2232"/>
      <c r="T23" s="2232"/>
      <c r="U23" s="2231">
        <f t="shared" si="4"/>
        <v>0</v>
      </c>
      <c r="V23" s="2231">
        <f t="shared" si="5"/>
        <v>0</v>
      </c>
      <c r="W23" s="2232"/>
      <c r="X23" s="2232"/>
      <c r="Y23" s="2231">
        <f t="shared" si="6"/>
        <v>0</v>
      </c>
      <c r="Z23" s="2232"/>
      <c r="AA23" s="2232"/>
      <c r="AB23" s="2231">
        <f t="shared" si="7"/>
        <v>0</v>
      </c>
      <c r="AC23" s="2232"/>
      <c r="AD23" s="2232"/>
      <c r="AE23" s="2231">
        <f t="shared" si="8"/>
        <v>0</v>
      </c>
      <c r="AF23" s="2232"/>
      <c r="AG23" s="2232"/>
      <c r="AH23" s="2231">
        <f t="shared" si="9"/>
        <v>0</v>
      </c>
      <c r="AI23" s="2231">
        <f t="shared" si="10"/>
        <v>0</v>
      </c>
      <c r="AJ23" s="2287"/>
      <c r="AK23" s="2287"/>
      <c r="AL23" s="2287"/>
      <c r="AM23" s="2287"/>
    </row>
    <row r="24" spans="1:39" s="2281" customFormat="1" ht="15">
      <c r="A24" s="2214"/>
      <c r="B24" s="2215"/>
      <c r="C24" s="2216" t="s">
        <v>552</v>
      </c>
      <c r="D24" s="2214"/>
      <c r="E24" s="2165"/>
      <c r="F24" s="2165"/>
      <c r="G24" s="2165"/>
      <c r="H24" s="2230" t="s">
        <v>633</v>
      </c>
      <c r="I24" s="2230"/>
      <c r="J24" s="2232"/>
      <c r="K24" s="2232"/>
      <c r="L24" s="2231">
        <f t="shared" si="1"/>
        <v>0</v>
      </c>
      <c r="M24" s="2232"/>
      <c r="N24" s="2232"/>
      <c r="O24" s="2231">
        <f t="shared" si="2"/>
        <v>0</v>
      </c>
      <c r="P24" s="2232"/>
      <c r="Q24" s="2232"/>
      <c r="R24" s="2231">
        <f t="shared" si="3"/>
        <v>0</v>
      </c>
      <c r="S24" s="2232"/>
      <c r="T24" s="2232"/>
      <c r="U24" s="2231">
        <f t="shared" si="4"/>
        <v>0</v>
      </c>
      <c r="V24" s="2231">
        <f t="shared" si="5"/>
        <v>0</v>
      </c>
      <c r="W24" s="2232"/>
      <c r="X24" s="2232"/>
      <c r="Y24" s="2231">
        <f t="shared" si="6"/>
        <v>0</v>
      </c>
      <c r="Z24" s="2232"/>
      <c r="AA24" s="2232"/>
      <c r="AB24" s="2231">
        <f t="shared" si="7"/>
        <v>0</v>
      </c>
      <c r="AC24" s="2232"/>
      <c r="AD24" s="2232"/>
      <c r="AE24" s="2231">
        <f t="shared" si="8"/>
        <v>0</v>
      </c>
      <c r="AF24" s="2232"/>
      <c r="AG24" s="2232"/>
      <c r="AH24" s="2231">
        <f t="shared" si="9"/>
        <v>0</v>
      </c>
      <c r="AI24" s="2231">
        <f t="shared" si="10"/>
        <v>0</v>
      </c>
      <c r="AJ24" s="2287"/>
      <c r="AK24" s="2287"/>
      <c r="AL24" s="2287"/>
      <c r="AM24" s="2287"/>
    </row>
    <row r="25" spans="1:39" s="2281" customFormat="1" ht="15">
      <c r="A25" s="2214"/>
      <c r="B25" s="2215"/>
      <c r="C25" s="2216" t="s">
        <v>551</v>
      </c>
      <c r="D25" s="2214"/>
      <c r="E25" s="2165"/>
      <c r="F25" s="2165"/>
      <c r="G25" s="2165"/>
      <c r="H25" s="2230" t="s">
        <v>634</v>
      </c>
      <c r="I25" s="2230"/>
      <c r="J25" s="2232"/>
      <c r="K25" s="2232"/>
      <c r="L25" s="2231">
        <f t="shared" si="1"/>
        <v>0</v>
      </c>
      <c r="M25" s="2232"/>
      <c r="N25" s="2232"/>
      <c r="O25" s="2231">
        <f t="shared" si="2"/>
        <v>0</v>
      </c>
      <c r="P25" s="2232"/>
      <c r="Q25" s="2232"/>
      <c r="R25" s="2231">
        <f t="shared" si="3"/>
        <v>0</v>
      </c>
      <c r="S25" s="2232"/>
      <c r="T25" s="2232"/>
      <c r="U25" s="2231">
        <f t="shared" si="4"/>
        <v>0</v>
      </c>
      <c r="V25" s="2231">
        <f t="shared" si="5"/>
        <v>0</v>
      </c>
      <c r="W25" s="2232"/>
      <c r="X25" s="2232"/>
      <c r="Y25" s="2231">
        <f t="shared" si="6"/>
        <v>0</v>
      </c>
      <c r="Z25" s="2232"/>
      <c r="AA25" s="2232"/>
      <c r="AB25" s="2231">
        <f t="shared" si="7"/>
        <v>0</v>
      </c>
      <c r="AC25" s="2232"/>
      <c r="AD25" s="2232"/>
      <c r="AE25" s="2231">
        <f t="shared" si="8"/>
        <v>0</v>
      </c>
      <c r="AF25" s="2232"/>
      <c r="AG25" s="2232"/>
      <c r="AH25" s="2231">
        <f t="shared" si="9"/>
        <v>0</v>
      </c>
      <c r="AI25" s="2231">
        <f t="shared" si="10"/>
        <v>0</v>
      </c>
      <c r="AJ25" s="2287"/>
      <c r="AK25" s="2287"/>
      <c r="AL25" s="2287"/>
      <c r="AM25" s="2287"/>
    </row>
    <row r="26" spans="1:39" s="2281" customFormat="1" ht="15">
      <c r="A26" s="2214"/>
      <c r="B26" s="2215"/>
      <c r="C26" s="2216"/>
      <c r="D26" s="2214"/>
      <c r="E26" s="2165"/>
      <c r="F26" s="2165"/>
      <c r="G26" s="2165"/>
      <c r="H26" s="2230" t="s">
        <v>635</v>
      </c>
      <c r="I26" s="2230"/>
      <c r="J26" s="2216">
        <f>J27+J28+J29+J30</f>
        <v>0</v>
      </c>
      <c r="K26" s="2216">
        <f>K27+K28+K29+K30</f>
        <v>0</v>
      </c>
      <c r="L26" s="2215">
        <f t="shared" si="1"/>
        <v>0</v>
      </c>
      <c r="M26" s="2216">
        <f>M27+M28+M29+M30</f>
        <v>0</v>
      </c>
      <c r="N26" s="2216">
        <f>N27+N28+N29+N30</f>
        <v>0</v>
      </c>
      <c r="O26" s="2215">
        <f t="shared" si="2"/>
        <v>0</v>
      </c>
      <c r="P26" s="2216">
        <f>P27+P28+P29+P30</f>
        <v>0</v>
      </c>
      <c r="Q26" s="2216">
        <f>Q27+Q28+Q29+Q30</f>
        <v>0</v>
      </c>
      <c r="R26" s="2215">
        <f t="shared" si="3"/>
        <v>0</v>
      </c>
      <c r="S26" s="2216">
        <f>S27+S28+S29+S30</f>
        <v>0</v>
      </c>
      <c r="T26" s="2216">
        <f>T27+T28+T29+T30</f>
        <v>0</v>
      </c>
      <c r="U26" s="2215">
        <f t="shared" si="4"/>
        <v>0</v>
      </c>
      <c r="V26" s="2215">
        <f t="shared" si="5"/>
        <v>0</v>
      </c>
      <c r="W26" s="2216">
        <f>W27+W28+W29+W30</f>
        <v>0</v>
      </c>
      <c r="X26" s="2216">
        <f>X27+X28+X29+X30</f>
        <v>0</v>
      </c>
      <c r="Y26" s="2215">
        <f t="shared" si="6"/>
        <v>0</v>
      </c>
      <c r="Z26" s="2216">
        <f>Z27+Z28+Z29+Z30</f>
        <v>0</v>
      </c>
      <c r="AA26" s="2216">
        <f>AA27+AA28+AA29+AA30</f>
        <v>0</v>
      </c>
      <c r="AB26" s="2215">
        <f t="shared" si="7"/>
        <v>0</v>
      </c>
      <c r="AC26" s="2216">
        <f>AC27+AC28+AC29+AC30</f>
        <v>0</v>
      </c>
      <c r="AD26" s="2216">
        <f>AD27+AD28+AD29+AD30</f>
        <v>0</v>
      </c>
      <c r="AE26" s="2215">
        <f t="shared" si="8"/>
        <v>0</v>
      </c>
      <c r="AF26" s="2216">
        <f>AF27+AF28+AF29+AF30</f>
        <v>0</v>
      </c>
      <c r="AG26" s="2216">
        <f>AG27+AG28+AG29+AG30</f>
        <v>0</v>
      </c>
      <c r="AH26" s="2215">
        <f t="shared" si="9"/>
        <v>0</v>
      </c>
      <c r="AI26" s="2215">
        <f t="shared" si="10"/>
        <v>0</v>
      </c>
      <c r="AJ26" s="2287"/>
      <c r="AK26" s="2287"/>
      <c r="AL26" s="2287"/>
      <c r="AM26" s="2287"/>
    </row>
    <row r="27" spans="1:39" s="2281" customFormat="1" ht="15">
      <c r="A27" s="2214"/>
      <c r="B27" s="2215"/>
      <c r="C27" s="2216" t="s">
        <v>551</v>
      </c>
      <c r="D27" s="2214"/>
      <c r="E27" s="2165"/>
      <c r="F27" s="2165"/>
      <c r="G27" s="2165"/>
      <c r="H27" s="2230"/>
      <c r="I27" s="2230" t="s">
        <v>636</v>
      </c>
      <c r="J27" s="2232"/>
      <c r="K27" s="2232"/>
      <c r="L27" s="2231">
        <f t="shared" si="1"/>
        <v>0</v>
      </c>
      <c r="M27" s="2232"/>
      <c r="N27" s="2232"/>
      <c r="O27" s="2231">
        <f t="shared" si="2"/>
        <v>0</v>
      </c>
      <c r="P27" s="2232"/>
      <c r="Q27" s="2232"/>
      <c r="R27" s="2231">
        <f t="shared" si="3"/>
        <v>0</v>
      </c>
      <c r="S27" s="2232"/>
      <c r="T27" s="2232"/>
      <c r="U27" s="2231">
        <f t="shared" si="4"/>
        <v>0</v>
      </c>
      <c r="V27" s="2231">
        <f t="shared" si="5"/>
        <v>0</v>
      </c>
      <c r="W27" s="2232"/>
      <c r="X27" s="2232"/>
      <c r="Y27" s="2231">
        <f t="shared" si="6"/>
        <v>0</v>
      </c>
      <c r="Z27" s="2232"/>
      <c r="AA27" s="2232"/>
      <c r="AB27" s="2231">
        <f t="shared" si="7"/>
        <v>0</v>
      </c>
      <c r="AC27" s="2232"/>
      <c r="AD27" s="2232"/>
      <c r="AE27" s="2231">
        <f t="shared" si="8"/>
        <v>0</v>
      </c>
      <c r="AF27" s="2232"/>
      <c r="AG27" s="2232"/>
      <c r="AH27" s="2231">
        <f t="shared" si="9"/>
        <v>0</v>
      </c>
      <c r="AI27" s="2231">
        <f t="shared" si="10"/>
        <v>0</v>
      </c>
      <c r="AJ27" s="2287"/>
      <c r="AK27" s="2287"/>
      <c r="AL27" s="2287"/>
      <c r="AM27" s="2287"/>
    </row>
    <row r="28" spans="1:39" s="2281" customFormat="1" ht="15">
      <c r="A28" s="2214"/>
      <c r="B28" s="2215"/>
      <c r="C28" s="2216" t="s">
        <v>551</v>
      </c>
      <c r="D28" s="2214"/>
      <c r="E28" s="2165"/>
      <c r="F28" s="2165"/>
      <c r="G28" s="2165"/>
      <c r="H28" s="2230"/>
      <c r="I28" s="2230" t="s">
        <v>637</v>
      </c>
      <c r="J28" s="2232"/>
      <c r="K28" s="2232"/>
      <c r="L28" s="2231">
        <f t="shared" si="1"/>
        <v>0</v>
      </c>
      <c r="M28" s="2232"/>
      <c r="N28" s="2232"/>
      <c r="O28" s="2231">
        <f t="shared" si="2"/>
        <v>0</v>
      </c>
      <c r="P28" s="2232"/>
      <c r="Q28" s="2232"/>
      <c r="R28" s="2231">
        <f t="shared" si="3"/>
        <v>0</v>
      </c>
      <c r="S28" s="2232"/>
      <c r="T28" s="2232"/>
      <c r="U28" s="2231">
        <f t="shared" si="4"/>
        <v>0</v>
      </c>
      <c r="V28" s="2231">
        <f t="shared" si="5"/>
        <v>0</v>
      </c>
      <c r="W28" s="2232"/>
      <c r="X28" s="2232"/>
      <c r="Y28" s="2231">
        <f t="shared" si="6"/>
        <v>0</v>
      </c>
      <c r="Z28" s="2232"/>
      <c r="AA28" s="2232"/>
      <c r="AB28" s="2231">
        <f t="shared" si="7"/>
        <v>0</v>
      </c>
      <c r="AC28" s="2232"/>
      <c r="AD28" s="2232"/>
      <c r="AE28" s="2231">
        <f t="shared" si="8"/>
        <v>0</v>
      </c>
      <c r="AF28" s="2232"/>
      <c r="AG28" s="2232"/>
      <c r="AH28" s="2231">
        <f t="shared" si="9"/>
        <v>0</v>
      </c>
      <c r="AI28" s="2231">
        <f t="shared" si="10"/>
        <v>0</v>
      </c>
      <c r="AJ28" s="2287"/>
      <c r="AK28" s="2287"/>
      <c r="AL28" s="2287"/>
      <c r="AM28" s="2287"/>
    </row>
    <row r="29" spans="1:39" s="2281" customFormat="1" ht="15">
      <c r="A29" s="2214"/>
      <c r="B29" s="2215"/>
      <c r="C29" s="2216" t="s">
        <v>552</v>
      </c>
      <c r="D29" s="2214"/>
      <c r="E29" s="2165"/>
      <c r="F29" s="2165"/>
      <c r="G29" s="2165"/>
      <c r="H29" s="2230"/>
      <c r="I29" s="2230" t="s">
        <v>76</v>
      </c>
      <c r="J29" s="2232"/>
      <c r="K29" s="2232"/>
      <c r="L29" s="2231">
        <f t="shared" si="1"/>
        <v>0</v>
      </c>
      <c r="M29" s="2232"/>
      <c r="N29" s="2232"/>
      <c r="O29" s="2231">
        <f t="shared" si="2"/>
        <v>0</v>
      </c>
      <c r="P29" s="2232"/>
      <c r="Q29" s="2232"/>
      <c r="R29" s="2231">
        <f t="shared" si="3"/>
        <v>0</v>
      </c>
      <c r="S29" s="2232"/>
      <c r="T29" s="2232"/>
      <c r="U29" s="2231">
        <f t="shared" si="4"/>
        <v>0</v>
      </c>
      <c r="V29" s="2231">
        <f t="shared" si="5"/>
        <v>0</v>
      </c>
      <c r="W29" s="2232"/>
      <c r="X29" s="2232"/>
      <c r="Y29" s="2231">
        <f t="shared" si="6"/>
        <v>0</v>
      </c>
      <c r="Z29" s="2232"/>
      <c r="AA29" s="2232"/>
      <c r="AB29" s="2231">
        <f t="shared" si="7"/>
        <v>0</v>
      </c>
      <c r="AC29" s="2232"/>
      <c r="AD29" s="2232"/>
      <c r="AE29" s="2231">
        <f t="shared" si="8"/>
        <v>0</v>
      </c>
      <c r="AF29" s="2232"/>
      <c r="AG29" s="2232"/>
      <c r="AH29" s="2231">
        <f t="shared" si="9"/>
        <v>0</v>
      </c>
      <c r="AI29" s="2231">
        <f t="shared" si="10"/>
        <v>0</v>
      </c>
      <c r="AJ29" s="2287"/>
      <c r="AK29" s="2287"/>
      <c r="AL29" s="2287"/>
      <c r="AM29" s="2287"/>
    </row>
    <row r="30" spans="1:39" s="2281" customFormat="1" ht="15">
      <c r="A30" s="2214"/>
      <c r="B30" s="2215"/>
      <c r="C30" s="2216" t="s">
        <v>551</v>
      </c>
      <c r="D30" s="2214"/>
      <c r="E30" s="2165"/>
      <c r="F30" s="2165"/>
      <c r="G30" s="2165"/>
      <c r="H30" s="2230"/>
      <c r="I30" s="2230" t="s">
        <v>638</v>
      </c>
      <c r="J30" s="2232"/>
      <c r="K30" s="2232"/>
      <c r="L30" s="2231">
        <f t="shared" si="1"/>
        <v>0</v>
      </c>
      <c r="M30" s="2232"/>
      <c r="N30" s="2232"/>
      <c r="O30" s="2231">
        <f t="shared" si="2"/>
        <v>0</v>
      </c>
      <c r="P30" s="2232"/>
      <c r="Q30" s="2232"/>
      <c r="R30" s="2231">
        <f t="shared" si="3"/>
        <v>0</v>
      </c>
      <c r="S30" s="2232"/>
      <c r="T30" s="2232"/>
      <c r="U30" s="2231">
        <f t="shared" si="4"/>
        <v>0</v>
      </c>
      <c r="V30" s="2231">
        <f t="shared" si="5"/>
        <v>0</v>
      </c>
      <c r="W30" s="2232"/>
      <c r="X30" s="2232"/>
      <c r="Y30" s="2231">
        <f t="shared" si="6"/>
        <v>0</v>
      </c>
      <c r="Z30" s="2232"/>
      <c r="AA30" s="2232"/>
      <c r="AB30" s="2231">
        <f t="shared" si="7"/>
        <v>0</v>
      </c>
      <c r="AC30" s="2232"/>
      <c r="AD30" s="2232"/>
      <c r="AE30" s="2231">
        <f t="shared" si="8"/>
        <v>0</v>
      </c>
      <c r="AF30" s="2232"/>
      <c r="AG30" s="2232"/>
      <c r="AH30" s="2231">
        <f t="shared" si="9"/>
        <v>0</v>
      </c>
      <c r="AI30" s="2231">
        <f t="shared" si="10"/>
        <v>0</v>
      </c>
      <c r="AJ30" s="2287"/>
      <c r="AK30" s="2287"/>
      <c r="AL30" s="2287"/>
      <c r="AM30" s="2287"/>
    </row>
    <row r="31" spans="1:39" s="2281" customFormat="1" ht="15">
      <c r="A31" s="2214"/>
      <c r="B31" s="2215"/>
      <c r="C31" s="2216" t="s">
        <v>551</v>
      </c>
      <c r="D31" s="2214"/>
      <c r="E31" s="2165"/>
      <c r="F31" s="2165"/>
      <c r="G31" s="2165"/>
      <c r="H31" s="2230" t="s">
        <v>639</v>
      </c>
      <c r="I31" s="2230"/>
      <c r="J31" s="2232"/>
      <c r="K31" s="2232"/>
      <c r="L31" s="2231">
        <f t="shared" si="1"/>
        <v>0</v>
      </c>
      <c r="M31" s="2232"/>
      <c r="N31" s="2232"/>
      <c r="O31" s="2231">
        <f t="shared" si="2"/>
        <v>0</v>
      </c>
      <c r="P31" s="2232"/>
      <c r="Q31" s="2232"/>
      <c r="R31" s="2231">
        <f t="shared" si="3"/>
        <v>0</v>
      </c>
      <c r="S31" s="2232"/>
      <c r="T31" s="2232"/>
      <c r="U31" s="2231">
        <f t="shared" si="4"/>
        <v>0</v>
      </c>
      <c r="V31" s="2231">
        <f t="shared" si="5"/>
        <v>0</v>
      </c>
      <c r="W31" s="2232"/>
      <c r="X31" s="2232"/>
      <c r="Y31" s="2231">
        <f t="shared" si="6"/>
        <v>0</v>
      </c>
      <c r="Z31" s="2232"/>
      <c r="AA31" s="2232"/>
      <c r="AB31" s="2231">
        <f t="shared" si="7"/>
        <v>0</v>
      </c>
      <c r="AC31" s="2232"/>
      <c r="AD31" s="2232"/>
      <c r="AE31" s="2231">
        <f t="shared" si="8"/>
        <v>0</v>
      </c>
      <c r="AF31" s="2232"/>
      <c r="AG31" s="2232"/>
      <c r="AH31" s="2231">
        <f t="shared" si="9"/>
        <v>0</v>
      </c>
      <c r="AI31" s="2231">
        <f t="shared" si="10"/>
        <v>0</v>
      </c>
      <c r="AJ31" s="2287"/>
      <c r="AK31" s="2287"/>
      <c r="AL31" s="2287"/>
      <c r="AM31" s="2287"/>
    </row>
    <row r="32" spans="1:39" s="2281" customFormat="1" ht="15">
      <c r="A32" s="2214"/>
      <c r="B32" s="2215"/>
      <c r="C32" s="2216" t="s">
        <v>551</v>
      </c>
      <c r="D32" s="2214"/>
      <c r="E32" s="2165"/>
      <c r="F32" s="2165"/>
      <c r="G32" s="2165"/>
      <c r="H32" s="2230" t="s">
        <v>640</v>
      </c>
      <c r="I32" s="2230"/>
      <c r="J32" s="2232"/>
      <c r="K32" s="2232"/>
      <c r="L32" s="2231">
        <f t="shared" si="1"/>
        <v>0</v>
      </c>
      <c r="M32" s="2232"/>
      <c r="N32" s="2232"/>
      <c r="O32" s="2231">
        <f t="shared" si="2"/>
        <v>0</v>
      </c>
      <c r="P32" s="2232"/>
      <c r="Q32" s="2232"/>
      <c r="R32" s="2231">
        <f t="shared" si="3"/>
        <v>0</v>
      </c>
      <c r="S32" s="2232"/>
      <c r="T32" s="2232"/>
      <c r="U32" s="2231">
        <f t="shared" si="4"/>
        <v>0</v>
      </c>
      <c r="V32" s="2231">
        <f t="shared" si="5"/>
        <v>0</v>
      </c>
      <c r="W32" s="2232"/>
      <c r="X32" s="2232"/>
      <c r="Y32" s="2231">
        <f t="shared" si="6"/>
        <v>0</v>
      </c>
      <c r="Z32" s="2232"/>
      <c r="AA32" s="2232"/>
      <c r="AB32" s="2231">
        <f t="shared" si="7"/>
        <v>0</v>
      </c>
      <c r="AC32" s="2232"/>
      <c r="AD32" s="2232"/>
      <c r="AE32" s="2231">
        <f t="shared" si="8"/>
        <v>0</v>
      </c>
      <c r="AF32" s="2232"/>
      <c r="AG32" s="2232"/>
      <c r="AH32" s="2231">
        <f t="shared" si="9"/>
        <v>0</v>
      </c>
      <c r="AI32" s="2231">
        <f t="shared" si="10"/>
        <v>0</v>
      </c>
      <c r="AJ32" s="2287"/>
      <c r="AK32" s="2287"/>
      <c r="AL32" s="2287"/>
      <c r="AM32" s="2287"/>
    </row>
    <row r="33" spans="1:53" s="2281" customFormat="1" ht="15">
      <c r="A33" s="2214"/>
      <c r="B33" s="2215"/>
      <c r="C33" s="2216"/>
      <c r="D33" s="2214"/>
      <c r="E33" s="2165"/>
      <c r="F33" s="2165"/>
      <c r="G33" s="2165"/>
      <c r="H33" s="2230" t="s">
        <v>641</v>
      </c>
      <c r="I33" s="2230"/>
      <c r="J33" s="2216">
        <f>J34+J35</f>
        <v>0</v>
      </c>
      <c r="K33" s="2216">
        <f>K34+K35</f>
        <v>0</v>
      </c>
      <c r="L33" s="2215">
        <f t="shared" si="1"/>
        <v>0</v>
      </c>
      <c r="M33" s="2216">
        <f>M34+M35</f>
        <v>0</v>
      </c>
      <c r="N33" s="2216">
        <f>N34+N35</f>
        <v>0</v>
      </c>
      <c r="O33" s="2215">
        <f t="shared" si="2"/>
        <v>0</v>
      </c>
      <c r="P33" s="2216">
        <f>P34+P35</f>
        <v>0</v>
      </c>
      <c r="Q33" s="2216">
        <f>Q34+Q35</f>
        <v>0</v>
      </c>
      <c r="R33" s="2215">
        <f t="shared" si="3"/>
        <v>0</v>
      </c>
      <c r="S33" s="2216">
        <f>S34+S35</f>
        <v>0</v>
      </c>
      <c r="T33" s="2216">
        <f>T34+T35</f>
        <v>0</v>
      </c>
      <c r="U33" s="2215">
        <f t="shared" si="4"/>
        <v>0</v>
      </c>
      <c r="V33" s="2215">
        <f t="shared" si="5"/>
        <v>0</v>
      </c>
      <c r="W33" s="2216">
        <f>W34+W35</f>
        <v>0</v>
      </c>
      <c r="X33" s="2216">
        <f>X34+X35</f>
        <v>0</v>
      </c>
      <c r="Y33" s="2215">
        <f t="shared" si="6"/>
        <v>0</v>
      </c>
      <c r="Z33" s="2216">
        <f>Z34+Z35</f>
        <v>0</v>
      </c>
      <c r="AA33" s="2216">
        <f>AA34+AA35</f>
        <v>0</v>
      </c>
      <c r="AB33" s="2215">
        <f t="shared" si="7"/>
        <v>0</v>
      </c>
      <c r="AC33" s="2216">
        <f>AC34+AC35</f>
        <v>0</v>
      </c>
      <c r="AD33" s="2216">
        <f>AD34+AD35</f>
        <v>0</v>
      </c>
      <c r="AE33" s="2215">
        <f t="shared" si="8"/>
        <v>0</v>
      </c>
      <c r="AF33" s="2216">
        <f>AF34+AF35</f>
        <v>0</v>
      </c>
      <c r="AG33" s="2216">
        <f>AG34+AG35</f>
        <v>0</v>
      </c>
      <c r="AH33" s="2215">
        <f t="shared" si="9"/>
        <v>0</v>
      </c>
      <c r="AI33" s="2215">
        <f t="shared" si="10"/>
        <v>0</v>
      </c>
      <c r="AJ33" s="2287"/>
      <c r="AK33" s="2287"/>
      <c r="AL33" s="2287"/>
      <c r="AM33" s="2287"/>
    </row>
    <row r="34" spans="1:53" s="2281" customFormat="1" ht="15">
      <c r="A34" s="2214"/>
      <c r="B34" s="2215"/>
      <c r="C34" s="2216" t="s">
        <v>551</v>
      </c>
      <c r="D34" s="2214"/>
      <c r="E34" s="2165"/>
      <c r="F34" s="2165"/>
      <c r="G34" s="2165"/>
      <c r="H34" s="2230"/>
      <c r="I34" s="2230" t="s">
        <v>642</v>
      </c>
      <c r="J34" s="2232"/>
      <c r="K34" s="2232"/>
      <c r="L34" s="2231">
        <f t="shared" si="1"/>
        <v>0</v>
      </c>
      <c r="M34" s="2232"/>
      <c r="N34" s="2232"/>
      <c r="O34" s="2231">
        <f t="shared" si="2"/>
        <v>0</v>
      </c>
      <c r="P34" s="2232"/>
      <c r="Q34" s="2232"/>
      <c r="R34" s="2231">
        <f t="shared" si="3"/>
        <v>0</v>
      </c>
      <c r="S34" s="2232"/>
      <c r="T34" s="2232"/>
      <c r="U34" s="2231">
        <f t="shared" si="4"/>
        <v>0</v>
      </c>
      <c r="V34" s="2231">
        <f t="shared" si="5"/>
        <v>0</v>
      </c>
      <c r="W34" s="2232"/>
      <c r="X34" s="2232"/>
      <c r="Y34" s="2231">
        <f t="shared" si="6"/>
        <v>0</v>
      </c>
      <c r="Z34" s="2232"/>
      <c r="AA34" s="2232"/>
      <c r="AB34" s="2231">
        <f t="shared" si="7"/>
        <v>0</v>
      </c>
      <c r="AC34" s="2232"/>
      <c r="AD34" s="2232"/>
      <c r="AE34" s="2231">
        <f t="shared" si="8"/>
        <v>0</v>
      </c>
      <c r="AF34" s="2232"/>
      <c r="AG34" s="2232"/>
      <c r="AH34" s="2231">
        <f t="shared" si="9"/>
        <v>0</v>
      </c>
      <c r="AI34" s="2231">
        <f t="shared" si="10"/>
        <v>0</v>
      </c>
      <c r="AJ34" s="2287"/>
      <c r="AK34" s="2287"/>
      <c r="AL34" s="2287"/>
      <c r="AM34" s="2287"/>
    </row>
    <row r="35" spans="1:53" s="2281" customFormat="1" ht="15">
      <c r="A35" s="2214"/>
      <c r="B35" s="2215"/>
      <c r="C35" s="2216" t="s">
        <v>551</v>
      </c>
      <c r="D35" s="2214"/>
      <c r="E35" s="2165"/>
      <c r="F35" s="2165"/>
      <c r="G35" s="2165"/>
      <c r="H35" s="2230"/>
      <c r="I35" s="2230" t="s">
        <v>643</v>
      </c>
      <c r="J35" s="2232"/>
      <c r="K35" s="2232"/>
      <c r="L35" s="2231">
        <f t="shared" si="1"/>
        <v>0</v>
      </c>
      <c r="M35" s="2232"/>
      <c r="N35" s="2232"/>
      <c r="O35" s="2231">
        <f t="shared" si="2"/>
        <v>0</v>
      </c>
      <c r="P35" s="2232"/>
      <c r="Q35" s="2232"/>
      <c r="R35" s="2231">
        <f t="shared" si="3"/>
        <v>0</v>
      </c>
      <c r="S35" s="2232"/>
      <c r="T35" s="2232"/>
      <c r="U35" s="2231">
        <f t="shared" si="4"/>
        <v>0</v>
      </c>
      <c r="V35" s="2231">
        <f t="shared" si="5"/>
        <v>0</v>
      </c>
      <c r="W35" s="2232"/>
      <c r="X35" s="2232"/>
      <c r="Y35" s="2231">
        <f t="shared" si="6"/>
        <v>0</v>
      </c>
      <c r="Z35" s="2232"/>
      <c r="AA35" s="2232"/>
      <c r="AB35" s="2231">
        <f t="shared" si="7"/>
        <v>0</v>
      </c>
      <c r="AC35" s="2232"/>
      <c r="AD35" s="2232"/>
      <c r="AE35" s="2231">
        <f t="shared" si="8"/>
        <v>0</v>
      </c>
      <c r="AF35" s="2232"/>
      <c r="AG35" s="2232"/>
      <c r="AH35" s="2231">
        <f t="shared" si="9"/>
        <v>0</v>
      </c>
      <c r="AI35" s="2231">
        <f t="shared" si="10"/>
        <v>0</v>
      </c>
      <c r="AJ35" s="2287"/>
      <c r="AK35" s="2287"/>
      <c r="AL35" s="2287"/>
      <c r="AM35" s="2287"/>
    </row>
    <row r="36" spans="1:53" ht="15">
      <c r="A36" s="2214"/>
      <c r="B36" s="2215"/>
      <c r="C36" s="2216" t="s">
        <v>552</v>
      </c>
      <c r="D36" s="2214"/>
      <c r="E36" s="2165"/>
      <c r="F36" s="2165"/>
      <c r="G36" s="2165"/>
      <c r="H36" s="2230" t="s">
        <v>644</v>
      </c>
      <c r="I36" s="2230"/>
      <c r="J36" s="2232"/>
      <c r="K36" s="2232"/>
      <c r="L36" s="2231">
        <f t="shared" si="1"/>
        <v>0</v>
      </c>
      <c r="M36" s="2232"/>
      <c r="N36" s="2232"/>
      <c r="O36" s="2231">
        <f t="shared" si="2"/>
        <v>0</v>
      </c>
      <c r="P36" s="2232"/>
      <c r="Q36" s="2232"/>
      <c r="R36" s="2231">
        <f t="shared" si="3"/>
        <v>0</v>
      </c>
      <c r="S36" s="2232"/>
      <c r="T36" s="2232"/>
      <c r="U36" s="2231">
        <f t="shared" si="4"/>
        <v>0</v>
      </c>
      <c r="V36" s="2231">
        <f t="shared" si="5"/>
        <v>0</v>
      </c>
      <c r="W36" s="2232"/>
      <c r="X36" s="2232"/>
      <c r="Y36" s="2231">
        <f t="shared" si="6"/>
        <v>0</v>
      </c>
      <c r="Z36" s="2232"/>
      <c r="AA36" s="2232"/>
      <c r="AB36" s="2231">
        <f t="shared" si="7"/>
        <v>0</v>
      </c>
      <c r="AC36" s="2232"/>
      <c r="AD36" s="2232"/>
      <c r="AE36" s="2231">
        <f t="shared" si="8"/>
        <v>0</v>
      </c>
      <c r="AF36" s="2232"/>
      <c r="AG36" s="2232"/>
      <c r="AH36" s="2231">
        <f t="shared" si="9"/>
        <v>0</v>
      </c>
      <c r="AI36" s="2231">
        <f t="shared" si="10"/>
        <v>0</v>
      </c>
      <c r="AJ36" s="2265"/>
      <c r="AN36" s="2161"/>
      <c r="AO36" s="2161"/>
      <c r="AP36" s="2161"/>
      <c r="AQ36" s="2161"/>
      <c r="AR36" s="2161"/>
      <c r="AS36" s="2161"/>
      <c r="AT36" s="2161"/>
      <c r="AU36" s="2161"/>
      <c r="AV36" s="2161"/>
      <c r="AW36" s="2161"/>
      <c r="AX36" s="2161"/>
      <c r="AY36" s="2161"/>
      <c r="AZ36" s="2161"/>
      <c r="BA36" s="2161"/>
    </row>
    <row r="37" spans="1:53" ht="15">
      <c r="A37" s="2214"/>
      <c r="B37" s="2215"/>
      <c r="C37" s="2216" t="s">
        <v>552</v>
      </c>
      <c r="D37" s="2214"/>
      <c r="E37" s="2165"/>
      <c r="F37" s="2165"/>
      <c r="G37" s="2165"/>
      <c r="H37" s="2230" t="s">
        <v>645</v>
      </c>
      <c r="I37" s="2230"/>
      <c r="J37" s="2232"/>
      <c r="K37" s="2232"/>
      <c r="L37" s="2231">
        <f t="shared" si="1"/>
        <v>0</v>
      </c>
      <c r="M37" s="2232"/>
      <c r="N37" s="2232"/>
      <c r="O37" s="2231">
        <f t="shared" si="2"/>
        <v>0</v>
      </c>
      <c r="P37" s="2232"/>
      <c r="Q37" s="2232"/>
      <c r="R37" s="2231">
        <f t="shared" si="3"/>
        <v>0</v>
      </c>
      <c r="S37" s="2232"/>
      <c r="T37" s="2232"/>
      <c r="U37" s="2231">
        <f t="shared" si="4"/>
        <v>0</v>
      </c>
      <c r="V37" s="2231">
        <f t="shared" si="5"/>
        <v>0</v>
      </c>
      <c r="W37" s="2232"/>
      <c r="X37" s="2232"/>
      <c r="Y37" s="2231">
        <f t="shared" si="6"/>
        <v>0</v>
      </c>
      <c r="Z37" s="2232"/>
      <c r="AA37" s="2232"/>
      <c r="AB37" s="2231">
        <f t="shared" si="7"/>
        <v>0</v>
      </c>
      <c r="AC37" s="2232"/>
      <c r="AD37" s="2232"/>
      <c r="AE37" s="2231">
        <f t="shared" si="8"/>
        <v>0</v>
      </c>
      <c r="AF37" s="2232"/>
      <c r="AG37" s="2232"/>
      <c r="AH37" s="2231">
        <f t="shared" si="9"/>
        <v>0</v>
      </c>
      <c r="AI37" s="2231">
        <f t="shared" si="10"/>
        <v>0</v>
      </c>
      <c r="AJ37" s="2265"/>
      <c r="AN37" s="2161"/>
      <c r="AO37" s="2161"/>
      <c r="AP37" s="2161"/>
      <c r="AQ37" s="2161"/>
      <c r="AR37" s="2161"/>
      <c r="AS37" s="2161"/>
      <c r="AT37" s="2161"/>
      <c r="AU37" s="2161"/>
      <c r="AV37" s="2161"/>
      <c r="AW37" s="2161"/>
      <c r="AX37" s="2161"/>
      <c r="AY37" s="2161"/>
      <c r="AZ37" s="2161"/>
      <c r="BA37" s="2161"/>
    </row>
    <row r="38" spans="1:53" ht="15">
      <c r="A38" s="2214"/>
      <c r="B38" s="2215"/>
      <c r="C38" s="2216" t="s">
        <v>552</v>
      </c>
      <c r="D38" s="2214"/>
      <c r="E38" s="2165"/>
      <c r="F38" s="2165"/>
      <c r="G38" s="2165"/>
      <c r="H38" s="2230" t="s">
        <v>646</v>
      </c>
      <c r="I38" s="2230"/>
      <c r="J38" s="2232"/>
      <c r="K38" s="2232"/>
      <c r="L38" s="2231">
        <f t="shared" si="1"/>
        <v>0</v>
      </c>
      <c r="M38" s="2232"/>
      <c r="N38" s="2232"/>
      <c r="O38" s="2231">
        <f t="shared" si="2"/>
        <v>0</v>
      </c>
      <c r="P38" s="2232"/>
      <c r="Q38" s="2232"/>
      <c r="R38" s="2231">
        <f t="shared" si="3"/>
        <v>0</v>
      </c>
      <c r="S38" s="2232"/>
      <c r="T38" s="2232"/>
      <c r="U38" s="2231">
        <f t="shared" si="4"/>
        <v>0</v>
      </c>
      <c r="V38" s="2231">
        <f t="shared" si="5"/>
        <v>0</v>
      </c>
      <c r="W38" s="2232"/>
      <c r="X38" s="2232"/>
      <c r="Y38" s="2231">
        <f t="shared" si="6"/>
        <v>0</v>
      </c>
      <c r="Z38" s="2232"/>
      <c r="AA38" s="2232"/>
      <c r="AB38" s="2231">
        <f t="shared" si="7"/>
        <v>0</v>
      </c>
      <c r="AC38" s="2232"/>
      <c r="AD38" s="2232"/>
      <c r="AE38" s="2231">
        <f t="shared" si="8"/>
        <v>0</v>
      </c>
      <c r="AF38" s="2232"/>
      <c r="AG38" s="2232"/>
      <c r="AH38" s="2231">
        <f t="shared" si="9"/>
        <v>0</v>
      </c>
      <c r="AI38" s="2231">
        <f t="shared" si="10"/>
        <v>0</v>
      </c>
      <c r="AJ38" s="2265"/>
      <c r="AN38" s="2161"/>
      <c r="AO38" s="2161"/>
      <c r="AP38" s="2161"/>
      <c r="AQ38" s="2161"/>
      <c r="AR38" s="2161"/>
      <c r="AS38" s="2161"/>
      <c r="AT38" s="2161"/>
      <c r="AU38" s="2161"/>
      <c r="AV38" s="2161"/>
      <c r="AW38" s="2161"/>
      <c r="AX38" s="2161"/>
      <c r="AY38" s="2161"/>
      <c r="AZ38" s="2161"/>
      <c r="BA38" s="2161"/>
    </row>
    <row r="39" spans="1:53" ht="15">
      <c r="A39" s="2214"/>
      <c r="B39" s="2215"/>
      <c r="C39" s="2216" t="s">
        <v>552</v>
      </c>
      <c r="D39" s="2214"/>
      <c r="E39" s="2165"/>
      <c r="F39" s="2165"/>
      <c r="G39" s="2165"/>
      <c r="H39" s="2230" t="s">
        <v>647</v>
      </c>
      <c r="I39" s="2230"/>
      <c r="J39" s="2232"/>
      <c r="K39" s="2232"/>
      <c r="L39" s="2231">
        <f t="shared" si="1"/>
        <v>0</v>
      </c>
      <c r="M39" s="2232"/>
      <c r="N39" s="2232"/>
      <c r="O39" s="2231">
        <f t="shared" si="2"/>
        <v>0</v>
      </c>
      <c r="P39" s="2232"/>
      <c r="Q39" s="2232"/>
      <c r="R39" s="2231">
        <f t="shared" si="3"/>
        <v>0</v>
      </c>
      <c r="S39" s="2232"/>
      <c r="T39" s="2232"/>
      <c r="U39" s="2231">
        <f t="shared" si="4"/>
        <v>0</v>
      </c>
      <c r="V39" s="2231">
        <f t="shared" si="5"/>
        <v>0</v>
      </c>
      <c r="W39" s="2232"/>
      <c r="X39" s="2232"/>
      <c r="Y39" s="2231">
        <f t="shared" si="6"/>
        <v>0</v>
      </c>
      <c r="Z39" s="2232"/>
      <c r="AA39" s="2232"/>
      <c r="AB39" s="2231">
        <f t="shared" si="7"/>
        <v>0</v>
      </c>
      <c r="AC39" s="2232"/>
      <c r="AD39" s="2232"/>
      <c r="AE39" s="2231">
        <f t="shared" si="8"/>
        <v>0</v>
      </c>
      <c r="AF39" s="2232"/>
      <c r="AG39" s="2232"/>
      <c r="AH39" s="2231">
        <f t="shared" si="9"/>
        <v>0</v>
      </c>
      <c r="AI39" s="2231">
        <f t="shared" si="10"/>
        <v>0</v>
      </c>
      <c r="AJ39" s="2265"/>
      <c r="AN39" s="2161"/>
      <c r="AO39" s="2161"/>
      <c r="AP39" s="2161"/>
      <c r="AQ39" s="2161"/>
      <c r="AR39" s="2161"/>
      <c r="AS39" s="2161"/>
      <c r="AT39" s="2161"/>
      <c r="AU39" s="2161"/>
      <c r="AV39" s="2161"/>
      <c r="AW39" s="2161"/>
      <c r="AX39" s="2161"/>
      <c r="AY39" s="2161"/>
      <c r="AZ39" s="2161"/>
      <c r="BA39" s="2161"/>
    </row>
    <row r="40" spans="1:53" s="2225" customFormat="1" ht="15" customHeight="1">
      <c r="A40" s="2214"/>
      <c r="B40" s="2491"/>
      <c r="C40" s="2216" t="s">
        <v>552</v>
      </c>
      <c r="D40" s="2214"/>
      <c r="E40" s="2486"/>
      <c r="F40" s="2486"/>
      <c r="G40" s="2486"/>
      <c r="H40" s="2487" t="s">
        <v>2015</v>
      </c>
      <c r="I40" s="2487"/>
      <c r="J40" s="2232"/>
      <c r="K40" s="2492"/>
      <c r="L40" s="2231">
        <f t="shared" si="1"/>
        <v>0</v>
      </c>
      <c r="M40" s="2492"/>
      <c r="N40" s="2492"/>
      <c r="O40" s="2231">
        <f t="shared" si="2"/>
        <v>0</v>
      </c>
      <c r="P40" s="2232"/>
      <c r="Q40" s="2232"/>
      <c r="R40" s="2231">
        <f t="shared" si="3"/>
        <v>0</v>
      </c>
      <c r="S40" s="2492"/>
      <c r="T40" s="2492"/>
      <c r="U40" s="2231">
        <f t="shared" si="4"/>
        <v>0</v>
      </c>
      <c r="V40" s="2231">
        <f t="shared" si="5"/>
        <v>0</v>
      </c>
      <c r="W40" s="2492"/>
      <c r="X40" s="2492"/>
      <c r="Y40" s="2231">
        <f t="shared" si="6"/>
        <v>0</v>
      </c>
      <c r="Z40" s="2492"/>
      <c r="AA40" s="2492"/>
      <c r="AB40" s="2231">
        <f t="shared" si="7"/>
        <v>0</v>
      </c>
      <c r="AC40" s="2232"/>
      <c r="AD40" s="2232"/>
      <c r="AE40" s="2231">
        <f t="shared" si="8"/>
        <v>0</v>
      </c>
      <c r="AF40" s="2232"/>
      <c r="AG40" s="2232"/>
      <c r="AH40" s="2231">
        <f t="shared" si="9"/>
        <v>0</v>
      </c>
      <c r="AI40" s="2231">
        <f t="shared" si="10"/>
        <v>0</v>
      </c>
      <c r="AJ40" s="2224"/>
      <c r="AK40" s="2224"/>
      <c r="AL40" s="2224"/>
      <c r="AM40" s="2224"/>
      <c r="AN40" s="2224"/>
      <c r="AO40" s="2224"/>
    </row>
    <row r="41" spans="1:53" ht="15">
      <c r="A41" s="2214"/>
      <c r="B41" s="2215"/>
      <c r="C41" s="2216"/>
      <c r="D41" s="2214"/>
      <c r="E41" s="2165"/>
      <c r="F41" s="2165"/>
      <c r="G41" s="2165"/>
      <c r="H41" s="2230"/>
      <c r="I41" s="2230"/>
      <c r="J41" s="2232"/>
      <c r="K41" s="2232"/>
      <c r="L41" s="2231"/>
      <c r="M41" s="2232"/>
      <c r="N41" s="2232"/>
      <c r="O41" s="2231"/>
      <c r="P41" s="2232"/>
      <c r="Q41" s="2232"/>
      <c r="R41" s="2231"/>
      <c r="S41" s="2232"/>
      <c r="T41" s="2232"/>
      <c r="U41" s="2231"/>
      <c r="V41" s="2231"/>
      <c r="W41" s="2232"/>
      <c r="X41" s="2232"/>
      <c r="Y41" s="2231"/>
      <c r="Z41" s="2232"/>
      <c r="AA41" s="2232"/>
      <c r="AB41" s="2231"/>
      <c r="AC41" s="2232"/>
      <c r="AD41" s="2232"/>
      <c r="AE41" s="2231"/>
      <c r="AF41" s="2232"/>
      <c r="AG41" s="2232"/>
      <c r="AH41" s="2231"/>
      <c r="AI41" s="2231"/>
      <c r="AJ41" s="2265"/>
      <c r="AN41" s="2161"/>
      <c r="AO41" s="2161"/>
      <c r="AP41" s="2161"/>
      <c r="AQ41" s="2161"/>
      <c r="AR41" s="2161"/>
      <c r="AS41" s="2161"/>
      <c r="AT41" s="2161"/>
      <c r="AU41" s="2161"/>
      <c r="AV41" s="2161"/>
      <c r="AW41" s="2161"/>
      <c r="AX41" s="2161"/>
      <c r="AY41" s="2161"/>
      <c r="AZ41" s="2161"/>
      <c r="BA41" s="2161"/>
    </row>
    <row r="42" spans="1:53" ht="15">
      <c r="A42" s="2214"/>
      <c r="B42" s="2215"/>
      <c r="C42" s="2216"/>
      <c r="D42" s="2214"/>
      <c r="E42" s="2165"/>
      <c r="F42" s="2165"/>
      <c r="G42" s="2165" t="s">
        <v>648</v>
      </c>
      <c r="H42" s="2165"/>
      <c r="I42" s="2165"/>
      <c r="J42" s="2216">
        <f>J43+J44</f>
        <v>0</v>
      </c>
      <c r="K42" s="2216">
        <f>K43+K44</f>
        <v>0</v>
      </c>
      <c r="L42" s="2215">
        <f>J42+K42</f>
        <v>0</v>
      </c>
      <c r="M42" s="2216">
        <f>M43+M44</f>
        <v>0</v>
      </c>
      <c r="N42" s="2216">
        <f>N43+N44</f>
        <v>0</v>
      </c>
      <c r="O42" s="2215">
        <f>M42+N42</f>
        <v>0</v>
      </c>
      <c r="P42" s="2216">
        <f>P43+P44</f>
        <v>0</v>
      </c>
      <c r="Q42" s="2216">
        <f>Q43+Q44</f>
        <v>0</v>
      </c>
      <c r="R42" s="2215">
        <f>P42+Q42</f>
        <v>0</v>
      </c>
      <c r="S42" s="2216">
        <f>S43+S44</f>
        <v>0</v>
      </c>
      <c r="T42" s="2216">
        <f>T43+T44</f>
        <v>0</v>
      </c>
      <c r="U42" s="2215">
        <f>S42+T42</f>
        <v>0</v>
      </c>
      <c r="V42" s="2215">
        <f>U42+R42+O42+L42</f>
        <v>0</v>
      </c>
      <c r="W42" s="2216">
        <f>W43+W44</f>
        <v>0</v>
      </c>
      <c r="X42" s="2216">
        <f>X43+X44</f>
        <v>0</v>
      </c>
      <c r="Y42" s="2215">
        <f>W42+X42</f>
        <v>0</v>
      </c>
      <c r="Z42" s="2216">
        <f>Z43+Z44</f>
        <v>0</v>
      </c>
      <c r="AA42" s="2216">
        <f>AA43+AA44</f>
        <v>0</v>
      </c>
      <c r="AB42" s="2215">
        <f>Z42+AA42</f>
        <v>0</v>
      </c>
      <c r="AC42" s="2216">
        <f>AC43+AC44</f>
        <v>0</v>
      </c>
      <c r="AD42" s="2216">
        <f>AD43+AD44</f>
        <v>0</v>
      </c>
      <c r="AE42" s="2215">
        <f>AC42+AD42</f>
        <v>0</v>
      </c>
      <c r="AF42" s="2216">
        <f>AF43+AF44</f>
        <v>0</v>
      </c>
      <c r="AG42" s="2216">
        <f>AG43+AG44</f>
        <v>0</v>
      </c>
      <c r="AH42" s="2215">
        <f>AF42+AG42</f>
        <v>0</v>
      </c>
      <c r="AI42" s="2215">
        <f>AH42+AE42+AB42+Y42</f>
        <v>0</v>
      </c>
      <c r="AJ42" s="2265"/>
      <c r="AN42" s="2161"/>
      <c r="AO42" s="2161"/>
      <c r="AP42" s="2161"/>
      <c r="AQ42" s="2161"/>
      <c r="AR42" s="2161"/>
      <c r="AS42" s="2161"/>
      <c r="AT42" s="2161"/>
      <c r="AU42" s="2161"/>
      <c r="AV42" s="2161"/>
      <c r="AW42" s="2161"/>
      <c r="AX42" s="2161"/>
      <c r="AY42" s="2161"/>
      <c r="AZ42" s="2161"/>
      <c r="BA42" s="2161"/>
    </row>
    <row r="43" spans="1:53" ht="15">
      <c r="A43" s="2214"/>
      <c r="B43" s="2215"/>
      <c r="C43" s="2216" t="s">
        <v>552</v>
      </c>
      <c r="D43" s="2214"/>
      <c r="E43" s="2165"/>
      <c r="F43" s="2165"/>
      <c r="G43" s="2165"/>
      <c r="H43" s="2230" t="s">
        <v>649</v>
      </c>
      <c r="I43" s="2230"/>
      <c r="J43" s="2232"/>
      <c r="K43" s="2232"/>
      <c r="L43" s="2231">
        <f>J43+K43</f>
        <v>0</v>
      </c>
      <c r="M43" s="2232"/>
      <c r="N43" s="2232"/>
      <c r="O43" s="2231">
        <f>M43+N43</f>
        <v>0</v>
      </c>
      <c r="P43" s="2232"/>
      <c r="Q43" s="2232"/>
      <c r="R43" s="2231">
        <f>P43+Q43</f>
        <v>0</v>
      </c>
      <c r="S43" s="2232"/>
      <c r="T43" s="2232"/>
      <c r="U43" s="2231">
        <f>S43+T43</f>
        <v>0</v>
      </c>
      <c r="V43" s="2231">
        <f>U43+R43+O43+L43</f>
        <v>0</v>
      </c>
      <c r="W43" s="2232"/>
      <c r="X43" s="2232"/>
      <c r="Y43" s="2231">
        <f>W43+X43</f>
        <v>0</v>
      </c>
      <c r="Z43" s="2232"/>
      <c r="AA43" s="2232"/>
      <c r="AB43" s="2231">
        <f>Z43+AA43</f>
        <v>0</v>
      </c>
      <c r="AC43" s="2232"/>
      <c r="AD43" s="2232"/>
      <c r="AE43" s="2231">
        <f>AC43+AD43</f>
        <v>0</v>
      </c>
      <c r="AF43" s="2232"/>
      <c r="AG43" s="2232"/>
      <c r="AH43" s="2231">
        <f>AF43+AG43</f>
        <v>0</v>
      </c>
      <c r="AI43" s="2231">
        <f>AH43+AE43+AB43+Y43</f>
        <v>0</v>
      </c>
      <c r="AJ43" s="2265"/>
      <c r="AN43" s="2161"/>
      <c r="AO43" s="2161"/>
      <c r="AP43" s="2161"/>
      <c r="AQ43" s="2161"/>
      <c r="AR43" s="2161"/>
      <c r="AS43" s="2161"/>
      <c r="AT43" s="2161"/>
      <c r="AU43" s="2161"/>
      <c r="AV43" s="2161"/>
      <c r="AW43" s="2161"/>
      <c r="AX43" s="2161"/>
      <c r="AY43" s="2161"/>
      <c r="AZ43" s="2161"/>
      <c r="BA43" s="2161"/>
    </row>
    <row r="44" spans="1:53" ht="15">
      <c r="A44" s="2214"/>
      <c r="B44" s="2215"/>
      <c r="C44" s="2216" t="s">
        <v>551</v>
      </c>
      <c r="D44" s="2214"/>
      <c r="E44" s="2165"/>
      <c r="F44" s="2165"/>
      <c r="G44" s="2165"/>
      <c r="H44" s="2230" t="s">
        <v>650</v>
      </c>
      <c r="I44" s="2230"/>
      <c r="J44" s="2232"/>
      <c r="K44" s="2232"/>
      <c r="L44" s="2231">
        <f>J44+K44</f>
        <v>0</v>
      </c>
      <c r="M44" s="2232"/>
      <c r="N44" s="2232"/>
      <c r="O44" s="2231">
        <f>M44+N44</f>
        <v>0</v>
      </c>
      <c r="P44" s="2232"/>
      <c r="Q44" s="2232"/>
      <c r="R44" s="2231">
        <f>P44+Q44</f>
        <v>0</v>
      </c>
      <c r="S44" s="2232"/>
      <c r="T44" s="2232"/>
      <c r="U44" s="2231">
        <f>S44+T44</f>
        <v>0</v>
      </c>
      <c r="V44" s="2231">
        <f>U44+R44+O44+L44</f>
        <v>0</v>
      </c>
      <c r="W44" s="2232"/>
      <c r="X44" s="2232"/>
      <c r="Y44" s="2231">
        <f>W44+X44</f>
        <v>0</v>
      </c>
      <c r="Z44" s="2232"/>
      <c r="AA44" s="2232"/>
      <c r="AB44" s="2231">
        <f>Z44+AA44</f>
        <v>0</v>
      </c>
      <c r="AC44" s="2232"/>
      <c r="AD44" s="2232"/>
      <c r="AE44" s="2231">
        <f>AC44+AD44</f>
        <v>0</v>
      </c>
      <c r="AF44" s="2232"/>
      <c r="AG44" s="2232"/>
      <c r="AH44" s="2231">
        <f>AF44+AG44</f>
        <v>0</v>
      </c>
      <c r="AI44" s="2231">
        <f>AH44+AE44+AB44+Y44</f>
        <v>0</v>
      </c>
      <c r="AJ44" s="2265"/>
      <c r="AN44" s="2161"/>
      <c r="AO44" s="2161"/>
      <c r="AP44" s="2161"/>
      <c r="AQ44" s="2161"/>
      <c r="AR44" s="2161"/>
      <c r="AS44" s="2161"/>
      <c r="AT44" s="2161"/>
      <c r="AU44" s="2161"/>
      <c r="AV44" s="2161"/>
      <c r="AW44" s="2161"/>
      <c r="AX44" s="2161"/>
      <c r="AY44" s="2161"/>
      <c r="AZ44" s="2161"/>
      <c r="BA44" s="2161"/>
    </row>
    <row r="45" spans="1:53" ht="15">
      <c r="A45" s="2214"/>
      <c r="B45" s="2215"/>
      <c r="C45" s="2216"/>
      <c r="D45" s="2214"/>
      <c r="E45" s="2165"/>
      <c r="F45" s="2165"/>
      <c r="G45" s="2165"/>
      <c r="H45" s="2230"/>
      <c r="I45" s="2230"/>
      <c r="J45" s="2232"/>
      <c r="K45" s="2232"/>
      <c r="L45" s="2231"/>
      <c r="M45" s="2232"/>
      <c r="N45" s="2232"/>
      <c r="O45" s="2231"/>
      <c r="P45" s="2232"/>
      <c r="Q45" s="2232"/>
      <c r="R45" s="2231"/>
      <c r="S45" s="2232"/>
      <c r="T45" s="2232"/>
      <c r="U45" s="2231"/>
      <c r="V45" s="2231"/>
      <c r="W45" s="2232"/>
      <c r="X45" s="2232"/>
      <c r="Y45" s="2231"/>
      <c r="Z45" s="2232"/>
      <c r="AA45" s="2232"/>
      <c r="AB45" s="2231"/>
      <c r="AC45" s="2232"/>
      <c r="AD45" s="2232"/>
      <c r="AE45" s="2231"/>
      <c r="AF45" s="2232"/>
      <c r="AG45" s="2232"/>
      <c r="AH45" s="2231"/>
      <c r="AI45" s="2231"/>
      <c r="AJ45" s="2265"/>
      <c r="AN45" s="2161"/>
      <c r="AO45" s="2161"/>
      <c r="AP45" s="2161"/>
      <c r="AQ45" s="2161"/>
      <c r="AR45" s="2161"/>
      <c r="AS45" s="2161"/>
      <c r="AT45" s="2161"/>
      <c r="AU45" s="2161"/>
      <c r="AV45" s="2161"/>
      <c r="AW45" s="2161"/>
      <c r="AX45" s="2161"/>
      <c r="AY45" s="2161"/>
      <c r="AZ45" s="2161"/>
      <c r="BA45" s="2161"/>
    </row>
    <row r="46" spans="1:53" ht="15">
      <c r="A46" s="2214"/>
      <c r="B46" s="2215"/>
      <c r="C46" s="2216"/>
      <c r="D46" s="2214"/>
      <c r="E46" s="2165"/>
      <c r="F46" s="2165"/>
      <c r="G46" s="2165" t="s">
        <v>651</v>
      </c>
      <c r="H46" s="2165"/>
      <c r="I46" s="2165"/>
      <c r="J46" s="2216">
        <f>J47+J48+J51+J54+J57+J60+J63+J66+J67</f>
        <v>0</v>
      </c>
      <c r="K46" s="2216">
        <f>K47+K48+K51+K54+K57+K60+K63+K66+K67</f>
        <v>0</v>
      </c>
      <c r="L46" s="2215">
        <f t="shared" ref="L46:L65" si="11">J46+K46</f>
        <v>0</v>
      </c>
      <c r="M46" s="2216">
        <f>M47+M48+M51+M54+M57+M60+M63+M66+M67</f>
        <v>0</v>
      </c>
      <c r="N46" s="2216">
        <f>N47+N48+N51+N54+N57+N60+N63+N66+N67</f>
        <v>0</v>
      </c>
      <c r="O46" s="2215">
        <f t="shared" ref="O46:O65" si="12">M46+N46</f>
        <v>0</v>
      </c>
      <c r="P46" s="2216">
        <f>P47+P48+P51+P54+P57+P60+P63+P66+P67</f>
        <v>0</v>
      </c>
      <c r="Q46" s="2216">
        <f>Q47+Q48+Q51+Q54+Q57+Q60+Q63+Q66+Q67</f>
        <v>0</v>
      </c>
      <c r="R46" s="2215">
        <f t="shared" ref="R46:R65" si="13">P46+Q46</f>
        <v>0</v>
      </c>
      <c r="S46" s="2216">
        <f>S47+S48+S51+S54+S57+S60+S63+S66+S67</f>
        <v>0</v>
      </c>
      <c r="T46" s="2216">
        <f>T47+T48+T51+T54+T57+T60+T63+T66+T67</f>
        <v>0</v>
      </c>
      <c r="U46" s="2215">
        <f t="shared" ref="U46:U65" si="14">S46+T46</f>
        <v>0</v>
      </c>
      <c r="V46" s="2215">
        <f t="shared" ref="V46:V65" si="15">U46+R46+O46+L46</f>
        <v>0</v>
      </c>
      <c r="W46" s="2216">
        <f>W47+W48+W51+W54+W57+W60+W63+W66+W67</f>
        <v>0</v>
      </c>
      <c r="X46" s="2216">
        <f>X47+X48+X51+X54+X57+X60+X63+X66+X67</f>
        <v>0</v>
      </c>
      <c r="Y46" s="2215">
        <f t="shared" ref="Y46:Y65" si="16">W46+X46</f>
        <v>0</v>
      </c>
      <c r="Z46" s="2216">
        <f>Z47+Z48+Z51+Z54+Z57+Z60+Z63+Z66+Z67</f>
        <v>0</v>
      </c>
      <c r="AA46" s="2216">
        <f>AA47+AA48+AA51+AA54+AA57+AA60+AA63+AA66+AA67</f>
        <v>0</v>
      </c>
      <c r="AB46" s="2215">
        <f t="shared" ref="AB46:AB65" si="17">Z46+AA46</f>
        <v>0</v>
      </c>
      <c r="AC46" s="2216">
        <f>AC47+AC48+AC51+AC54+AC57+AC60+AC63+AC66+AC67</f>
        <v>0</v>
      </c>
      <c r="AD46" s="2216">
        <f>AD47+AD48+AD51+AD54+AD57+AD60+AD63+AD66+AD67</f>
        <v>0</v>
      </c>
      <c r="AE46" s="2215">
        <f t="shared" ref="AE46:AE65" si="18">AC46+AD46</f>
        <v>0</v>
      </c>
      <c r="AF46" s="2216">
        <f>AF47+AF48+AF51+AF54+AF57+AF60+AF63+AF66+AF67</f>
        <v>0</v>
      </c>
      <c r="AG46" s="2216">
        <f>AG47+AG48+AG51+AG54+AG57+AG60+AG63+AG66+AG67</f>
        <v>0</v>
      </c>
      <c r="AH46" s="2215">
        <f t="shared" ref="AH46:AH65" si="19">AF46+AG46</f>
        <v>0</v>
      </c>
      <c r="AI46" s="2215">
        <f t="shared" ref="AI46:AI65" si="20">AH46+AE46+AB46+Y46</f>
        <v>0</v>
      </c>
      <c r="AJ46" s="2265"/>
      <c r="AN46" s="2161"/>
      <c r="AO46" s="2161"/>
      <c r="AP46" s="2161"/>
      <c r="AQ46" s="2161"/>
      <c r="AR46" s="2161"/>
      <c r="AS46" s="2161"/>
      <c r="AT46" s="2161"/>
      <c r="AU46" s="2161"/>
      <c r="AV46" s="2161"/>
      <c r="AW46" s="2161"/>
      <c r="AX46" s="2161"/>
      <c r="AY46" s="2161"/>
      <c r="AZ46" s="2161"/>
      <c r="BA46" s="2161"/>
    </row>
    <row r="47" spans="1:53" ht="15">
      <c r="A47" s="2214"/>
      <c r="B47" s="2215"/>
      <c r="C47" s="2216" t="s">
        <v>551</v>
      </c>
      <c r="D47" s="2214"/>
      <c r="E47" s="2165"/>
      <c r="F47" s="2165"/>
      <c r="G47" s="2165"/>
      <c r="H47" s="2230" t="s">
        <v>652</v>
      </c>
      <c r="I47" s="2230"/>
      <c r="J47" s="2232"/>
      <c r="K47" s="2232"/>
      <c r="L47" s="2231">
        <f t="shared" si="11"/>
        <v>0</v>
      </c>
      <c r="M47" s="2232"/>
      <c r="N47" s="2232"/>
      <c r="O47" s="2231">
        <f t="shared" si="12"/>
        <v>0</v>
      </c>
      <c r="P47" s="2232"/>
      <c r="Q47" s="2232"/>
      <c r="R47" s="2231">
        <f t="shared" si="13"/>
        <v>0</v>
      </c>
      <c r="S47" s="2232"/>
      <c r="T47" s="2232"/>
      <c r="U47" s="2231">
        <f t="shared" si="14"/>
        <v>0</v>
      </c>
      <c r="V47" s="2231">
        <f t="shared" si="15"/>
        <v>0</v>
      </c>
      <c r="W47" s="2232"/>
      <c r="X47" s="2232"/>
      <c r="Y47" s="2231">
        <f t="shared" si="16"/>
        <v>0</v>
      </c>
      <c r="Z47" s="2232"/>
      <c r="AA47" s="2232"/>
      <c r="AB47" s="2231">
        <f t="shared" si="17"/>
        <v>0</v>
      </c>
      <c r="AC47" s="2232"/>
      <c r="AD47" s="2232"/>
      <c r="AE47" s="2231">
        <f t="shared" si="18"/>
        <v>0</v>
      </c>
      <c r="AF47" s="2232"/>
      <c r="AG47" s="2232"/>
      <c r="AH47" s="2231">
        <f t="shared" si="19"/>
        <v>0</v>
      </c>
      <c r="AI47" s="2231">
        <f t="shared" si="20"/>
        <v>0</v>
      </c>
      <c r="AJ47" s="2265"/>
      <c r="AN47" s="2161"/>
      <c r="AO47" s="2161"/>
      <c r="AP47" s="2161"/>
      <c r="AQ47" s="2161"/>
      <c r="AR47" s="2161"/>
      <c r="AS47" s="2161"/>
      <c r="AT47" s="2161"/>
      <c r="AU47" s="2161"/>
      <c r="AV47" s="2161"/>
      <c r="AW47" s="2161"/>
      <c r="AX47" s="2161"/>
      <c r="AY47" s="2161"/>
      <c r="AZ47" s="2161"/>
      <c r="BA47" s="2161"/>
    </row>
    <row r="48" spans="1:53" ht="15">
      <c r="A48" s="2214"/>
      <c r="B48" s="2215"/>
      <c r="C48" s="2216"/>
      <c r="D48" s="2214"/>
      <c r="E48" s="2165"/>
      <c r="F48" s="2165"/>
      <c r="G48" s="2165"/>
      <c r="H48" s="2230" t="s">
        <v>653</v>
      </c>
      <c r="I48" s="2230"/>
      <c r="J48" s="2232">
        <f>J49+J50</f>
        <v>0</v>
      </c>
      <c r="K48" s="2232">
        <f>K49+K50</f>
        <v>0</v>
      </c>
      <c r="L48" s="2231">
        <f t="shared" si="11"/>
        <v>0</v>
      </c>
      <c r="M48" s="2232">
        <f>M49+M50</f>
        <v>0</v>
      </c>
      <c r="N48" s="2232">
        <f>N49+N50</f>
        <v>0</v>
      </c>
      <c r="O48" s="2231">
        <f t="shared" si="12"/>
        <v>0</v>
      </c>
      <c r="P48" s="2232">
        <f>P49+P50</f>
        <v>0</v>
      </c>
      <c r="Q48" s="2232">
        <f>Q49+Q50</f>
        <v>0</v>
      </c>
      <c r="R48" s="2231">
        <f t="shared" si="13"/>
        <v>0</v>
      </c>
      <c r="S48" s="2232">
        <f>S49+S50</f>
        <v>0</v>
      </c>
      <c r="T48" s="2232">
        <f>T49+T50</f>
        <v>0</v>
      </c>
      <c r="U48" s="2231">
        <f t="shared" si="14"/>
        <v>0</v>
      </c>
      <c r="V48" s="2231">
        <f t="shared" si="15"/>
        <v>0</v>
      </c>
      <c r="W48" s="2232">
        <f>W49+W50</f>
        <v>0</v>
      </c>
      <c r="X48" s="2232">
        <f>X49+X50</f>
        <v>0</v>
      </c>
      <c r="Y48" s="2231">
        <f t="shared" si="16"/>
        <v>0</v>
      </c>
      <c r="Z48" s="2232">
        <f>Z49+Z50</f>
        <v>0</v>
      </c>
      <c r="AA48" s="2232">
        <f>AA49+AA50</f>
        <v>0</v>
      </c>
      <c r="AB48" s="2231">
        <f t="shared" si="17"/>
        <v>0</v>
      </c>
      <c r="AC48" s="2232">
        <f>AC49+AC50</f>
        <v>0</v>
      </c>
      <c r="AD48" s="2232">
        <f>AD49+AD50</f>
        <v>0</v>
      </c>
      <c r="AE48" s="2231">
        <f t="shared" si="18"/>
        <v>0</v>
      </c>
      <c r="AF48" s="2232">
        <f>AF49+AF50</f>
        <v>0</v>
      </c>
      <c r="AG48" s="2232">
        <f>AG49+AG50</f>
        <v>0</v>
      </c>
      <c r="AH48" s="2231">
        <f t="shared" si="19"/>
        <v>0</v>
      </c>
      <c r="AI48" s="2231">
        <f t="shared" si="20"/>
        <v>0</v>
      </c>
      <c r="AJ48" s="2265"/>
      <c r="AN48" s="2161"/>
      <c r="AO48" s="2161"/>
      <c r="AP48" s="2161"/>
      <c r="AQ48" s="2161"/>
      <c r="AR48" s="2161"/>
      <c r="AS48" s="2161"/>
      <c r="AT48" s="2161"/>
      <c r="AU48" s="2161"/>
      <c r="AV48" s="2161"/>
      <c r="AW48" s="2161"/>
      <c r="AX48" s="2161"/>
      <c r="AY48" s="2161"/>
      <c r="AZ48" s="2161"/>
      <c r="BA48" s="2161"/>
    </row>
    <row r="49" spans="1:53" ht="15">
      <c r="A49" s="2214"/>
      <c r="B49" s="2215"/>
      <c r="C49" s="2216" t="s">
        <v>552</v>
      </c>
      <c r="D49" s="2214"/>
      <c r="E49" s="2165"/>
      <c r="F49" s="2165"/>
      <c r="G49" s="2165"/>
      <c r="H49" s="2230"/>
      <c r="I49" s="2230" t="s">
        <v>649</v>
      </c>
      <c r="J49" s="2232"/>
      <c r="K49" s="2232"/>
      <c r="L49" s="2231">
        <f t="shared" si="11"/>
        <v>0</v>
      </c>
      <c r="M49" s="2232"/>
      <c r="N49" s="2232"/>
      <c r="O49" s="2231">
        <f t="shared" si="12"/>
        <v>0</v>
      </c>
      <c r="P49" s="2232"/>
      <c r="Q49" s="2232"/>
      <c r="R49" s="2231">
        <f t="shared" si="13"/>
        <v>0</v>
      </c>
      <c r="S49" s="2232"/>
      <c r="T49" s="2232"/>
      <c r="U49" s="2231">
        <f t="shared" si="14"/>
        <v>0</v>
      </c>
      <c r="V49" s="2231">
        <f t="shared" si="15"/>
        <v>0</v>
      </c>
      <c r="W49" s="2232"/>
      <c r="X49" s="2232"/>
      <c r="Y49" s="2231">
        <f t="shared" si="16"/>
        <v>0</v>
      </c>
      <c r="Z49" s="2232"/>
      <c r="AA49" s="2232"/>
      <c r="AB49" s="2231">
        <f t="shared" si="17"/>
        <v>0</v>
      </c>
      <c r="AC49" s="2232"/>
      <c r="AD49" s="2232"/>
      <c r="AE49" s="2231">
        <f t="shared" si="18"/>
        <v>0</v>
      </c>
      <c r="AF49" s="2232"/>
      <c r="AG49" s="2232"/>
      <c r="AH49" s="2231">
        <f t="shared" si="19"/>
        <v>0</v>
      </c>
      <c r="AI49" s="2231">
        <f t="shared" si="20"/>
        <v>0</v>
      </c>
      <c r="AJ49" s="2265"/>
      <c r="AN49" s="2161"/>
      <c r="AO49" s="2161"/>
      <c r="AP49" s="2161"/>
      <c r="AQ49" s="2161"/>
      <c r="AR49" s="2161"/>
      <c r="AS49" s="2161"/>
      <c r="AT49" s="2161"/>
      <c r="AU49" s="2161"/>
      <c r="AV49" s="2161"/>
      <c r="AW49" s="2161"/>
      <c r="AX49" s="2161"/>
      <c r="AY49" s="2161"/>
      <c r="AZ49" s="2161"/>
      <c r="BA49" s="2161"/>
    </row>
    <row r="50" spans="1:53" ht="15">
      <c r="A50" s="2214"/>
      <c r="B50" s="2215"/>
      <c r="C50" s="2216" t="s">
        <v>551</v>
      </c>
      <c r="D50" s="2214"/>
      <c r="E50" s="2165"/>
      <c r="F50" s="2165"/>
      <c r="G50" s="2165"/>
      <c r="H50" s="2230"/>
      <c r="I50" s="2230" t="s">
        <v>654</v>
      </c>
      <c r="J50" s="2232"/>
      <c r="K50" s="2232"/>
      <c r="L50" s="2231">
        <f t="shared" si="11"/>
        <v>0</v>
      </c>
      <c r="M50" s="2232"/>
      <c r="N50" s="2232"/>
      <c r="O50" s="2231">
        <f t="shared" si="12"/>
        <v>0</v>
      </c>
      <c r="P50" s="2232"/>
      <c r="Q50" s="2232"/>
      <c r="R50" s="2231">
        <f t="shared" si="13"/>
        <v>0</v>
      </c>
      <c r="S50" s="2232"/>
      <c r="T50" s="2232"/>
      <c r="U50" s="2231">
        <f t="shared" si="14"/>
        <v>0</v>
      </c>
      <c r="V50" s="2231">
        <f t="shared" si="15"/>
        <v>0</v>
      </c>
      <c r="W50" s="2232"/>
      <c r="X50" s="2232"/>
      <c r="Y50" s="2231">
        <f t="shared" si="16"/>
        <v>0</v>
      </c>
      <c r="Z50" s="2232"/>
      <c r="AA50" s="2232"/>
      <c r="AB50" s="2231">
        <f t="shared" si="17"/>
        <v>0</v>
      </c>
      <c r="AC50" s="2232"/>
      <c r="AD50" s="2232"/>
      <c r="AE50" s="2231">
        <f t="shared" si="18"/>
        <v>0</v>
      </c>
      <c r="AF50" s="2232"/>
      <c r="AG50" s="2232"/>
      <c r="AH50" s="2231">
        <f t="shared" si="19"/>
        <v>0</v>
      </c>
      <c r="AI50" s="2231">
        <f t="shared" si="20"/>
        <v>0</v>
      </c>
      <c r="AJ50" s="2265"/>
      <c r="AN50" s="2161"/>
      <c r="AO50" s="2161"/>
      <c r="AP50" s="2161"/>
      <c r="AQ50" s="2161"/>
      <c r="AR50" s="2161"/>
      <c r="AS50" s="2161"/>
      <c r="AT50" s="2161"/>
      <c r="AU50" s="2161"/>
      <c r="AV50" s="2161"/>
      <c r="AW50" s="2161"/>
      <c r="AX50" s="2161"/>
      <c r="AY50" s="2161"/>
      <c r="AZ50" s="2161"/>
      <c r="BA50" s="2161"/>
    </row>
    <row r="51" spans="1:53" ht="15">
      <c r="A51" s="2214"/>
      <c r="B51" s="2215"/>
      <c r="C51" s="2216"/>
      <c r="D51" s="2214"/>
      <c r="E51" s="2165"/>
      <c r="F51" s="2165"/>
      <c r="G51" s="2165"/>
      <c r="H51" s="2230" t="s">
        <v>655</v>
      </c>
      <c r="I51" s="2230"/>
      <c r="J51" s="2232">
        <f>J52+J53</f>
        <v>0</v>
      </c>
      <c r="K51" s="2232">
        <f>K52+K53</f>
        <v>0</v>
      </c>
      <c r="L51" s="2231">
        <f t="shared" si="11"/>
        <v>0</v>
      </c>
      <c r="M51" s="2232">
        <f>M52+M53</f>
        <v>0</v>
      </c>
      <c r="N51" s="2232">
        <f>N52+N53</f>
        <v>0</v>
      </c>
      <c r="O51" s="2231">
        <f t="shared" si="12"/>
        <v>0</v>
      </c>
      <c r="P51" s="2232">
        <f>P52+P53</f>
        <v>0</v>
      </c>
      <c r="Q51" s="2232">
        <f>Q52+Q53</f>
        <v>0</v>
      </c>
      <c r="R51" s="2231">
        <f t="shared" si="13"/>
        <v>0</v>
      </c>
      <c r="S51" s="2232">
        <f>S52+S53</f>
        <v>0</v>
      </c>
      <c r="T51" s="2232">
        <f>T52+T53</f>
        <v>0</v>
      </c>
      <c r="U51" s="2231">
        <f t="shared" si="14"/>
        <v>0</v>
      </c>
      <c r="V51" s="2231">
        <f t="shared" si="15"/>
        <v>0</v>
      </c>
      <c r="W51" s="2232">
        <f>W52+W53</f>
        <v>0</v>
      </c>
      <c r="X51" s="2232">
        <f>X52+X53</f>
        <v>0</v>
      </c>
      <c r="Y51" s="2231">
        <f t="shared" si="16"/>
        <v>0</v>
      </c>
      <c r="Z51" s="2232">
        <f>Z52+Z53</f>
        <v>0</v>
      </c>
      <c r="AA51" s="2232">
        <f>AA52+AA53</f>
        <v>0</v>
      </c>
      <c r="AB51" s="2231">
        <f t="shared" si="17"/>
        <v>0</v>
      </c>
      <c r="AC51" s="2232">
        <f>AC52+AC53</f>
        <v>0</v>
      </c>
      <c r="AD51" s="2232">
        <f>AD52+AD53</f>
        <v>0</v>
      </c>
      <c r="AE51" s="2231">
        <f t="shared" si="18"/>
        <v>0</v>
      </c>
      <c r="AF51" s="2232">
        <f>AF52+AF53</f>
        <v>0</v>
      </c>
      <c r="AG51" s="2232">
        <f>AG52+AG53</f>
        <v>0</v>
      </c>
      <c r="AH51" s="2231">
        <f t="shared" si="19"/>
        <v>0</v>
      </c>
      <c r="AI51" s="2231">
        <f t="shared" si="20"/>
        <v>0</v>
      </c>
      <c r="AJ51" s="2265"/>
      <c r="AN51" s="2161"/>
      <c r="AO51" s="2161"/>
      <c r="AP51" s="2161"/>
      <c r="AQ51" s="2161"/>
      <c r="AR51" s="2161"/>
      <c r="AS51" s="2161"/>
      <c r="AT51" s="2161"/>
      <c r="AU51" s="2161"/>
      <c r="AV51" s="2161"/>
      <c r="AW51" s="2161"/>
      <c r="AX51" s="2161"/>
      <c r="AY51" s="2161"/>
      <c r="AZ51" s="2161"/>
      <c r="BA51" s="2161"/>
    </row>
    <row r="52" spans="1:53" ht="15">
      <c r="A52" s="2214"/>
      <c r="B52" s="2215"/>
      <c r="C52" s="2216" t="s">
        <v>552</v>
      </c>
      <c r="D52" s="2214"/>
      <c r="E52" s="2165"/>
      <c r="F52" s="2165"/>
      <c r="G52" s="2165"/>
      <c r="H52" s="2230"/>
      <c r="I52" s="2230" t="s">
        <v>649</v>
      </c>
      <c r="J52" s="2232"/>
      <c r="K52" s="2232"/>
      <c r="L52" s="2231">
        <f t="shared" si="11"/>
        <v>0</v>
      </c>
      <c r="M52" s="2232"/>
      <c r="N52" s="2232"/>
      <c r="O52" s="2231">
        <f t="shared" si="12"/>
        <v>0</v>
      </c>
      <c r="P52" s="2232"/>
      <c r="Q52" s="2232"/>
      <c r="R52" s="2231">
        <f t="shared" si="13"/>
        <v>0</v>
      </c>
      <c r="S52" s="2232"/>
      <c r="T52" s="2232"/>
      <c r="U52" s="2231">
        <f t="shared" si="14"/>
        <v>0</v>
      </c>
      <c r="V52" s="2231">
        <f t="shared" si="15"/>
        <v>0</v>
      </c>
      <c r="W52" s="2232"/>
      <c r="X52" s="2232"/>
      <c r="Y52" s="2231">
        <f t="shared" si="16"/>
        <v>0</v>
      </c>
      <c r="Z52" s="2232"/>
      <c r="AA52" s="2232"/>
      <c r="AB52" s="2231">
        <f t="shared" si="17"/>
        <v>0</v>
      </c>
      <c r="AC52" s="2232"/>
      <c r="AD52" s="2232"/>
      <c r="AE52" s="2231">
        <f t="shared" si="18"/>
        <v>0</v>
      </c>
      <c r="AF52" s="2232"/>
      <c r="AG52" s="2232"/>
      <c r="AH52" s="2231">
        <f t="shared" si="19"/>
        <v>0</v>
      </c>
      <c r="AI52" s="2231">
        <f t="shared" si="20"/>
        <v>0</v>
      </c>
      <c r="AJ52" s="2265"/>
      <c r="AN52" s="2161"/>
      <c r="AO52" s="2161"/>
      <c r="AP52" s="2161"/>
      <c r="AQ52" s="2161"/>
      <c r="AR52" s="2161"/>
      <c r="AS52" s="2161"/>
      <c r="AT52" s="2161"/>
      <c r="AU52" s="2161"/>
      <c r="AV52" s="2161"/>
      <c r="AW52" s="2161"/>
      <c r="AX52" s="2161"/>
      <c r="AY52" s="2161"/>
      <c r="AZ52" s="2161"/>
      <c r="BA52" s="2161"/>
    </row>
    <row r="53" spans="1:53" ht="15">
      <c r="A53" s="2214"/>
      <c r="B53" s="2215"/>
      <c r="C53" s="2216" t="s">
        <v>551</v>
      </c>
      <c r="D53" s="2214"/>
      <c r="E53" s="2165"/>
      <c r="F53" s="2165"/>
      <c r="G53" s="2165"/>
      <c r="H53" s="2230"/>
      <c r="I53" s="2230" t="s">
        <v>654</v>
      </c>
      <c r="J53" s="2232"/>
      <c r="K53" s="2232"/>
      <c r="L53" s="2231">
        <f t="shared" si="11"/>
        <v>0</v>
      </c>
      <c r="M53" s="2232"/>
      <c r="N53" s="2232"/>
      <c r="O53" s="2231">
        <f t="shared" si="12"/>
        <v>0</v>
      </c>
      <c r="P53" s="2232"/>
      <c r="Q53" s="2232"/>
      <c r="R53" s="2231">
        <f t="shared" si="13"/>
        <v>0</v>
      </c>
      <c r="S53" s="2232"/>
      <c r="T53" s="2232"/>
      <c r="U53" s="2231">
        <f t="shared" si="14"/>
        <v>0</v>
      </c>
      <c r="V53" s="2231">
        <f t="shared" si="15"/>
        <v>0</v>
      </c>
      <c r="W53" s="2232"/>
      <c r="X53" s="2232"/>
      <c r="Y53" s="2231">
        <f t="shared" si="16"/>
        <v>0</v>
      </c>
      <c r="Z53" s="2232"/>
      <c r="AA53" s="2232"/>
      <c r="AB53" s="2231">
        <f t="shared" si="17"/>
        <v>0</v>
      </c>
      <c r="AC53" s="2232"/>
      <c r="AD53" s="2232"/>
      <c r="AE53" s="2231">
        <f t="shared" si="18"/>
        <v>0</v>
      </c>
      <c r="AF53" s="2232"/>
      <c r="AG53" s="2232"/>
      <c r="AH53" s="2231">
        <f t="shared" si="19"/>
        <v>0</v>
      </c>
      <c r="AI53" s="2231">
        <f t="shared" si="20"/>
        <v>0</v>
      </c>
      <c r="AJ53" s="2265"/>
      <c r="AN53" s="2161"/>
      <c r="AO53" s="2161"/>
      <c r="AP53" s="2161"/>
      <c r="AQ53" s="2161"/>
      <c r="AR53" s="2161"/>
      <c r="AS53" s="2161"/>
      <c r="AT53" s="2161"/>
      <c r="AU53" s="2161"/>
      <c r="AV53" s="2161"/>
      <c r="AW53" s="2161"/>
      <c r="AX53" s="2161"/>
      <c r="AY53" s="2161"/>
      <c r="AZ53" s="2161"/>
      <c r="BA53" s="2161"/>
    </row>
    <row r="54" spans="1:53" ht="15">
      <c r="A54" s="2214"/>
      <c r="B54" s="2215"/>
      <c r="C54" s="2216"/>
      <c r="D54" s="2214"/>
      <c r="E54" s="2165"/>
      <c r="F54" s="2165"/>
      <c r="G54" s="2165"/>
      <c r="H54" s="2230" t="s">
        <v>656</v>
      </c>
      <c r="I54" s="2230"/>
      <c r="J54" s="2232">
        <f>J55+J56</f>
        <v>0</v>
      </c>
      <c r="K54" s="2232">
        <f>K55+K56</f>
        <v>0</v>
      </c>
      <c r="L54" s="2231">
        <f t="shared" si="11"/>
        <v>0</v>
      </c>
      <c r="M54" s="2232">
        <f>M55+M56</f>
        <v>0</v>
      </c>
      <c r="N54" s="2232">
        <f>N55+N56</f>
        <v>0</v>
      </c>
      <c r="O54" s="2231">
        <f t="shared" si="12"/>
        <v>0</v>
      </c>
      <c r="P54" s="2232">
        <f>P55+P56</f>
        <v>0</v>
      </c>
      <c r="Q54" s="2232">
        <f>Q55+Q56</f>
        <v>0</v>
      </c>
      <c r="R54" s="2231">
        <f t="shared" si="13"/>
        <v>0</v>
      </c>
      <c r="S54" s="2232">
        <f>S55+S56</f>
        <v>0</v>
      </c>
      <c r="T54" s="2232">
        <f>T55+T56</f>
        <v>0</v>
      </c>
      <c r="U54" s="2231">
        <f t="shared" si="14"/>
        <v>0</v>
      </c>
      <c r="V54" s="2231">
        <f t="shared" si="15"/>
        <v>0</v>
      </c>
      <c r="W54" s="2232">
        <f>W55+W56</f>
        <v>0</v>
      </c>
      <c r="X54" s="2232">
        <f>X55+X56</f>
        <v>0</v>
      </c>
      <c r="Y54" s="2231">
        <f t="shared" si="16"/>
        <v>0</v>
      </c>
      <c r="Z54" s="2232">
        <f>Z55+Z56</f>
        <v>0</v>
      </c>
      <c r="AA54" s="2232">
        <f>AA55+AA56</f>
        <v>0</v>
      </c>
      <c r="AB54" s="2231">
        <f t="shared" si="17"/>
        <v>0</v>
      </c>
      <c r="AC54" s="2232">
        <f>AC55+AC56</f>
        <v>0</v>
      </c>
      <c r="AD54" s="2232">
        <f>AD55+AD56</f>
        <v>0</v>
      </c>
      <c r="AE54" s="2231">
        <f t="shared" si="18"/>
        <v>0</v>
      </c>
      <c r="AF54" s="2232">
        <f>AF55+AF56</f>
        <v>0</v>
      </c>
      <c r="AG54" s="2232">
        <f>AG55+AG56</f>
        <v>0</v>
      </c>
      <c r="AH54" s="2231">
        <f t="shared" si="19"/>
        <v>0</v>
      </c>
      <c r="AI54" s="2231">
        <f t="shared" si="20"/>
        <v>0</v>
      </c>
      <c r="AJ54" s="2265"/>
      <c r="AN54" s="2161"/>
      <c r="AO54" s="2161"/>
      <c r="AP54" s="2161"/>
      <c r="AQ54" s="2161"/>
      <c r="AR54" s="2161"/>
      <c r="AS54" s="2161"/>
      <c r="AT54" s="2161"/>
      <c r="AU54" s="2161"/>
      <c r="AV54" s="2161"/>
      <c r="AW54" s="2161"/>
      <c r="AX54" s="2161"/>
      <c r="AY54" s="2161"/>
      <c r="AZ54" s="2161"/>
      <c r="BA54" s="2161"/>
    </row>
    <row r="55" spans="1:53" ht="15">
      <c r="A55" s="2214"/>
      <c r="B55" s="2215"/>
      <c r="C55" s="2216" t="s">
        <v>552</v>
      </c>
      <c r="D55" s="2214"/>
      <c r="E55" s="2165"/>
      <c r="F55" s="2165"/>
      <c r="G55" s="2165"/>
      <c r="H55" s="2230"/>
      <c r="I55" s="2230" t="s">
        <v>649</v>
      </c>
      <c r="J55" s="2232"/>
      <c r="K55" s="2232"/>
      <c r="L55" s="2231">
        <f t="shared" si="11"/>
        <v>0</v>
      </c>
      <c r="M55" s="2232"/>
      <c r="N55" s="2232"/>
      <c r="O55" s="2231">
        <f t="shared" si="12"/>
        <v>0</v>
      </c>
      <c r="P55" s="2232"/>
      <c r="Q55" s="2232"/>
      <c r="R55" s="2231">
        <f t="shared" si="13"/>
        <v>0</v>
      </c>
      <c r="S55" s="2232"/>
      <c r="T55" s="2232"/>
      <c r="U55" s="2231">
        <f t="shared" si="14"/>
        <v>0</v>
      </c>
      <c r="V55" s="2231">
        <f t="shared" si="15"/>
        <v>0</v>
      </c>
      <c r="W55" s="2232"/>
      <c r="X55" s="2232"/>
      <c r="Y55" s="2231">
        <f t="shared" si="16"/>
        <v>0</v>
      </c>
      <c r="Z55" s="2232"/>
      <c r="AA55" s="2232"/>
      <c r="AB55" s="2231">
        <f t="shared" si="17"/>
        <v>0</v>
      </c>
      <c r="AC55" s="2232"/>
      <c r="AD55" s="2232"/>
      <c r="AE55" s="2231">
        <f t="shared" si="18"/>
        <v>0</v>
      </c>
      <c r="AF55" s="2232"/>
      <c r="AG55" s="2232"/>
      <c r="AH55" s="2231">
        <f t="shared" si="19"/>
        <v>0</v>
      </c>
      <c r="AI55" s="2231">
        <f t="shared" si="20"/>
        <v>0</v>
      </c>
      <c r="AJ55" s="2265"/>
      <c r="AN55" s="2161"/>
      <c r="AO55" s="2161"/>
      <c r="AP55" s="2161"/>
      <c r="AQ55" s="2161"/>
      <c r="AR55" s="2161"/>
      <c r="AS55" s="2161"/>
      <c r="AT55" s="2161"/>
      <c r="AU55" s="2161"/>
      <c r="AV55" s="2161"/>
      <c r="AW55" s="2161"/>
      <c r="AX55" s="2161"/>
      <c r="AY55" s="2161"/>
      <c r="AZ55" s="2161"/>
      <c r="BA55" s="2161"/>
    </row>
    <row r="56" spans="1:53" ht="15">
      <c r="A56" s="2214"/>
      <c r="B56" s="2215"/>
      <c r="C56" s="2216" t="s">
        <v>551</v>
      </c>
      <c r="D56" s="2214"/>
      <c r="E56" s="2165"/>
      <c r="F56" s="2165"/>
      <c r="G56" s="2165"/>
      <c r="H56" s="2230"/>
      <c r="I56" s="2230" t="s">
        <v>654</v>
      </c>
      <c r="J56" s="2232"/>
      <c r="K56" s="2232"/>
      <c r="L56" s="2231">
        <f t="shared" si="11"/>
        <v>0</v>
      </c>
      <c r="M56" s="2232"/>
      <c r="N56" s="2232"/>
      <c r="O56" s="2231">
        <f t="shared" si="12"/>
        <v>0</v>
      </c>
      <c r="P56" s="2232"/>
      <c r="Q56" s="2232"/>
      <c r="R56" s="2231">
        <f t="shared" si="13"/>
        <v>0</v>
      </c>
      <c r="S56" s="2232"/>
      <c r="T56" s="2232"/>
      <c r="U56" s="2231">
        <f t="shared" si="14"/>
        <v>0</v>
      </c>
      <c r="V56" s="2231">
        <f t="shared" si="15"/>
        <v>0</v>
      </c>
      <c r="W56" s="2232"/>
      <c r="X56" s="2232"/>
      <c r="Y56" s="2231">
        <f t="shared" si="16"/>
        <v>0</v>
      </c>
      <c r="Z56" s="2232"/>
      <c r="AA56" s="2232"/>
      <c r="AB56" s="2231">
        <f t="shared" si="17"/>
        <v>0</v>
      </c>
      <c r="AC56" s="2232"/>
      <c r="AD56" s="2232"/>
      <c r="AE56" s="2231">
        <f t="shared" si="18"/>
        <v>0</v>
      </c>
      <c r="AF56" s="2232"/>
      <c r="AG56" s="2232"/>
      <c r="AH56" s="2231">
        <f t="shared" si="19"/>
        <v>0</v>
      </c>
      <c r="AI56" s="2231">
        <f t="shared" si="20"/>
        <v>0</v>
      </c>
      <c r="AJ56" s="2265"/>
      <c r="AN56" s="2161"/>
      <c r="AO56" s="2161"/>
      <c r="AP56" s="2161"/>
      <c r="AQ56" s="2161"/>
      <c r="AR56" s="2161"/>
      <c r="AS56" s="2161"/>
      <c r="AT56" s="2161"/>
      <c r="AU56" s="2161"/>
      <c r="AV56" s="2161"/>
      <c r="AW56" s="2161"/>
      <c r="AX56" s="2161"/>
      <c r="AY56" s="2161"/>
      <c r="AZ56" s="2161"/>
      <c r="BA56" s="2161"/>
    </row>
    <row r="57" spans="1:53" ht="15">
      <c r="A57" s="2214"/>
      <c r="B57" s="2215"/>
      <c r="C57" s="2216"/>
      <c r="D57" s="2214"/>
      <c r="E57" s="2165"/>
      <c r="F57" s="2165"/>
      <c r="G57" s="2165"/>
      <c r="H57" s="2230" t="s">
        <v>657</v>
      </c>
      <c r="I57" s="2230"/>
      <c r="J57" s="2232">
        <f>J58+J59</f>
        <v>0</v>
      </c>
      <c r="K57" s="2232">
        <f>K58+K59</f>
        <v>0</v>
      </c>
      <c r="L57" s="2231">
        <f t="shared" si="11"/>
        <v>0</v>
      </c>
      <c r="M57" s="2232">
        <f>M58+M59</f>
        <v>0</v>
      </c>
      <c r="N57" s="2232">
        <f>N58+N59</f>
        <v>0</v>
      </c>
      <c r="O57" s="2231">
        <f t="shared" si="12"/>
        <v>0</v>
      </c>
      <c r="P57" s="2232">
        <f>P58+P59</f>
        <v>0</v>
      </c>
      <c r="Q57" s="2232">
        <f>Q58+Q59</f>
        <v>0</v>
      </c>
      <c r="R57" s="2231">
        <f t="shared" si="13"/>
        <v>0</v>
      </c>
      <c r="S57" s="2232">
        <f>S58+S59</f>
        <v>0</v>
      </c>
      <c r="T57" s="2232">
        <f>T58+T59</f>
        <v>0</v>
      </c>
      <c r="U57" s="2231">
        <f t="shared" si="14"/>
        <v>0</v>
      </c>
      <c r="V57" s="2231">
        <f t="shared" si="15"/>
        <v>0</v>
      </c>
      <c r="W57" s="2232">
        <f>W58+W59</f>
        <v>0</v>
      </c>
      <c r="X57" s="2232">
        <f>X58+X59</f>
        <v>0</v>
      </c>
      <c r="Y57" s="2231">
        <f t="shared" si="16"/>
        <v>0</v>
      </c>
      <c r="Z57" s="2232">
        <f>Z58+Z59</f>
        <v>0</v>
      </c>
      <c r="AA57" s="2232">
        <f>AA58+AA59</f>
        <v>0</v>
      </c>
      <c r="AB57" s="2231">
        <f t="shared" si="17"/>
        <v>0</v>
      </c>
      <c r="AC57" s="2232">
        <f>AC58+AC59</f>
        <v>0</v>
      </c>
      <c r="AD57" s="2232">
        <f>AD58+AD59</f>
        <v>0</v>
      </c>
      <c r="AE57" s="2231">
        <f t="shared" si="18"/>
        <v>0</v>
      </c>
      <c r="AF57" s="2232">
        <f>AF58+AF59</f>
        <v>0</v>
      </c>
      <c r="AG57" s="2232">
        <f>AG58+AG59</f>
        <v>0</v>
      </c>
      <c r="AH57" s="2231">
        <f t="shared" si="19"/>
        <v>0</v>
      </c>
      <c r="AI57" s="2231">
        <f t="shared" si="20"/>
        <v>0</v>
      </c>
      <c r="AJ57" s="2265"/>
      <c r="AN57" s="2161"/>
      <c r="AO57" s="2161"/>
      <c r="AP57" s="2161"/>
      <c r="AQ57" s="2161"/>
      <c r="AR57" s="2161"/>
      <c r="AS57" s="2161"/>
      <c r="AT57" s="2161"/>
      <c r="AU57" s="2161"/>
      <c r="AV57" s="2161"/>
      <c r="AW57" s="2161"/>
      <c r="AX57" s="2161"/>
      <c r="AY57" s="2161"/>
      <c r="AZ57" s="2161"/>
      <c r="BA57" s="2161"/>
    </row>
    <row r="58" spans="1:53" ht="15">
      <c r="A58" s="2214"/>
      <c r="B58" s="2215"/>
      <c r="C58" s="2216" t="s">
        <v>552</v>
      </c>
      <c r="D58" s="2214"/>
      <c r="E58" s="2165"/>
      <c r="F58" s="2165"/>
      <c r="G58" s="2165"/>
      <c r="H58" s="2230"/>
      <c r="I58" s="2230" t="s">
        <v>649</v>
      </c>
      <c r="J58" s="2232"/>
      <c r="K58" s="2232"/>
      <c r="L58" s="2231">
        <f t="shared" si="11"/>
        <v>0</v>
      </c>
      <c r="M58" s="2232"/>
      <c r="N58" s="2232"/>
      <c r="O58" s="2231">
        <f t="shared" si="12"/>
        <v>0</v>
      </c>
      <c r="P58" s="2232"/>
      <c r="Q58" s="2232"/>
      <c r="R58" s="2231">
        <f t="shared" si="13"/>
        <v>0</v>
      </c>
      <c r="S58" s="2232"/>
      <c r="T58" s="2232"/>
      <c r="U58" s="2231">
        <f t="shared" si="14"/>
        <v>0</v>
      </c>
      <c r="V58" s="2231">
        <f t="shared" si="15"/>
        <v>0</v>
      </c>
      <c r="W58" s="2232"/>
      <c r="X58" s="2232"/>
      <c r="Y58" s="2231">
        <f t="shared" si="16"/>
        <v>0</v>
      </c>
      <c r="Z58" s="2232"/>
      <c r="AA58" s="2232"/>
      <c r="AB58" s="2231">
        <f t="shared" si="17"/>
        <v>0</v>
      </c>
      <c r="AC58" s="2232"/>
      <c r="AD58" s="2232"/>
      <c r="AE58" s="2231">
        <f t="shared" si="18"/>
        <v>0</v>
      </c>
      <c r="AF58" s="2232"/>
      <c r="AG58" s="2232"/>
      <c r="AH58" s="2231">
        <f t="shared" si="19"/>
        <v>0</v>
      </c>
      <c r="AI58" s="2231">
        <f t="shared" si="20"/>
        <v>0</v>
      </c>
      <c r="AJ58" s="2265"/>
      <c r="AN58" s="2161"/>
      <c r="AO58" s="2161"/>
      <c r="AP58" s="2161"/>
      <c r="AQ58" s="2161"/>
      <c r="AR58" s="2161"/>
      <c r="AS58" s="2161"/>
      <c r="AT58" s="2161"/>
      <c r="AU58" s="2161"/>
      <c r="AV58" s="2161"/>
      <c r="AW58" s="2161"/>
      <c r="AX58" s="2161"/>
      <c r="AY58" s="2161"/>
      <c r="AZ58" s="2161"/>
      <c r="BA58" s="2161"/>
    </row>
    <row r="59" spans="1:53" ht="15">
      <c r="A59" s="2214"/>
      <c r="B59" s="2215"/>
      <c r="C59" s="2216" t="s">
        <v>551</v>
      </c>
      <c r="D59" s="2214"/>
      <c r="E59" s="2165"/>
      <c r="F59" s="2165"/>
      <c r="G59" s="2165"/>
      <c r="H59" s="2230"/>
      <c r="I59" s="2230" t="s">
        <v>654</v>
      </c>
      <c r="J59" s="2232"/>
      <c r="K59" s="2232"/>
      <c r="L59" s="2231">
        <f t="shared" si="11"/>
        <v>0</v>
      </c>
      <c r="M59" s="2232"/>
      <c r="N59" s="2232"/>
      <c r="O59" s="2231">
        <f t="shared" si="12"/>
        <v>0</v>
      </c>
      <c r="P59" s="2232"/>
      <c r="Q59" s="2232"/>
      <c r="R59" s="2231">
        <f t="shared" si="13"/>
        <v>0</v>
      </c>
      <c r="S59" s="2232"/>
      <c r="T59" s="2232"/>
      <c r="U59" s="2231">
        <f t="shared" si="14"/>
        <v>0</v>
      </c>
      <c r="V59" s="2231">
        <f t="shared" si="15"/>
        <v>0</v>
      </c>
      <c r="W59" s="2232"/>
      <c r="X59" s="2232"/>
      <c r="Y59" s="2231">
        <f t="shared" si="16"/>
        <v>0</v>
      </c>
      <c r="Z59" s="2232"/>
      <c r="AA59" s="2232"/>
      <c r="AB59" s="2231">
        <f t="shared" si="17"/>
        <v>0</v>
      </c>
      <c r="AC59" s="2232"/>
      <c r="AD59" s="2232"/>
      <c r="AE59" s="2231">
        <f t="shared" si="18"/>
        <v>0</v>
      </c>
      <c r="AF59" s="2232"/>
      <c r="AG59" s="2232"/>
      <c r="AH59" s="2231">
        <f t="shared" si="19"/>
        <v>0</v>
      </c>
      <c r="AI59" s="2231">
        <f t="shared" si="20"/>
        <v>0</v>
      </c>
      <c r="AJ59" s="2265"/>
      <c r="AN59" s="2161"/>
      <c r="AO59" s="2161"/>
      <c r="AP59" s="2161"/>
      <c r="AQ59" s="2161"/>
      <c r="AR59" s="2161"/>
      <c r="AS59" s="2161"/>
      <c r="AT59" s="2161"/>
      <c r="AU59" s="2161"/>
      <c r="AV59" s="2161"/>
      <c r="AW59" s="2161"/>
      <c r="AX59" s="2161"/>
      <c r="AY59" s="2161"/>
      <c r="AZ59" s="2161"/>
      <c r="BA59" s="2161"/>
    </row>
    <row r="60" spans="1:53" ht="15">
      <c r="A60" s="2214"/>
      <c r="B60" s="2215"/>
      <c r="C60" s="2216"/>
      <c r="D60" s="2214"/>
      <c r="E60" s="2165"/>
      <c r="F60" s="2165"/>
      <c r="G60" s="2165"/>
      <c r="H60" s="2230" t="s">
        <v>658</v>
      </c>
      <c r="I60" s="2230"/>
      <c r="J60" s="2232">
        <f>J61+J62</f>
        <v>0</v>
      </c>
      <c r="K60" s="2232">
        <f>K61+K62</f>
        <v>0</v>
      </c>
      <c r="L60" s="2231">
        <f t="shared" si="11"/>
        <v>0</v>
      </c>
      <c r="M60" s="2232">
        <f>M61+M62</f>
        <v>0</v>
      </c>
      <c r="N60" s="2232">
        <f>N61+N62</f>
        <v>0</v>
      </c>
      <c r="O60" s="2231">
        <f t="shared" si="12"/>
        <v>0</v>
      </c>
      <c r="P60" s="2232">
        <f>P61+P62</f>
        <v>0</v>
      </c>
      <c r="Q60" s="2232">
        <f>Q61+Q62</f>
        <v>0</v>
      </c>
      <c r="R60" s="2231">
        <f t="shared" si="13"/>
        <v>0</v>
      </c>
      <c r="S60" s="2232">
        <f>S61+S62</f>
        <v>0</v>
      </c>
      <c r="T60" s="2232">
        <f>T61+T62</f>
        <v>0</v>
      </c>
      <c r="U60" s="2231">
        <f t="shared" si="14"/>
        <v>0</v>
      </c>
      <c r="V60" s="2231">
        <f t="shared" si="15"/>
        <v>0</v>
      </c>
      <c r="W60" s="2232">
        <f>W61+W62</f>
        <v>0</v>
      </c>
      <c r="X60" s="2232">
        <f>X61+X62</f>
        <v>0</v>
      </c>
      <c r="Y60" s="2231">
        <f t="shared" si="16"/>
        <v>0</v>
      </c>
      <c r="Z60" s="2232">
        <f>Z61+Z62</f>
        <v>0</v>
      </c>
      <c r="AA60" s="2232">
        <f>AA61+AA62</f>
        <v>0</v>
      </c>
      <c r="AB60" s="2231">
        <f t="shared" si="17"/>
        <v>0</v>
      </c>
      <c r="AC60" s="2232">
        <f>AC61+AC62</f>
        <v>0</v>
      </c>
      <c r="AD60" s="2232">
        <f>AD61+AD62</f>
        <v>0</v>
      </c>
      <c r="AE60" s="2231">
        <f t="shared" si="18"/>
        <v>0</v>
      </c>
      <c r="AF60" s="2232">
        <f>AF61+AF62</f>
        <v>0</v>
      </c>
      <c r="AG60" s="2232">
        <f>AG61+AG62</f>
        <v>0</v>
      </c>
      <c r="AH60" s="2231">
        <f t="shared" si="19"/>
        <v>0</v>
      </c>
      <c r="AI60" s="2231">
        <f t="shared" si="20"/>
        <v>0</v>
      </c>
      <c r="AJ60" s="2265"/>
      <c r="AN60" s="2161"/>
      <c r="AO60" s="2161"/>
      <c r="AP60" s="2161"/>
      <c r="AQ60" s="2161"/>
      <c r="AR60" s="2161"/>
      <c r="AS60" s="2161"/>
      <c r="AT60" s="2161"/>
      <c r="AU60" s="2161"/>
      <c r="AV60" s="2161"/>
      <c r="AW60" s="2161"/>
      <c r="AX60" s="2161"/>
      <c r="AY60" s="2161"/>
      <c r="AZ60" s="2161"/>
      <c r="BA60" s="2161"/>
    </row>
    <row r="61" spans="1:53" ht="15">
      <c r="A61" s="2214"/>
      <c r="B61" s="2215"/>
      <c r="C61" s="2216" t="s">
        <v>552</v>
      </c>
      <c r="D61" s="2214"/>
      <c r="E61" s="2165"/>
      <c r="F61" s="2165"/>
      <c r="G61" s="2165"/>
      <c r="H61" s="2230"/>
      <c r="I61" s="2230" t="s">
        <v>649</v>
      </c>
      <c r="J61" s="2232"/>
      <c r="K61" s="2232"/>
      <c r="L61" s="2231">
        <f t="shared" si="11"/>
        <v>0</v>
      </c>
      <c r="M61" s="2232"/>
      <c r="N61" s="2232"/>
      <c r="O61" s="2231">
        <f t="shared" si="12"/>
        <v>0</v>
      </c>
      <c r="P61" s="2232"/>
      <c r="Q61" s="2232"/>
      <c r="R61" s="2231">
        <f t="shared" si="13"/>
        <v>0</v>
      </c>
      <c r="S61" s="2232"/>
      <c r="T61" s="2232"/>
      <c r="U61" s="2231">
        <f t="shared" si="14"/>
        <v>0</v>
      </c>
      <c r="V61" s="2231">
        <f t="shared" si="15"/>
        <v>0</v>
      </c>
      <c r="W61" s="2232"/>
      <c r="X61" s="2232"/>
      <c r="Y61" s="2231">
        <f t="shared" si="16"/>
        <v>0</v>
      </c>
      <c r="Z61" s="2232"/>
      <c r="AA61" s="2232"/>
      <c r="AB61" s="2231">
        <f t="shared" si="17"/>
        <v>0</v>
      </c>
      <c r="AC61" s="2232"/>
      <c r="AD61" s="2232"/>
      <c r="AE61" s="2231">
        <f t="shared" si="18"/>
        <v>0</v>
      </c>
      <c r="AF61" s="2232"/>
      <c r="AG61" s="2232"/>
      <c r="AH61" s="2231">
        <f t="shared" si="19"/>
        <v>0</v>
      </c>
      <c r="AI61" s="2231">
        <f t="shared" si="20"/>
        <v>0</v>
      </c>
      <c r="AJ61" s="2265"/>
      <c r="AN61" s="2161"/>
      <c r="AO61" s="2161"/>
      <c r="AP61" s="2161"/>
      <c r="AQ61" s="2161"/>
      <c r="AR61" s="2161"/>
      <c r="AS61" s="2161"/>
      <c r="AT61" s="2161"/>
      <c r="AU61" s="2161"/>
      <c r="AV61" s="2161"/>
      <c r="AW61" s="2161"/>
      <c r="AX61" s="2161"/>
      <c r="AY61" s="2161"/>
      <c r="AZ61" s="2161"/>
      <c r="BA61" s="2161"/>
    </row>
    <row r="62" spans="1:53" ht="15">
      <c r="A62" s="2214"/>
      <c r="B62" s="2215"/>
      <c r="C62" s="2216" t="s">
        <v>551</v>
      </c>
      <c r="D62" s="2214"/>
      <c r="E62" s="2165"/>
      <c r="F62" s="2165"/>
      <c r="G62" s="2165"/>
      <c r="H62" s="2230"/>
      <c r="I62" s="2230" t="s">
        <v>654</v>
      </c>
      <c r="J62" s="2232"/>
      <c r="K62" s="2232"/>
      <c r="L62" s="2231">
        <f t="shared" si="11"/>
        <v>0</v>
      </c>
      <c r="M62" s="2232"/>
      <c r="N62" s="2232"/>
      <c r="O62" s="2231">
        <f t="shared" si="12"/>
        <v>0</v>
      </c>
      <c r="P62" s="2232"/>
      <c r="Q62" s="2232"/>
      <c r="R62" s="2231">
        <f t="shared" si="13"/>
        <v>0</v>
      </c>
      <c r="S62" s="2232"/>
      <c r="T62" s="2232"/>
      <c r="U62" s="2231">
        <f t="shared" si="14"/>
        <v>0</v>
      </c>
      <c r="V62" s="2231">
        <f t="shared" si="15"/>
        <v>0</v>
      </c>
      <c r="W62" s="2232"/>
      <c r="X62" s="2232"/>
      <c r="Y62" s="2231">
        <f t="shared" si="16"/>
        <v>0</v>
      </c>
      <c r="Z62" s="2232"/>
      <c r="AA62" s="2232"/>
      <c r="AB62" s="2231">
        <f t="shared" si="17"/>
        <v>0</v>
      </c>
      <c r="AC62" s="2232"/>
      <c r="AD62" s="2232"/>
      <c r="AE62" s="2231">
        <f t="shared" si="18"/>
        <v>0</v>
      </c>
      <c r="AF62" s="2232"/>
      <c r="AG62" s="2232"/>
      <c r="AH62" s="2231">
        <f t="shared" si="19"/>
        <v>0</v>
      </c>
      <c r="AI62" s="2231">
        <f t="shared" si="20"/>
        <v>0</v>
      </c>
      <c r="AJ62" s="2161"/>
      <c r="AK62" s="2161"/>
      <c r="AL62" s="2161"/>
      <c r="AM62" s="2161"/>
      <c r="AN62" s="2161"/>
      <c r="AO62" s="2161"/>
      <c r="AP62" s="2161"/>
      <c r="AQ62" s="2161"/>
      <c r="AR62" s="2161"/>
      <c r="AS62" s="2161"/>
      <c r="AT62" s="2161"/>
      <c r="AU62" s="2161"/>
      <c r="AV62" s="2161"/>
      <c r="AW62" s="2161"/>
      <c r="AX62" s="2161"/>
      <c r="AY62" s="2161"/>
      <c r="AZ62" s="2161"/>
      <c r="BA62" s="2161"/>
    </row>
    <row r="63" spans="1:53" ht="15">
      <c r="A63" s="2214"/>
      <c r="B63" s="2215"/>
      <c r="C63" s="2216"/>
      <c r="D63" s="2214"/>
      <c r="E63" s="2165"/>
      <c r="F63" s="2165"/>
      <c r="G63" s="2165"/>
      <c r="H63" s="2230" t="s">
        <v>659</v>
      </c>
      <c r="I63" s="2230"/>
      <c r="J63" s="2232">
        <f>J64+J65</f>
        <v>0</v>
      </c>
      <c r="K63" s="2232">
        <f>K64+K65</f>
        <v>0</v>
      </c>
      <c r="L63" s="2231">
        <f t="shared" si="11"/>
        <v>0</v>
      </c>
      <c r="M63" s="2232">
        <f>M64+M65</f>
        <v>0</v>
      </c>
      <c r="N63" s="2232">
        <f>N64+N65</f>
        <v>0</v>
      </c>
      <c r="O63" s="2231">
        <f t="shared" si="12"/>
        <v>0</v>
      </c>
      <c r="P63" s="2232">
        <f>P64+P65</f>
        <v>0</v>
      </c>
      <c r="Q63" s="2232">
        <f>Q64+Q65</f>
        <v>0</v>
      </c>
      <c r="R63" s="2231">
        <f t="shared" si="13"/>
        <v>0</v>
      </c>
      <c r="S63" s="2232">
        <f>S64+S65</f>
        <v>0</v>
      </c>
      <c r="T63" s="2232">
        <f>T64+T65</f>
        <v>0</v>
      </c>
      <c r="U63" s="2231">
        <f t="shared" si="14"/>
        <v>0</v>
      </c>
      <c r="V63" s="2231">
        <f t="shared" si="15"/>
        <v>0</v>
      </c>
      <c r="W63" s="2232">
        <f>W64+W65</f>
        <v>0</v>
      </c>
      <c r="X63" s="2232">
        <f>X64+X65</f>
        <v>0</v>
      </c>
      <c r="Y63" s="2231">
        <f t="shared" si="16"/>
        <v>0</v>
      </c>
      <c r="Z63" s="2232">
        <f>Z64+Z65</f>
        <v>0</v>
      </c>
      <c r="AA63" s="2232">
        <f>AA64+AA65</f>
        <v>0</v>
      </c>
      <c r="AB63" s="2231">
        <f t="shared" si="17"/>
        <v>0</v>
      </c>
      <c r="AC63" s="2232">
        <f>AC64+AC65</f>
        <v>0</v>
      </c>
      <c r="AD63" s="2232">
        <f>AD64+AD65</f>
        <v>0</v>
      </c>
      <c r="AE63" s="2231">
        <f t="shared" si="18"/>
        <v>0</v>
      </c>
      <c r="AF63" s="2232">
        <f>AF64+AF65</f>
        <v>0</v>
      </c>
      <c r="AG63" s="2232">
        <f>AG64+AG65</f>
        <v>0</v>
      </c>
      <c r="AH63" s="2231">
        <f t="shared" si="19"/>
        <v>0</v>
      </c>
      <c r="AI63" s="2231">
        <f t="shared" si="20"/>
        <v>0</v>
      </c>
      <c r="AJ63" s="2161"/>
      <c r="AK63" s="2161"/>
      <c r="AL63" s="2161"/>
      <c r="AM63" s="2161"/>
      <c r="AN63" s="2161"/>
      <c r="AO63" s="2161"/>
      <c r="AP63" s="2161"/>
      <c r="AQ63" s="2161"/>
      <c r="AR63" s="2161"/>
      <c r="AS63" s="2161"/>
      <c r="AT63" s="2161"/>
      <c r="AU63" s="2161"/>
      <c r="AV63" s="2161"/>
      <c r="AW63" s="2161"/>
      <c r="AX63" s="2161"/>
      <c r="AY63" s="2161"/>
      <c r="AZ63" s="2161"/>
      <c r="BA63" s="2161"/>
    </row>
    <row r="64" spans="1:53" ht="15">
      <c r="A64" s="2214"/>
      <c r="B64" s="2215"/>
      <c r="C64" s="2216" t="s">
        <v>552</v>
      </c>
      <c r="D64" s="2214"/>
      <c r="E64" s="2165"/>
      <c r="F64" s="2165"/>
      <c r="G64" s="2165"/>
      <c r="H64" s="2230"/>
      <c r="I64" s="2230" t="s">
        <v>649</v>
      </c>
      <c r="J64" s="2232"/>
      <c r="K64" s="2232"/>
      <c r="L64" s="2231">
        <f t="shared" si="11"/>
        <v>0</v>
      </c>
      <c r="M64" s="2232"/>
      <c r="N64" s="2232"/>
      <c r="O64" s="2231">
        <f t="shared" si="12"/>
        <v>0</v>
      </c>
      <c r="P64" s="2232"/>
      <c r="Q64" s="2232"/>
      <c r="R64" s="2231">
        <f t="shared" si="13"/>
        <v>0</v>
      </c>
      <c r="S64" s="2232"/>
      <c r="T64" s="2232"/>
      <c r="U64" s="2231">
        <f t="shared" si="14"/>
        <v>0</v>
      </c>
      <c r="V64" s="2231">
        <f t="shared" si="15"/>
        <v>0</v>
      </c>
      <c r="W64" s="2232"/>
      <c r="X64" s="2232"/>
      <c r="Y64" s="2231">
        <f t="shared" si="16"/>
        <v>0</v>
      </c>
      <c r="Z64" s="2232"/>
      <c r="AA64" s="2232"/>
      <c r="AB64" s="2231">
        <f t="shared" si="17"/>
        <v>0</v>
      </c>
      <c r="AC64" s="2232"/>
      <c r="AD64" s="2232"/>
      <c r="AE64" s="2231">
        <f t="shared" si="18"/>
        <v>0</v>
      </c>
      <c r="AF64" s="2232"/>
      <c r="AG64" s="2232"/>
      <c r="AH64" s="2231">
        <f t="shared" si="19"/>
        <v>0</v>
      </c>
      <c r="AI64" s="2231">
        <f t="shared" si="20"/>
        <v>0</v>
      </c>
      <c r="AJ64" s="2161"/>
      <c r="AK64" s="2161"/>
      <c r="AL64" s="2161"/>
      <c r="AM64" s="2161"/>
      <c r="AN64" s="2161"/>
      <c r="AO64" s="2161"/>
      <c r="AP64" s="2161"/>
      <c r="AQ64" s="2161"/>
      <c r="AR64" s="2161"/>
      <c r="AS64" s="2161"/>
      <c r="AT64" s="2161"/>
      <c r="AU64" s="2161"/>
      <c r="AV64" s="2161"/>
      <c r="AW64" s="2161"/>
      <c r="AX64" s="2161"/>
      <c r="AY64" s="2161"/>
      <c r="AZ64" s="2161"/>
      <c r="BA64" s="2161"/>
    </row>
    <row r="65" spans="1:53" ht="15">
      <c r="A65" s="2214"/>
      <c r="B65" s="2215"/>
      <c r="C65" s="2216" t="s">
        <v>551</v>
      </c>
      <c r="D65" s="2214"/>
      <c r="E65" s="2165"/>
      <c r="F65" s="2165"/>
      <c r="G65" s="2165"/>
      <c r="H65" s="2230"/>
      <c r="I65" s="2230" t="s">
        <v>654</v>
      </c>
      <c r="J65" s="2232"/>
      <c r="K65" s="2232"/>
      <c r="L65" s="2231">
        <f t="shared" si="11"/>
        <v>0</v>
      </c>
      <c r="M65" s="2232"/>
      <c r="N65" s="2232"/>
      <c r="O65" s="2231">
        <f t="shared" si="12"/>
        <v>0</v>
      </c>
      <c r="P65" s="2232"/>
      <c r="Q65" s="2232"/>
      <c r="R65" s="2231">
        <f t="shared" si="13"/>
        <v>0</v>
      </c>
      <c r="S65" s="2232"/>
      <c r="T65" s="2232"/>
      <c r="U65" s="2231">
        <f t="shared" si="14"/>
        <v>0</v>
      </c>
      <c r="V65" s="2231">
        <f t="shared" si="15"/>
        <v>0</v>
      </c>
      <c r="W65" s="2232"/>
      <c r="X65" s="2232"/>
      <c r="Y65" s="2231">
        <f t="shared" si="16"/>
        <v>0</v>
      </c>
      <c r="Z65" s="2232"/>
      <c r="AA65" s="2232"/>
      <c r="AB65" s="2231">
        <f t="shared" si="17"/>
        <v>0</v>
      </c>
      <c r="AC65" s="2232"/>
      <c r="AD65" s="2232"/>
      <c r="AE65" s="2231">
        <f t="shared" si="18"/>
        <v>0</v>
      </c>
      <c r="AF65" s="2232"/>
      <c r="AG65" s="2232"/>
      <c r="AH65" s="2231">
        <f t="shared" si="19"/>
        <v>0</v>
      </c>
      <c r="AI65" s="2231">
        <f t="shared" si="20"/>
        <v>0</v>
      </c>
      <c r="AJ65" s="2161"/>
      <c r="AK65" s="2161"/>
      <c r="AL65" s="2161"/>
      <c r="AM65" s="2161"/>
      <c r="AN65" s="2161"/>
      <c r="AO65" s="2161"/>
      <c r="AP65" s="2161"/>
      <c r="AQ65" s="2161"/>
      <c r="AR65" s="2161"/>
      <c r="AS65" s="2161"/>
      <c r="AT65" s="2161"/>
      <c r="AU65" s="2161"/>
      <c r="AV65" s="2161"/>
      <c r="AW65" s="2161"/>
      <c r="AX65" s="2161"/>
      <c r="AY65" s="2161"/>
      <c r="AZ65" s="2161"/>
      <c r="BA65" s="2161"/>
    </row>
    <row r="66" spans="1:53" ht="15">
      <c r="A66" s="2214"/>
      <c r="B66" s="2215"/>
      <c r="C66" s="2216" t="s">
        <v>551</v>
      </c>
      <c r="D66" s="2214"/>
      <c r="E66" s="2165"/>
      <c r="F66" s="2165"/>
      <c r="G66" s="2165"/>
      <c r="H66" s="2230" t="s">
        <v>660</v>
      </c>
      <c r="I66" s="2230"/>
      <c r="J66" s="2232"/>
      <c r="K66" s="2232"/>
      <c r="L66" s="2231"/>
      <c r="M66" s="2232"/>
      <c r="N66" s="2232"/>
      <c r="O66" s="2231"/>
      <c r="P66" s="2232"/>
      <c r="Q66" s="2232"/>
      <c r="R66" s="2231"/>
      <c r="S66" s="2232"/>
      <c r="T66" s="2232"/>
      <c r="U66" s="2231"/>
      <c r="V66" s="2231"/>
      <c r="W66" s="2232"/>
      <c r="X66" s="2232"/>
      <c r="Y66" s="2231"/>
      <c r="Z66" s="2232"/>
      <c r="AA66" s="2232"/>
      <c r="AB66" s="2231"/>
      <c r="AC66" s="2232"/>
      <c r="AD66" s="2232"/>
      <c r="AE66" s="2231"/>
      <c r="AF66" s="2232"/>
      <c r="AG66" s="2232"/>
      <c r="AH66" s="2231"/>
      <c r="AI66" s="2231"/>
      <c r="AJ66" s="2161"/>
      <c r="AK66" s="2161"/>
      <c r="AL66" s="2161"/>
      <c r="AM66" s="2161"/>
      <c r="AN66" s="2161"/>
      <c r="AO66" s="2161"/>
      <c r="AP66" s="2161"/>
      <c r="AQ66" s="2161"/>
      <c r="AR66" s="2161"/>
      <c r="AS66" s="2161"/>
      <c r="AT66" s="2161"/>
      <c r="AU66" s="2161"/>
      <c r="AV66" s="2161"/>
      <c r="AW66" s="2161"/>
      <c r="AX66" s="2161"/>
      <c r="AY66" s="2161"/>
      <c r="AZ66" s="2161"/>
      <c r="BA66" s="2161"/>
    </row>
    <row r="67" spans="1:53" ht="15">
      <c r="A67" s="2214"/>
      <c r="B67" s="2215"/>
      <c r="C67" s="2216"/>
      <c r="D67" s="2214"/>
      <c r="E67" s="2165"/>
      <c r="F67" s="2165"/>
      <c r="G67" s="2165"/>
      <c r="H67" s="2230" t="s">
        <v>661</v>
      </c>
      <c r="I67" s="2230"/>
      <c r="J67" s="2232">
        <f>J68+J69+J70+J71</f>
        <v>0</v>
      </c>
      <c r="K67" s="2232">
        <f>K68+K69+K70+K71</f>
        <v>0</v>
      </c>
      <c r="L67" s="2231">
        <f t="shared" ref="L67:L71" si="21">J67+K67</f>
        <v>0</v>
      </c>
      <c r="M67" s="2232">
        <f>M68+M69+M70+M71</f>
        <v>0</v>
      </c>
      <c r="N67" s="2232">
        <f>N68+N69+N70+N71</f>
        <v>0</v>
      </c>
      <c r="O67" s="2231">
        <f t="shared" ref="O67:O72" si="22">M67+N67</f>
        <v>0</v>
      </c>
      <c r="P67" s="2232">
        <f>P68+P69+P70+P71</f>
        <v>0</v>
      </c>
      <c r="Q67" s="2232">
        <f>Q68+Q69+Q70+Q71</f>
        <v>0</v>
      </c>
      <c r="R67" s="2231">
        <f t="shared" ref="R67:R72" si="23">P67+Q67</f>
        <v>0</v>
      </c>
      <c r="S67" s="2232">
        <f>S68+S69+S70+S71</f>
        <v>0</v>
      </c>
      <c r="T67" s="2232">
        <f>T68+T69+T70+T71</f>
        <v>0</v>
      </c>
      <c r="U67" s="2231">
        <f t="shared" ref="U67:U72" si="24">S67+T67</f>
        <v>0</v>
      </c>
      <c r="V67" s="2231">
        <f t="shared" ref="V67:V72" si="25">U67+R67+O67+L67</f>
        <v>0</v>
      </c>
      <c r="W67" s="2232">
        <f>W68+W69+W70+W71</f>
        <v>0</v>
      </c>
      <c r="X67" s="2232">
        <f>X68+X69+X70+X71</f>
        <v>0</v>
      </c>
      <c r="Y67" s="2231">
        <f t="shared" ref="Y67:Y72" si="26">W67+X67</f>
        <v>0</v>
      </c>
      <c r="Z67" s="2232">
        <f>Z68+Z69+Z70+Z71</f>
        <v>0</v>
      </c>
      <c r="AA67" s="2232">
        <f>AA68+AA69+AA70+AA71</f>
        <v>0</v>
      </c>
      <c r="AB67" s="2231">
        <f t="shared" ref="AB67:AB72" si="27">Z67+AA67</f>
        <v>0</v>
      </c>
      <c r="AC67" s="2232">
        <f>AC68+AC69+AC70+AC71</f>
        <v>0</v>
      </c>
      <c r="AD67" s="2232">
        <f>AD68+AD69+AD70+AD71</f>
        <v>0</v>
      </c>
      <c r="AE67" s="2231">
        <f t="shared" ref="AE67:AE72" si="28">AC67+AD67</f>
        <v>0</v>
      </c>
      <c r="AF67" s="2232">
        <f>AF68+AF69+AF70+AF71</f>
        <v>0</v>
      </c>
      <c r="AG67" s="2232">
        <f>AG68+AG69+AG70+AG71</f>
        <v>0</v>
      </c>
      <c r="AH67" s="2231">
        <f t="shared" ref="AH67:AH72" si="29">AF67+AG67</f>
        <v>0</v>
      </c>
      <c r="AI67" s="2231">
        <f t="shared" ref="AI67:AI72" si="30">AH67+AE67+AB67+Y67</f>
        <v>0</v>
      </c>
      <c r="AJ67" s="2161"/>
      <c r="AK67" s="2161"/>
      <c r="AL67" s="2161"/>
      <c r="AM67" s="2161"/>
      <c r="AN67" s="2161"/>
      <c r="AO67" s="2161"/>
      <c r="AP67" s="2161"/>
      <c r="AQ67" s="2161"/>
      <c r="AR67" s="2161"/>
      <c r="AS67" s="2161"/>
      <c r="AT67" s="2161"/>
      <c r="AU67" s="2161"/>
      <c r="AV67" s="2161"/>
      <c r="AW67" s="2161"/>
      <c r="AX67" s="2161"/>
      <c r="AY67" s="2161"/>
      <c r="AZ67" s="2161"/>
      <c r="BA67" s="2161"/>
    </row>
    <row r="68" spans="1:53" ht="15">
      <c r="A68" s="2214"/>
      <c r="B68" s="2215"/>
      <c r="C68" s="2216" t="s">
        <v>551</v>
      </c>
      <c r="D68" s="2214"/>
      <c r="E68" s="2165"/>
      <c r="F68" s="2165"/>
      <c r="G68" s="2165"/>
      <c r="H68" s="2230"/>
      <c r="I68" s="2230" t="s">
        <v>662</v>
      </c>
      <c r="J68" s="2232"/>
      <c r="K68" s="2232"/>
      <c r="L68" s="2231">
        <f t="shared" si="21"/>
        <v>0</v>
      </c>
      <c r="M68" s="2232"/>
      <c r="N68" s="2232"/>
      <c r="O68" s="2231">
        <f t="shared" si="22"/>
        <v>0</v>
      </c>
      <c r="P68" s="2232"/>
      <c r="Q68" s="2232"/>
      <c r="R68" s="2231">
        <f t="shared" si="23"/>
        <v>0</v>
      </c>
      <c r="S68" s="2232"/>
      <c r="T68" s="2232"/>
      <c r="U68" s="2231">
        <f t="shared" si="24"/>
        <v>0</v>
      </c>
      <c r="V68" s="2231">
        <f t="shared" si="25"/>
        <v>0</v>
      </c>
      <c r="W68" s="2232"/>
      <c r="X68" s="2232"/>
      <c r="Y68" s="2231">
        <f t="shared" si="26"/>
        <v>0</v>
      </c>
      <c r="Z68" s="2232"/>
      <c r="AA68" s="2232"/>
      <c r="AB68" s="2231">
        <f t="shared" si="27"/>
        <v>0</v>
      </c>
      <c r="AC68" s="2232"/>
      <c r="AD68" s="2232"/>
      <c r="AE68" s="2231">
        <f t="shared" si="28"/>
        <v>0</v>
      </c>
      <c r="AF68" s="2232"/>
      <c r="AG68" s="2232"/>
      <c r="AH68" s="2231">
        <f t="shared" si="29"/>
        <v>0</v>
      </c>
      <c r="AI68" s="2231">
        <f t="shared" si="30"/>
        <v>0</v>
      </c>
      <c r="AJ68" s="2161"/>
      <c r="AK68" s="2161"/>
      <c r="AL68" s="2161"/>
      <c r="AM68" s="2161"/>
      <c r="AN68" s="2161"/>
      <c r="AO68" s="2161"/>
      <c r="AP68" s="2161"/>
      <c r="AQ68" s="2161"/>
      <c r="AR68" s="2161"/>
      <c r="AS68" s="2161"/>
      <c r="AT68" s="2161"/>
      <c r="AU68" s="2161"/>
      <c r="AV68" s="2161"/>
      <c r="AW68" s="2161"/>
      <c r="AX68" s="2161"/>
      <c r="AY68" s="2161"/>
      <c r="AZ68" s="2161"/>
      <c r="BA68" s="2161"/>
    </row>
    <row r="69" spans="1:53" ht="15">
      <c r="A69" s="2214"/>
      <c r="B69" s="2215"/>
      <c r="C69" s="2216" t="s">
        <v>551</v>
      </c>
      <c r="D69" s="2214"/>
      <c r="E69" s="2165"/>
      <c r="F69" s="2165"/>
      <c r="G69" s="2165"/>
      <c r="H69" s="2230"/>
      <c r="I69" s="2230" t="s">
        <v>663</v>
      </c>
      <c r="J69" s="2232"/>
      <c r="K69" s="2232"/>
      <c r="L69" s="2231">
        <f t="shared" si="21"/>
        <v>0</v>
      </c>
      <c r="M69" s="2232"/>
      <c r="N69" s="2232"/>
      <c r="O69" s="2231">
        <f t="shared" si="22"/>
        <v>0</v>
      </c>
      <c r="P69" s="2232"/>
      <c r="Q69" s="2232"/>
      <c r="R69" s="2231">
        <f t="shared" si="23"/>
        <v>0</v>
      </c>
      <c r="S69" s="2232"/>
      <c r="T69" s="2232"/>
      <c r="U69" s="2231">
        <f t="shared" si="24"/>
        <v>0</v>
      </c>
      <c r="V69" s="2231">
        <f t="shared" si="25"/>
        <v>0</v>
      </c>
      <c r="W69" s="2232"/>
      <c r="X69" s="2232"/>
      <c r="Y69" s="2231">
        <f t="shared" si="26"/>
        <v>0</v>
      </c>
      <c r="Z69" s="2232"/>
      <c r="AA69" s="2232"/>
      <c r="AB69" s="2231">
        <f t="shared" si="27"/>
        <v>0</v>
      </c>
      <c r="AC69" s="2232"/>
      <c r="AD69" s="2232"/>
      <c r="AE69" s="2231">
        <f t="shared" si="28"/>
        <v>0</v>
      </c>
      <c r="AF69" s="2232"/>
      <c r="AG69" s="2232"/>
      <c r="AH69" s="2231">
        <f t="shared" si="29"/>
        <v>0</v>
      </c>
      <c r="AI69" s="2231">
        <f t="shared" si="30"/>
        <v>0</v>
      </c>
      <c r="AJ69" s="2161"/>
      <c r="AK69" s="2161"/>
      <c r="AL69" s="2161"/>
      <c r="AM69" s="2161"/>
      <c r="AN69" s="2161"/>
      <c r="AO69" s="2161"/>
      <c r="AP69" s="2161"/>
      <c r="AQ69" s="2161"/>
      <c r="AR69" s="2161"/>
      <c r="AS69" s="2161"/>
      <c r="AT69" s="2161"/>
      <c r="AU69" s="2161"/>
      <c r="AV69" s="2161"/>
      <c r="AW69" s="2161"/>
      <c r="AX69" s="2161"/>
      <c r="AY69" s="2161"/>
      <c r="AZ69" s="2161"/>
      <c r="BA69" s="2161"/>
    </row>
    <row r="70" spans="1:53" ht="15">
      <c r="A70" s="2214"/>
      <c r="B70" s="2215"/>
      <c r="C70" s="2216" t="s">
        <v>551</v>
      </c>
      <c r="D70" s="2214"/>
      <c r="E70" s="2165"/>
      <c r="F70" s="2165"/>
      <c r="G70" s="2165"/>
      <c r="H70" s="2230"/>
      <c r="I70" s="2230" t="s">
        <v>664</v>
      </c>
      <c r="J70" s="2232"/>
      <c r="K70" s="2232"/>
      <c r="L70" s="2231">
        <f t="shared" si="21"/>
        <v>0</v>
      </c>
      <c r="M70" s="2232"/>
      <c r="N70" s="2232"/>
      <c r="O70" s="2231">
        <f t="shared" si="22"/>
        <v>0</v>
      </c>
      <c r="P70" s="2232"/>
      <c r="Q70" s="2232"/>
      <c r="R70" s="2231">
        <f t="shared" si="23"/>
        <v>0</v>
      </c>
      <c r="S70" s="2232"/>
      <c r="T70" s="2232"/>
      <c r="U70" s="2231">
        <f t="shared" si="24"/>
        <v>0</v>
      </c>
      <c r="V70" s="2231">
        <f t="shared" si="25"/>
        <v>0</v>
      </c>
      <c r="W70" s="2232"/>
      <c r="X70" s="2232"/>
      <c r="Y70" s="2231">
        <f t="shared" si="26"/>
        <v>0</v>
      </c>
      <c r="Z70" s="2232"/>
      <c r="AA70" s="2232"/>
      <c r="AB70" s="2231">
        <f t="shared" si="27"/>
        <v>0</v>
      </c>
      <c r="AC70" s="2232"/>
      <c r="AD70" s="2232"/>
      <c r="AE70" s="2231">
        <f t="shared" si="28"/>
        <v>0</v>
      </c>
      <c r="AF70" s="2232"/>
      <c r="AG70" s="2232"/>
      <c r="AH70" s="2231">
        <f t="shared" si="29"/>
        <v>0</v>
      </c>
      <c r="AI70" s="2231">
        <f t="shared" si="30"/>
        <v>0</v>
      </c>
      <c r="AJ70" s="2161"/>
      <c r="AK70" s="2161"/>
      <c r="AL70" s="2161"/>
      <c r="AM70" s="2161"/>
      <c r="AN70" s="2161"/>
      <c r="AO70" s="2161"/>
      <c r="AP70" s="2161"/>
      <c r="AQ70" s="2161"/>
      <c r="AR70" s="2161"/>
      <c r="AS70" s="2161"/>
      <c r="AT70" s="2161"/>
      <c r="AU70" s="2161"/>
      <c r="AV70" s="2161"/>
      <c r="AW70" s="2161"/>
      <c r="AX70" s="2161"/>
      <c r="AY70" s="2161"/>
      <c r="AZ70" s="2161"/>
      <c r="BA70" s="2161"/>
    </row>
    <row r="71" spans="1:53" ht="15">
      <c r="A71" s="2214"/>
      <c r="B71" s="2215"/>
      <c r="C71" s="2216" t="s">
        <v>551</v>
      </c>
      <c r="D71" s="2214"/>
      <c r="E71" s="2165"/>
      <c r="F71" s="2165"/>
      <c r="G71" s="2165"/>
      <c r="H71" s="2230"/>
      <c r="I71" s="2230" t="s">
        <v>665</v>
      </c>
      <c r="J71" s="2232"/>
      <c r="K71" s="2232"/>
      <c r="L71" s="2231">
        <f t="shared" si="21"/>
        <v>0</v>
      </c>
      <c r="M71" s="2232"/>
      <c r="N71" s="2232"/>
      <c r="O71" s="2231">
        <f t="shared" si="22"/>
        <v>0</v>
      </c>
      <c r="P71" s="2232"/>
      <c r="Q71" s="2232"/>
      <c r="R71" s="2231">
        <f t="shared" si="23"/>
        <v>0</v>
      </c>
      <c r="S71" s="2232"/>
      <c r="T71" s="2232"/>
      <c r="U71" s="2231">
        <f t="shared" si="24"/>
        <v>0</v>
      </c>
      <c r="V71" s="2231">
        <f t="shared" si="25"/>
        <v>0</v>
      </c>
      <c r="W71" s="2232"/>
      <c r="X71" s="2232"/>
      <c r="Y71" s="2231">
        <f t="shared" si="26"/>
        <v>0</v>
      </c>
      <c r="Z71" s="2232"/>
      <c r="AA71" s="2232"/>
      <c r="AB71" s="2231">
        <f t="shared" si="27"/>
        <v>0</v>
      </c>
      <c r="AC71" s="2232"/>
      <c r="AD71" s="2232"/>
      <c r="AE71" s="2231">
        <f t="shared" si="28"/>
        <v>0</v>
      </c>
      <c r="AF71" s="2232"/>
      <c r="AG71" s="2232"/>
      <c r="AH71" s="2231">
        <f t="shared" si="29"/>
        <v>0</v>
      </c>
      <c r="AI71" s="2231">
        <f t="shared" si="30"/>
        <v>0</v>
      </c>
      <c r="AJ71" s="2161"/>
      <c r="AK71" s="2161"/>
      <c r="AL71" s="2161"/>
      <c r="AM71" s="2161"/>
      <c r="AN71" s="2161"/>
      <c r="AO71" s="2161"/>
      <c r="AP71" s="2161"/>
      <c r="AQ71" s="2161"/>
      <c r="AR71" s="2161"/>
      <c r="AS71" s="2161"/>
      <c r="AT71" s="2161"/>
      <c r="AU71" s="2161"/>
      <c r="AV71" s="2161"/>
      <c r="AW71" s="2161"/>
      <c r="AX71" s="2161"/>
      <c r="AY71" s="2161"/>
      <c r="AZ71" s="2161"/>
      <c r="BA71" s="2161"/>
    </row>
    <row r="72" spans="1:53" ht="15">
      <c r="A72" s="2214"/>
      <c r="B72" s="2215"/>
      <c r="C72" s="2216"/>
      <c r="D72" s="2214"/>
      <c r="E72" s="2165"/>
      <c r="F72" s="2165"/>
      <c r="G72" s="2165"/>
      <c r="H72" s="2230"/>
      <c r="I72" s="2230"/>
      <c r="J72" s="2232"/>
      <c r="K72" s="2232"/>
      <c r="L72" s="2231">
        <f>J72+K72</f>
        <v>0</v>
      </c>
      <c r="M72" s="2232"/>
      <c r="N72" s="2232"/>
      <c r="O72" s="2231">
        <f t="shared" si="22"/>
        <v>0</v>
      </c>
      <c r="P72" s="2232"/>
      <c r="Q72" s="2232"/>
      <c r="R72" s="2231">
        <f t="shared" si="23"/>
        <v>0</v>
      </c>
      <c r="S72" s="2232"/>
      <c r="T72" s="2232"/>
      <c r="U72" s="2231">
        <f t="shared" si="24"/>
        <v>0</v>
      </c>
      <c r="V72" s="2231">
        <f t="shared" si="25"/>
        <v>0</v>
      </c>
      <c r="W72" s="2232"/>
      <c r="X72" s="2232"/>
      <c r="Y72" s="2231">
        <f t="shared" si="26"/>
        <v>0</v>
      </c>
      <c r="Z72" s="2232"/>
      <c r="AA72" s="2232"/>
      <c r="AB72" s="2231">
        <f t="shared" si="27"/>
        <v>0</v>
      </c>
      <c r="AC72" s="2232"/>
      <c r="AD72" s="2232"/>
      <c r="AE72" s="2231">
        <f t="shared" si="28"/>
        <v>0</v>
      </c>
      <c r="AF72" s="2232"/>
      <c r="AG72" s="2232"/>
      <c r="AH72" s="2231">
        <f t="shared" si="29"/>
        <v>0</v>
      </c>
      <c r="AI72" s="2231">
        <f t="shared" si="30"/>
        <v>0</v>
      </c>
      <c r="AJ72" s="2161"/>
      <c r="AK72" s="2161"/>
      <c r="AL72" s="2161"/>
      <c r="AM72" s="2161"/>
      <c r="AN72" s="2161"/>
      <c r="AO72" s="2161"/>
      <c r="AP72" s="2161"/>
      <c r="AQ72" s="2161"/>
      <c r="AR72" s="2161"/>
      <c r="AS72" s="2161"/>
      <c r="AT72" s="2161"/>
      <c r="AU72" s="2161"/>
      <c r="AV72" s="2161"/>
      <c r="AW72" s="2161"/>
      <c r="AX72" s="2161"/>
      <c r="AY72" s="2161"/>
      <c r="AZ72" s="2161"/>
      <c r="BA72" s="2161"/>
    </row>
    <row r="73" spans="1:53" ht="15">
      <c r="A73" s="2214"/>
      <c r="B73" s="2215"/>
      <c r="C73" s="2216" t="s">
        <v>552</v>
      </c>
      <c r="D73" s="2214"/>
      <c r="E73" s="2165"/>
      <c r="F73" s="2165"/>
      <c r="G73" s="2165" t="s">
        <v>83</v>
      </c>
      <c r="H73" s="2230"/>
      <c r="I73" s="2165"/>
      <c r="J73" s="2216"/>
      <c r="K73" s="2216"/>
      <c r="L73" s="2215"/>
      <c r="M73" s="2216"/>
      <c r="N73" s="2216"/>
      <c r="O73" s="2215"/>
      <c r="P73" s="2216"/>
      <c r="Q73" s="2216"/>
      <c r="R73" s="2215"/>
      <c r="S73" s="2216"/>
      <c r="T73" s="2216"/>
      <c r="U73" s="2215"/>
      <c r="V73" s="2215"/>
      <c r="W73" s="2216"/>
      <c r="X73" s="2216"/>
      <c r="Y73" s="2215"/>
      <c r="Z73" s="2216"/>
      <c r="AA73" s="2216"/>
      <c r="AB73" s="2215"/>
      <c r="AC73" s="2216"/>
      <c r="AD73" s="2216"/>
      <c r="AE73" s="2215"/>
      <c r="AF73" s="2216"/>
      <c r="AG73" s="2216"/>
      <c r="AH73" s="2215"/>
      <c r="AI73" s="2215"/>
      <c r="AJ73" s="2161"/>
      <c r="AK73" s="2161"/>
      <c r="AL73" s="2161"/>
      <c r="AM73" s="2161"/>
      <c r="AN73" s="2161"/>
      <c r="AO73" s="2161"/>
      <c r="AP73" s="2161"/>
      <c r="AQ73" s="2161"/>
      <c r="AR73" s="2161"/>
      <c r="AS73" s="2161"/>
      <c r="AT73" s="2161"/>
      <c r="AU73" s="2161"/>
      <c r="AV73" s="2161"/>
      <c r="AW73" s="2161"/>
      <c r="AX73" s="2161"/>
      <c r="AY73" s="2161"/>
      <c r="AZ73" s="2161"/>
      <c r="BA73" s="2161"/>
    </row>
    <row r="74" spans="1:53" ht="15">
      <c r="A74" s="2214"/>
      <c r="B74" s="2215"/>
      <c r="C74" s="2216"/>
      <c r="D74" s="2214"/>
      <c r="E74" s="2165"/>
      <c r="F74" s="2165"/>
      <c r="G74" s="2165"/>
      <c r="H74" s="2230"/>
      <c r="I74" s="2230"/>
      <c r="J74" s="2232"/>
      <c r="K74" s="2232"/>
      <c r="L74" s="2231">
        <f>J74+K74</f>
        <v>0</v>
      </c>
      <c r="M74" s="2232"/>
      <c r="N74" s="2232"/>
      <c r="O74" s="2231">
        <f>M74+N74</f>
        <v>0</v>
      </c>
      <c r="P74" s="2232"/>
      <c r="Q74" s="2232"/>
      <c r="R74" s="2231">
        <f>P74+Q74</f>
        <v>0</v>
      </c>
      <c r="S74" s="2232"/>
      <c r="T74" s="2232"/>
      <c r="U74" s="2231">
        <f>S74+T74</f>
        <v>0</v>
      </c>
      <c r="V74" s="2231">
        <f>U74+R74+O74+L74</f>
        <v>0</v>
      </c>
      <c r="W74" s="2232"/>
      <c r="X74" s="2232"/>
      <c r="Y74" s="2231">
        <f>W74+X74</f>
        <v>0</v>
      </c>
      <c r="Z74" s="2232"/>
      <c r="AA74" s="2232"/>
      <c r="AB74" s="2231">
        <f>Z74+AA74</f>
        <v>0</v>
      </c>
      <c r="AC74" s="2232"/>
      <c r="AD74" s="2232"/>
      <c r="AE74" s="2231">
        <f>AC74+AD74</f>
        <v>0</v>
      </c>
      <c r="AF74" s="2232"/>
      <c r="AG74" s="2232"/>
      <c r="AH74" s="2231">
        <f>AF74+AG74</f>
        <v>0</v>
      </c>
      <c r="AI74" s="2231">
        <f>AH74+AE74+AB74+Y74</f>
        <v>0</v>
      </c>
      <c r="AJ74" s="2161"/>
      <c r="AK74" s="2161"/>
      <c r="AL74" s="2161"/>
      <c r="AM74" s="2161"/>
      <c r="AN74" s="2161"/>
      <c r="AO74" s="2161"/>
      <c r="AP74" s="2161"/>
      <c r="AQ74" s="2161"/>
      <c r="AR74" s="2161"/>
      <c r="AS74" s="2161"/>
      <c r="AT74" s="2161"/>
      <c r="AU74" s="2161"/>
      <c r="AV74" s="2161"/>
      <c r="AW74" s="2161"/>
      <c r="AX74" s="2161"/>
      <c r="AY74" s="2161"/>
      <c r="AZ74" s="2161"/>
      <c r="BA74" s="2161"/>
    </row>
    <row r="75" spans="1:53" ht="15">
      <c r="A75" s="2214"/>
      <c r="B75" s="2215"/>
      <c r="C75" s="2216" t="s">
        <v>552</v>
      </c>
      <c r="D75" s="2214"/>
      <c r="E75" s="2165"/>
      <c r="F75" s="2165"/>
      <c r="G75" s="2486" t="s">
        <v>2016</v>
      </c>
      <c r="H75" s="2230"/>
      <c r="I75" s="2165"/>
      <c r="J75" s="2216"/>
      <c r="K75" s="2216"/>
      <c r="L75" s="2215"/>
      <c r="M75" s="2216"/>
      <c r="N75" s="2216"/>
      <c r="O75" s="2215"/>
      <c r="P75" s="2216"/>
      <c r="Q75" s="2216"/>
      <c r="R75" s="2215"/>
      <c r="S75" s="2216"/>
      <c r="T75" s="2216"/>
      <c r="U75" s="2215"/>
      <c r="V75" s="2215"/>
      <c r="W75" s="2216"/>
      <c r="X75" s="2216"/>
      <c r="Y75" s="2215"/>
      <c r="Z75" s="2216"/>
      <c r="AA75" s="2216"/>
      <c r="AB75" s="2215"/>
      <c r="AC75" s="2216"/>
      <c r="AD75" s="2216"/>
      <c r="AE75" s="2215"/>
      <c r="AF75" s="2216"/>
      <c r="AG75" s="2216"/>
      <c r="AH75" s="2215"/>
      <c r="AI75" s="2215"/>
      <c r="AJ75" s="2161"/>
      <c r="AK75" s="2161"/>
      <c r="AL75" s="2161"/>
      <c r="AM75" s="2161"/>
      <c r="AN75" s="2161"/>
      <c r="AO75" s="2161"/>
      <c r="AP75" s="2161"/>
      <c r="AQ75" s="2161"/>
      <c r="AR75" s="2161"/>
      <c r="AS75" s="2161"/>
      <c r="AT75" s="2161"/>
      <c r="AU75" s="2161"/>
      <c r="AV75" s="2161"/>
      <c r="AW75" s="2161"/>
      <c r="AX75" s="2161"/>
      <c r="AY75" s="2161"/>
      <c r="AZ75" s="2161"/>
      <c r="BA75" s="2161"/>
    </row>
    <row r="76" spans="1:53" ht="15">
      <c r="A76" s="2214"/>
      <c r="B76" s="2215"/>
      <c r="C76" s="2216"/>
      <c r="D76" s="2214"/>
      <c r="E76" s="2165"/>
      <c r="F76" s="2165"/>
      <c r="G76" s="2165"/>
      <c r="H76" s="2230"/>
      <c r="I76" s="3817" t="s">
        <v>2017</v>
      </c>
      <c r="J76" s="2232"/>
      <c r="K76" s="2232"/>
      <c r="L76" s="2231">
        <f>J76+K76</f>
        <v>0</v>
      </c>
      <c r="M76" s="2232"/>
      <c r="N76" s="2232"/>
      <c r="O76" s="2231">
        <f>M76+N76</f>
        <v>0</v>
      </c>
      <c r="P76" s="2232"/>
      <c r="Q76" s="2232"/>
      <c r="R76" s="2231">
        <f>P76+Q76</f>
        <v>0</v>
      </c>
      <c r="S76" s="2232"/>
      <c r="T76" s="2232"/>
      <c r="U76" s="2231">
        <f>S76+T76</f>
        <v>0</v>
      </c>
      <c r="V76" s="2231">
        <f>U76+R76+O76+L76</f>
        <v>0</v>
      </c>
      <c r="W76" s="2232"/>
      <c r="X76" s="2232"/>
      <c r="Y76" s="2231">
        <f>W76+X76</f>
        <v>0</v>
      </c>
      <c r="Z76" s="2232"/>
      <c r="AA76" s="2232"/>
      <c r="AB76" s="2231">
        <f>Z76+AA76</f>
        <v>0</v>
      </c>
      <c r="AC76" s="2232"/>
      <c r="AD76" s="2232"/>
      <c r="AE76" s="2231">
        <f>AC76+AD76</f>
        <v>0</v>
      </c>
      <c r="AF76" s="2232"/>
      <c r="AG76" s="2232"/>
      <c r="AH76" s="2231">
        <f>AF76+AG76</f>
        <v>0</v>
      </c>
      <c r="AI76" s="2231">
        <f>AH76+AE76+AB76+Y76</f>
        <v>0</v>
      </c>
      <c r="AJ76" s="2161"/>
      <c r="AK76" s="2161"/>
      <c r="AL76" s="2161"/>
      <c r="AM76" s="2161"/>
      <c r="AN76" s="2161"/>
      <c r="AO76" s="2161"/>
      <c r="AP76" s="2161"/>
      <c r="AQ76" s="2161"/>
      <c r="AR76" s="2161"/>
      <c r="AS76" s="2161"/>
      <c r="AT76" s="2161"/>
      <c r="AU76" s="2161"/>
      <c r="AV76" s="2161"/>
      <c r="AW76" s="2161"/>
      <c r="AX76" s="2161"/>
      <c r="AY76" s="2161"/>
      <c r="AZ76" s="2161"/>
      <c r="BA76" s="2161"/>
    </row>
    <row r="77" spans="1:53" ht="15">
      <c r="A77" s="2214"/>
      <c r="B77" s="2215"/>
      <c r="C77" s="2216" t="s">
        <v>551</v>
      </c>
      <c r="D77" s="2214"/>
      <c r="E77" s="2235"/>
      <c r="F77" s="2235"/>
      <c r="G77" s="2235" t="s">
        <v>602</v>
      </c>
      <c r="H77" s="2233"/>
      <c r="I77" s="2233"/>
      <c r="J77" s="2232"/>
      <c r="K77" s="2232"/>
      <c r="L77" s="2231"/>
      <c r="M77" s="2232"/>
      <c r="N77" s="2232"/>
      <c r="O77" s="2231"/>
      <c r="P77" s="2232"/>
      <c r="Q77" s="2232"/>
      <c r="R77" s="2231"/>
      <c r="S77" s="2232"/>
      <c r="T77" s="2232"/>
      <c r="U77" s="2231"/>
      <c r="V77" s="2231"/>
      <c r="W77" s="2232"/>
      <c r="X77" s="2232"/>
      <c r="Y77" s="2231"/>
      <c r="Z77" s="2232"/>
      <c r="AA77" s="2232"/>
      <c r="AB77" s="2231"/>
      <c r="AC77" s="2232"/>
      <c r="AD77" s="2232"/>
      <c r="AE77" s="2231"/>
      <c r="AF77" s="2232"/>
      <c r="AG77" s="2232"/>
      <c r="AH77" s="2231"/>
      <c r="AI77" s="2231"/>
      <c r="AJ77" s="2161"/>
      <c r="AK77" s="2161"/>
      <c r="AL77" s="2161"/>
      <c r="AM77" s="2161"/>
      <c r="AN77" s="2161"/>
      <c r="AO77" s="2161"/>
      <c r="AP77" s="2161"/>
      <c r="AQ77" s="2161"/>
      <c r="AR77" s="2161"/>
      <c r="AS77" s="2161"/>
      <c r="AT77" s="2161"/>
      <c r="AU77" s="2161"/>
      <c r="AV77" s="2161"/>
      <c r="AW77" s="2161"/>
      <c r="AX77" s="2161"/>
      <c r="AY77" s="2161"/>
      <c r="AZ77" s="2161"/>
      <c r="BA77" s="2161"/>
    </row>
    <row r="78" spans="1:53" ht="15">
      <c r="A78" s="2214"/>
      <c r="B78" s="2215"/>
      <c r="C78" s="2216"/>
      <c r="D78" s="2214"/>
      <c r="E78" s="2165"/>
      <c r="F78" s="2165"/>
      <c r="G78" s="2165"/>
      <c r="H78" s="2230"/>
      <c r="I78" s="2230"/>
      <c r="J78" s="2232"/>
      <c r="K78" s="2232"/>
      <c r="L78" s="2231">
        <f>J78+K78</f>
        <v>0</v>
      </c>
      <c r="M78" s="2232"/>
      <c r="N78" s="2232"/>
      <c r="O78" s="2231">
        <f>M78+N78</f>
        <v>0</v>
      </c>
      <c r="P78" s="2232"/>
      <c r="Q78" s="2232"/>
      <c r="R78" s="2231">
        <f>P78+Q78</f>
        <v>0</v>
      </c>
      <c r="S78" s="2232"/>
      <c r="T78" s="2232"/>
      <c r="U78" s="2231">
        <f>S78+T78</f>
        <v>0</v>
      </c>
      <c r="V78" s="2231">
        <f>U78+R78+O78+L78</f>
        <v>0</v>
      </c>
      <c r="W78" s="2232"/>
      <c r="X78" s="2232"/>
      <c r="Y78" s="2231">
        <f>W78+X78</f>
        <v>0</v>
      </c>
      <c r="Z78" s="2232"/>
      <c r="AA78" s="2232"/>
      <c r="AB78" s="2231">
        <f>Z78+AA78</f>
        <v>0</v>
      </c>
      <c r="AC78" s="2232"/>
      <c r="AD78" s="2232"/>
      <c r="AE78" s="2231">
        <f>AC78+AD78</f>
        <v>0</v>
      </c>
      <c r="AF78" s="2232"/>
      <c r="AG78" s="2232"/>
      <c r="AH78" s="2231">
        <f>AF78+AG78</f>
        <v>0</v>
      </c>
      <c r="AI78" s="2231">
        <f>AH78+AE78+AB78+Y78</f>
        <v>0</v>
      </c>
      <c r="AJ78" s="2161"/>
      <c r="AK78" s="2161"/>
      <c r="AL78" s="2161"/>
      <c r="AM78" s="2161"/>
      <c r="AN78" s="2161"/>
      <c r="AO78" s="2161"/>
      <c r="AP78" s="2161"/>
      <c r="AQ78" s="2161"/>
      <c r="AR78" s="2161"/>
      <c r="AS78" s="2161"/>
      <c r="AT78" s="2161"/>
      <c r="AU78" s="2161"/>
      <c r="AV78" s="2161"/>
      <c r="AW78" s="2161"/>
      <c r="AX78" s="2161"/>
      <c r="AY78" s="2161"/>
      <c r="AZ78" s="2161"/>
      <c r="BA78" s="2161"/>
    </row>
    <row r="79" spans="1:53" ht="15">
      <c r="A79" s="2214"/>
      <c r="B79" s="2215"/>
      <c r="C79" s="2216" t="s">
        <v>552</v>
      </c>
      <c r="D79" s="2214"/>
      <c r="E79" s="2165"/>
      <c r="F79" s="2165"/>
      <c r="G79" s="2165" t="s">
        <v>74</v>
      </c>
      <c r="H79" s="2230"/>
      <c r="I79" s="2230"/>
      <c r="J79" s="2232"/>
      <c r="K79" s="2232"/>
      <c r="L79" s="2231"/>
      <c r="M79" s="2232"/>
      <c r="N79" s="2232"/>
      <c r="O79" s="2231"/>
      <c r="P79" s="2232"/>
      <c r="Q79" s="2232"/>
      <c r="R79" s="2231"/>
      <c r="S79" s="2232"/>
      <c r="T79" s="2232"/>
      <c r="U79" s="2231"/>
      <c r="V79" s="2231"/>
      <c r="W79" s="2232"/>
      <c r="X79" s="2232"/>
      <c r="Y79" s="2231"/>
      <c r="Z79" s="2232"/>
      <c r="AA79" s="2232"/>
      <c r="AB79" s="2231"/>
      <c r="AC79" s="2232"/>
      <c r="AD79" s="2232"/>
      <c r="AE79" s="2231"/>
      <c r="AF79" s="2232"/>
      <c r="AG79" s="2232"/>
      <c r="AH79" s="2231"/>
      <c r="AI79" s="2231"/>
      <c r="AJ79" s="2161"/>
      <c r="AK79" s="2161"/>
      <c r="AL79" s="2161"/>
      <c r="AM79" s="2161"/>
      <c r="AN79" s="2161"/>
      <c r="AO79" s="2161"/>
      <c r="AP79" s="2161"/>
      <c r="AQ79" s="2161"/>
      <c r="AR79" s="2161"/>
      <c r="AS79" s="2161"/>
      <c r="AT79" s="2161"/>
      <c r="AU79" s="2161"/>
      <c r="AV79" s="2161"/>
      <c r="AW79" s="2161"/>
      <c r="AX79" s="2161"/>
      <c r="AY79" s="2161"/>
      <c r="AZ79" s="2161"/>
      <c r="BA79" s="2161"/>
    </row>
    <row r="80" spans="1:53" ht="15">
      <c r="A80" s="2214"/>
      <c r="B80" s="2215"/>
      <c r="C80" s="2216" t="s">
        <v>552</v>
      </c>
      <c r="D80" s="2214"/>
      <c r="E80" s="2165"/>
      <c r="F80" s="2165"/>
      <c r="G80" s="2165" t="s">
        <v>908</v>
      </c>
      <c r="H80" s="2230"/>
      <c r="I80" s="2230"/>
      <c r="J80" s="2232"/>
      <c r="K80" s="2232"/>
      <c r="L80" s="2231">
        <f>J80+K80</f>
        <v>0</v>
      </c>
      <c r="M80" s="2232"/>
      <c r="N80" s="2232"/>
      <c r="O80" s="2231">
        <f>M80+N80</f>
        <v>0</v>
      </c>
      <c r="P80" s="2232"/>
      <c r="Q80" s="2232"/>
      <c r="R80" s="2231">
        <f>P80+Q80</f>
        <v>0</v>
      </c>
      <c r="S80" s="2232"/>
      <c r="T80" s="2232"/>
      <c r="U80" s="2231">
        <f>S80+T80</f>
        <v>0</v>
      </c>
      <c r="V80" s="2231">
        <f>U80+R80+O80+L80</f>
        <v>0</v>
      </c>
      <c r="W80" s="2232"/>
      <c r="X80" s="2232"/>
      <c r="Y80" s="2231">
        <f>W80+X80</f>
        <v>0</v>
      </c>
      <c r="Z80" s="2232"/>
      <c r="AA80" s="2232"/>
      <c r="AB80" s="2231">
        <f>Z80+AA80</f>
        <v>0</v>
      </c>
      <c r="AC80" s="2232"/>
      <c r="AD80" s="2232"/>
      <c r="AE80" s="2231">
        <f>AC80+AD80</f>
        <v>0</v>
      </c>
      <c r="AF80" s="2232"/>
      <c r="AG80" s="2232"/>
      <c r="AH80" s="2231">
        <f>AF80+AG80</f>
        <v>0</v>
      </c>
      <c r="AI80" s="2231">
        <f>AH80+AE80+AB80+Y80</f>
        <v>0</v>
      </c>
      <c r="AJ80" s="2161"/>
      <c r="AK80" s="2161"/>
      <c r="AL80" s="2161"/>
      <c r="AM80" s="2161"/>
      <c r="AN80" s="2161"/>
      <c r="AO80" s="2161"/>
      <c r="AP80" s="2161"/>
      <c r="AQ80" s="2161"/>
      <c r="AR80" s="2161"/>
      <c r="AS80" s="2161"/>
      <c r="AT80" s="2161"/>
      <c r="AU80" s="2161"/>
      <c r="AV80" s="2161"/>
      <c r="AW80" s="2161"/>
      <c r="AX80" s="2161"/>
      <c r="AY80" s="2161"/>
      <c r="AZ80" s="2161"/>
      <c r="BA80" s="2161"/>
    </row>
    <row r="81" spans="1:53" ht="15">
      <c r="A81" s="2214"/>
      <c r="B81" s="2215"/>
      <c r="C81" s="2216"/>
      <c r="D81" s="2214"/>
      <c r="E81" s="2165"/>
      <c r="F81" s="2165"/>
      <c r="G81" s="2165"/>
      <c r="H81" s="2230"/>
      <c r="I81" s="2230"/>
      <c r="J81" s="2232"/>
      <c r="K81" s="2232"/>
      <c r="L81" s="2231"/>
      <c r="M81" s="2232"/>
      <c r="N81" s="2232"/>
      <c r="O81" s="2231"/>
      <c r="P81" s="2232"/>
      <c r="Q81" s="2232"/>
      <c r="R81" s="2231"/>
      <c r="S81" s="2232"/>
      <c r="T81" s="2232"/>
      <c r="U81" s="2231"/>
      <c r="V81" s="2231"/>
      <c r="W81" s="2232"/>
      <c r="X81" s="2232"/>
      <c r="Y81" s="2231"/>
      <c r="Z81" s="2232"/>
      <c r="AA81" s="2232"/>
      <c r="AB81" s="2231"/>
      <c r="AC81" s="2232"/>
      <c r="AD81" s="2232"/>
      <c r="AE81" s="2231"/>
      <c r="AF81" s="2232"/>
      <c r="AG81" s="2232"/>
      <c r="AH81" s="2231"/>
      <c r="AI81" s="2231"/>
      <c r="AJ81" s="2161"/>
      <c r="AK81" s="2161"/>
      <c r="AL81" s="2161"/>
      <c r="AM81" s="2161"/>
      <c r="AN81" s="2161"/>
      <c r="AO81" s="2161"/>
      <c r="AP81" s="2161"/>
      <c r="AQ81" s="2161"/>
      <c r="AR81" s="2161"/>
      <c r="AS81" s="2161"/>
      <c r="AT81" s="2161"/>
      <c r="AU81" s="2161"/>
      <c r="AV81" s="2161"/>
      <c r="AW81" s="2161"/>
      <c r="AX81" s="2161"/>
      <c r="AY81" s="2161"/>
      <c r="AZ81" s="2161"/>
      <c r="BA81" s="2161"/>
    </row>
    <row r="82" spans="1:53" ht="15">
      <c r="A82" s="2214"/>
      <c r="B82" s="2215"/>
      <c r="C82" s="2216"/>
      <c r="D82" s="2214"/>
      <c r="E82" s="2165"/>
      <c r="F82" s="2165" t="s">
        <v>894</v>
      </c>
      <c r="G82" s="2165" t="s">
        <v>603</v>
      </c>
      <c r="H82" s="2165"/>
      <c r="I82" s="2165"/>
      <c r="J82" s="2216">
        <f>J84+J93+J96+J97</f>
        <v>0</v>
      </c>
      <c r="K82" s="2216">
        <f>K84+K93+K96+K97</f>
        <v>0</v>
      </c>
      <c r="L82" s="2215">
        <f>J82+K82</f>
        <v>0</v>
      </c>
      <c r="M82" s="2216">
        <f>M84+M93+M96+M97</f>
        <v>0</v>
      </c>
      <c r="N82" s="2216">
        <f>N84+N93+N96+N97</f>
        <v>0</v>
      </c>
      <c r="O82" s="2215">
        <f>M82+N82</f>
        <v>0</v>
      </c>
      <c r="P82" s="2216">
        <f>P84+P93+P96+P97</f>
        <v>0</v>
      </c>
      <c r="Q82" s="2216">
        <f>Q84+Q93+Q96+Q97</f>
        <v>0</v>
      </c>
      <c r="R82" s="2215">
        <f>P82+Q82</f>
        <v>0</v>
      </c>
      <c r="S82" s="2216">
        <f>S84+S93+S96+S97</f>
        <v>0</v>
      </c>
      <c r="T82" s="2216">
        <f>T84+T93+T96+T97</f>
        <v>0</v>
      </c>
      <c r="U82" s="2215">
        <f>S82+T82</f>
        <v>0</v>
      </c>
      <c r="V82" s="2215">
        <f>U82+R82+O82+L82</f>
        <v>0</v>
      </c>
      <c r="W82" s="2216">
        <f>W84+W93+W96+W97</f>
        <v>0</v>
      </c>
      <c r="X82" s="2216">
        <f>X84+X93+X96+X97</f>
        <v>0</v>
      </c>
      <c r="Y82" s="2215">
        <f>W82+X82</f>
        <v>0</v>
      </c>
      <c r="Z82" s="2216">
        <f>Z84+Z93+Z96+Z97</f>
        <v>0</v>
      </c>
      <c r="AA82" s="2216">
        <f>AA84+AA93+AA96+AA97</f>
        <v>0</v>
      </c>
      <c r="AB82" s="2215">
        <f>Z82+AA82</f>
        <v>0</v>
      </c>
      <c r="AC82" s="2216">
        <f>AC84+AC93+AC96+AC97</f>
        <v>0</v>
      </c>
      <c r="AD82" s="2216">
        <f>AD84+AD93+AD96+AD97</f>
        <v>0</v>
      </c>
      <c r="AE82" s="2215">
        <f>AC82+AD82</f>
        <v>0</v>
      </c>
      <c r="AF82" s="2216">
        <f>AF84+AF93+AF96+AF97</f>
        <v>0</v>
      </c>
      <c r="AG82" s="2216">
        <f>AG84+AG93+AG96+AG97</f>
        <v>0</v>
      </c>
      <c r="AH82" s="2215">
        <f>AF82+AG82</f>
        <v>0</v>
      </c>
      <c r="AI82" s="2215">
        <f>AH82+AE82+AB82+Y82</f>
        <v>0</v>
      </c>
      <c r="AJ82" s="2161"/>
      <c r="AK82" s="2161"/>
      <c r="AL82" s="2161"/>
      <c r="AM82" s="2161"/>
      <c r="AN82" s="2161"/>
      <c r="AO82" s="2161"/>
      <c r="AP82" s="2161"/>
      <c r="AQ82" s="2161"/>
      <c r="AR82" s="2161"/>
      <c r="AS82" s="2161"/>
      <c r="AT82" s="2161"/>
      <c r="AU82" s="2161"/>
      <c r="AV82" s="2161"/>
      <c r="AW82" s="2161"/>
      <c r="AX82" s="2161"/>
      <c r="AY82" s="2161"/>
      <c r="AZ82" s="2161"/>
      <c r="BA82" s="2161"/>
    </row>
    <row r="83" spans="1:53" ht="15">
      <c r="A83" s="2214"/>
      <c r="B83" s="2215"/>
      <c r="C83" s="2216"/>
      <c r="D83" s="2214"/>
      <c r="E83" s="2165"/>
      <c r="F83" s="2165"/>
      <c r="G83" s="2165"/>
      <c r="H83" s="2165"/>
      <c r="I83" s="2165"/>
      <c r="J83" s="2216"/>
      <c r="K83" s="2216"/>
      <c r="L83" s="2215"/>
      <c r="M83" s="2216"/>
      <c r="N83" s="2216"/>
      <c r="O83" s="2215"/>
      <c r="P83" s="2216"/>
      <c r="Q83" s="2216"/>
      <c r="R83" s="2215"/>
      <c r="S83" s="2216"/>
      <c r="T83" s="2216"/>
      <c r="U83" s="2215"/>
      <c r="V83" s="2215"/>
      <c r="W83" s="2216"/>
      <c r="X83" s="2216"/>
      <c r="Y83" s="2215"/>
      <c r="Z83" s="2216"/>
      <c r="AA83" s="2216"/>
      <c r="AB83" s="2215"/>
      <c r="AC83" s="2216"/>
      <c r="AD83" s="2216"/>
      <c r="AE83" s="2215"/>
      <c r="AF83" s="2216"/>
      <c r="AG83" s="2216"/>
      <c r="AH83" s="2215"/>
      <c r="AI83" s="2215"/>
      <c r="AJ83" s="2161"/>
      <c r="AK83" s="2161"/>
      <c r="AL83" s="2161"/>
      <c r="AM83" s="2161"/>
      <c r="AN83" s="2161"/>
      <c r="AO83" s="2161"/>
      <c r="AP83" s="2161"/>
      <c r="AQ83" s="2161"/>
      <c r="AR83" s="2161"/>
      <c r="AS83" s="2161"/>
      <c r="AT83" s="2161"/>
      <c r="AU83" s="2161"/>
      <c r="AV83" s="2161"/>
      <c r="AW83" s="2161"/>
      <c r="AX83" s="2161"/>
      <c r="AY83" s="2161"/>
      <c r="AZ83" s="2161"/>
      <c r="BA83" s="2161"/>
    </row>
    <row r="84" spans="1:53" ht="15">
      <c r="A84" s="2214"/>
      <c r="B84" s="2215"/>
      <c r="C84" s="2216"/>
      <c r="D84" s="2214"/>
      <c r="E84" s="2165"/>
      <c r="F84" s="2165"/>
      <c r="G84" s="2229" t="s">
        <v>798</v>
      </c>
      <c r="H84" s="2165" t="s">
        <v>604</v>
      </c>
      <c r="I84" s="2165"/>
      <c r="J84" s="2216">
        <f>J85+J86+J87+J91</f>
        <v>0</v>
      </c>
      <c r="K84" s="2216">
        <f>K85+K86+K87+K91</f>
        <v>0</v>
      </c>
      <c r="L84" s="2215">
        <f>J84+K84</f>
        <v>0</v>
      </c>
      <c r="M84" s="2216">
        <f>M85+M86+M87+M91</f>
        <v>0</v>
      </c>
      <c r="N84" s="2216">
        <f>N85+N86+N87+N91</f>
        <v>0</v>
      </c>
      <c r="O84" s="2215">
        <f>M84+N84</f>
        <v>0</v>
      </c>
      <c r="P84" s="2216">
        <f>P85+P86+P87+P91</f>
        <v>0</v>
      </c>
      <c r="Q84" s="2216">
        <f>Q85+Q86+Q87+Q91</f>
        <v>0</v>
      </c>
      <c r="R84" s="2215">
        <f>P84+Q84</f>
        <v>0</v>
      </c>
      <c r="S84" s="2216">
        <f>S85+S86+S87+S91</f>
        <v>0</v>
      </c>
      <c r="T84" s="2216">
        <f>T85+T86+T87+T91</f>
        <v>0</v>
      </c>
      <c r="U84" s="2215">
        <f>S84+T84</f>
        <v>0</v>
      </c>
      <c r="V84" s="2215">
        <f t="shared" ref="V84:V91" si="31">U84+R84+O84+L84</f>
        <v>0</v>
      </c>
      <c r="W84" s="2216">
        <f>W85+W86+W87+W91</f>
        <v>0</v>
      </c>
      <c r="X84" s="2216">
        <f>X85+X86+X87+X91</f>
        <v>0</v>
      </c>
      <c r="Y84" s="2215">
        <f>W84+X84</f>
        <v>0</v>
      </c>
      <c r="Z84" s="2216">
        <f>Z85+Z86+Z87+Z91</f>
        <v>0</v>
      </c>
      <c r="AA84" s="2216">
        <f>AA85+AA86+AA87+AA91</f>
        <v>0</v>
      </c>
      <c r="AB84" s="2215">
        <f>Z84+AA84</f>
        <v>0</v>
      </c>
      <c r="AC84" s="2216">
        <f>AC85+AC86+AC87+AC91</f>
        <v>0</v>
      </c>
      <c r="AD84" s="2216">
        <f>AD85+AD86+AD87+AD91</f>
        <v>0</v>
      </c>
      <c r="AE84" s="2215">
        <f>AC84+AD84</f>
        <v>0</v>
      </c>
      <c r="AF84" s="2216">
        <f>AF85+AF86+AF87+AF91</f>
        <v>0</v>
      </c>
      <c r="AG84" s="2216">
        <f>AG85+AG86+AG87+AG91</f>
        <v>0</v>
      </c>
      <c r="AH84" s="2215">
        <f>AF84+AG84</f>
        <v>0</v>
      </c>
      <c r="AI84" s="2215">
        <f t="shared" ref="AI84:AI91" si="32">AH84+AE84+AB84+Y84</f>
        <v>0</v>
      </c>
      <c r="AJ84" s="2161"/>
      <c r="AK84" s="2161"/>
      <c r="AL84" s="2161"/>
      <c r="AM84" s="2161"/>
      <c r="AN84" s="2161"/>
      <c r="AO84" s="2161"/>
      <c r="AP84" s="2161"/>
      <c r="AQ84" s="2161"/>
      <c r="AR84" s="2161"/>
      <c r="AS84" s="2161"/>
      <c r="AT84" s="2161"/>
      <c r="AU84" s="2161"/>
      <c r="AV84" s="2161"/>
      <c r="AW84" s="2161"/>
      <c r="AX84" s="2161"/>
      <c r="AY84" s="2161"/>
      <c r="AZ84" s="2161"/>
      <c r="BA84" s="2161"/>
    </row>
    <row r="85" spans="1:53" ht="15">
      <c r="A85" s="2214"/>
      <c r="B85" s="2215"/>
      <c r="C85" s="2216" t="s">
        <v>551</v>
      </c>
      <c r="D85" s="2214"/>
      <c r="E85" s="2165"/>
      <c r="F85" s="2165"/>
      <c r="G85" s="2165"/>
      <c r="H85" s="2230" t="s">
        <v>605</v>
      </c>
      <c r="I85" s="2230"/>
      <c r="J85" s="2232"/>
      <c r="K85" s="2232"/>
      <c r="L85" s="2231">
        <f t="shared" ref="L85:L93" si="33">J85+K85</f>
        <v>0</v>
      </c>
      <c r="M85" s="2232"/>
      <c r="N85" s="2232"/>
      <c r="O85" s="2231">
        <f t="shared" ref="O85:O91" si="34">M85+N85</f>
        <v>0</v>
      </c>
      <c r="P85" s="2232"/>
      <c r="Q85" s="2232"/>
      <c r="R85" s="2231">
        <f t="shared" ref="R85:R91" si="35">P85+Q85</f>
        <v>0</v>
      </c>
      <c r="S85" s="2232"/>
      <c r="T85" s="2232"/>
      <c r="U85" s="2231">
        <f t="shared" ref="U85:U91" si="36">S85+T85</f>
        <v>0</v>
      </c>
      <c r="V85" s="2231">
        <f t="shared" si="31"/>
        <v>0</v>
      </c>
      <c r="W85" s="2232"/>
      <c r="X85" s="2232"/>
      <c r="Y85" s="2231">
        <f t="shared" ref="Y85:Y91" si="37">W85+X85</f>
        <v>0</v>
      </c>
      <c r="Z85" s="2232"/>
      <c r="AA85" s="2232"/>
      <c r="AB85" s="2231">
        <f t="shared" ref="AB85:AB91" si="38">Z85+AA85</f>
        <v>0</v>
      </c>
      <c r="AC85" s="2232"/>
      <c r="AD85" s="2232"/>
      <c r="AE85" s="2231">
        <f t="shared" ref="AE85:AE91" si="39">AC85+AD85</f>
        <v>0</v>
      </c>
      <c r="AF85" s="2232"/>
      <c r="AG85" s="2232"/>
      <c r="AH85" s="2231">
        <f t="shared" ref="AH85:AH91" si="40">AF85+AG85</f>
        <v>0</v>
      </c>
      <c r="AI85" s="2231">
        <f t="shared" si="32"/>
        <v>0</v>
      </c>
      <c r="AJ85" s="2161"/>
      <c r="AK85" s="2161"/>
      <c r="AL85" s="2161"/>
      <c r="AM85" s="2161"/>
      <c r="AN85" s="2161"/>
      <c r="AO85" s="2161"/>
      <c r="AP85" s="2161"/>
      <c r="AQ85" s="2161"/>
      <c r="AR85" s="2161"/>
      <c r="AS85" s="2161"/>
      <c r="AT85" s="2161"/>
      <c r="AU85" s="2161"/>
      <c r="AV85" s="2161"/>
      <c r="AW85" s="2161"/>
      <c r="AX85" s="2161"/>
      <c r="AY85" s="2161"/>
      <c r="AZ85" s="2161"/>
      <c r="BA85" s="2161"/>
    </row>
    <row r="86" spans="1:53" ht="15">
      <c r="A86" s="2214"/>
      <c r="B86" s="2215"/>
      <c r="C86" s="2216" t="s">
        <v>551</v>
      </c>
      <c r="D86" s="2214"/>
      <c r="E86" s="2165"/>
      <c r="F86" s="2165"/>
      <c r="G86" s="2165"/>
      <c r="H86" s="2230" t="s">
        <v>606</v>
      </c>
      <c r="I86" s="2230"/>
      <c r="J86" s="2232"/>
      <c r="K86" s="2232"/>
      <c r="L86" s="2231">
        <f t="shared" si="33"/>
        <v>0</v>
      </c>
      <c r="M86" s="2232"/>
      <c r="N86" s="2232"/>
      <c r="O86" s="2231">
        <f t="shared" si="34"/>
        <v>0</v>
      </c>
      <c r="P86" s="2232"/>
      <c r="Q86" s="2232"/>
      <c r="R86" s="2231">
        <f t="shared" si="35"/>
        <v>0</v>
      </c>
      <c r="S86" s="2232"/>
      <c r="T86" s="2232"/>
      <c r="U86" s="2231">
        <f t="shared" si="36"/>
        <v>0</v>
      </c>
      <c r="V86" s="2231">
        <f t="shared" si="31"/>
        <v>0</v>
      </c>
      <c r="W86" s="2232"/>
      <c r="X86" s="2232"/>
      <c r="Y86" s="2231">
        <f t="shared" si="37"/>
        <v>0</v>
      </c>
      <c r="Z86" s="2232"/>
      <c r="AA86" s="2232"/>
      <c r="AB86" s="2231">
        <f t="shared" si="38"/>
        <v>0</v>
      </c>
      <c r="AC86" s="2232"/>
      <c r="AD86" s="2232"/>
      <c r="AE86" s="2231">
        <f t="shared" si="39"/>
        <v>0</v>
      </c>
      <c r="AF86" s="2232"/>
      <c r="AG86" s="2232"/>
      <c r="AH86" s="2231">
        <f t="shared" si="40"/>
        <v>0</v>
      </c>
      <c r="AI86" s="2231">
        <f t="shared" si="32"/>
        <v>0</v>
      </c>
      <c r="AJ86" s="2161"/>
      <c r="AK86" s="2161"/>
      <c r="AL86" s="2161"/>
      <c r="AM86" s="2161"/>
      <c r="AN86" s="2161"/>
      <c r="AO86" s="2161"/>
      <c r="AP86" s="2161"/>
      <c r="AQ86" s="2161"/>
      <c r="AR86" s="2161"/>
      <c r="AS86" s="2161"/>
      <c r="AT86" s="2161"/>
      <c r="AU86" s="2161"/>
      <c r="AV86" s="2161"/>
      <c r="AW86" s="2161"/>
      <c r="AX86" s="2161"/>
      <c r="AY86" s="2161"/>
      <c r="AZ86" s="2161"/>
      <c r="BA86" s="2161"/>
    </row>
    <row r="87" spans="1:53" ht="15">
      <c r="A87" s="2214"/>
      <c r="B87" s="2215"/>
      <c r="C87" s="2216"/>
      <c r="D87" s="2214"/>
      <c r="E87" s="2165"/>
      <c r="F87" s="2165"/>
      <c r="G87" s="2165"/>
      <c r="H87" s="2230" t="s">
        <v>607</v>
      </c>
      <c r="I87" s="2230"/>
      <c r="J87" s="2232">
        <f>J88+J89+J90</f>
        <v>0</v>
      </c>
      <c r="K87" s="2232">
        <f>K88+K89+K90</f>
        <v>0</v>
      </c>
      <c r="L87" s="2231">
        <f t="shared" si="33"/>
        <v>0</v>
      </c>
      <c r="M87" s="2232">
        <f>M88+M89+M90</f>
        <v>0</v>
      </c>
      <c r="N87" s="2232">
        <f>N88+N89+N90</f>
        <v>0</v>
      </c>
      <c r="O87" s="2231">
        <f t="shared" si="34"/>
        <v>0</v>
      </c>
      <c r="P87" s="2232">
        <f>P88+P89+P90</f>
        <v>0</v>
      </c>
      <c r="Q87" s="2232">
        <f>Q88+Q89+Q90</f>
        <v>0</v>
      </c>
      <c r="R87" s="2231">
        <f t="shared" si="35"/>
        <v>0</v>
      </c>
      <c r="S87" s="2232">
        <f>S88+S89+S90</f>
        <v>0</v>
      </c>
      <c r="T87" s="2232">
        <f>T88+T89+T90</f>
        <v>0</v>
      </c>
      <c r="U87" s="2231">
        <f t="shared" si="36"/>
        <v>0</v>
      </c>
      <c r="V87" s="2231">
        <f t="shared" si="31"/>
        <v>0</v>
      </c>
      <c r="W87" s="2232">
        <f>W88+W89+W90</f>
        <v>0</v>
      </c>
      <c r="X87" s="2232">
        <f>X88+X89+X90</f>
        <v>0</v>
      </c>
      <c r="Y87" s="2231">
        <f t="shared" si="37"/>
        <v>0</v>
      </c>
      <c r="Z87" s="2232">
        <f>Z88+Z89+Z90</f>
        <v>0</v>
      </c>
      <c r="AA87" s="2232">
        <f>AA88+AA89+AA90</f>
        <v>0</v>
      </c>
      <c r="AB87" s="2231">
        <f t="shared" si="38"/>
        <v>0</v>
      </c>
      <c r="AC87" s="2232">
        <f>AC88+AC89+AC90</f>
        <v>0</v>
      </c>
      <c r="AD87" s="2232">
        <f>AD88+AD89+AD90</f>
        <v>0</v>
      </c>
      <c r="AE87" s="2231">
        <f t="shared" si="39"/>
        <v>0</v>
      </c>
      <c r="AF87" s="2232">
        <f>AF88+AF89+AF90</f>
        <v>0</v>
      </c>
      <c r="AG87" s="2232">
        <f>AG88+AG89+AG90</f>
        <v>0</v>
      </c>
      <c r="AH87" s="2231">
        <f t="shared" si="40"/>
        <v>0</v>
      </c>
      <c r="AI87" s="2231">
        <f t="shared" si="32"/>
        <v>0</v>
      </c>
      <c r="AJ87" s="2161"/>
      <c r="AK87" s="2161"/>
      <c r="AL87" s="2161"/>
      <c r="AM87" s="2161"/>
      <c r="AN87" s="2161"/>
      <c r="AO87" s="2161"/>
      <c r="AP87" s="2161"/>
      <c r="AQ87" s="2161"/>
      <c r="AR87" s="2161"/>
      <c r="AS87" s="2161"/>
      <c r="AT87" s="2161"/>
      <c r="AU87" s="2161"/>
      <c r="AV87" s="2161"/>
      <c r="AW87" s="2161"/>
      <c r="AX87" s="2161"/>
      <c r="AY87" s="2161"/>
      <c r="AZ87" s="2161"/>
      <c r="BA87" s="2161"/>
    </row>
    <row r="88" spans="1:53" ht="15">
      <c r="A88" s="2214"/>
      <c r="B88" s="2215"/>
      <c r="C88" s="2216" t="s">
        <v>551</v>
      </c>
      <c r="D88" s="2214"/>
      <c r="E88" s="2165"/>
      <c r="F88" s="2165"/>
      <c r="G88" s="2165"/>
      <c r="H88" s="2230"/>
      <c r="I88" s="2230" t="s">
        <v>608</v>
      </c>
      <c r="J88" s="2232"/>
      <c r="K88" s="2232"/>
      <c r="L88" s="2231">
        <f t="shared" si="33"/>
        <v>0</v>
      </c>
      <c r="M88" s="2232"/>
      <c r="N88" s="2232"/>
      <c r="O88" s="2231">
        <f t="shared" si="34"/>
        <v>0</v>
      </c>
      <c r="P88" s="2232"/>
      <c r="Q88" s="2232"/>
      <c r="R88" s="2231">
        <f t="shared" si="35"/>
        <v>0</v>
      </c>
      <c r="S88" s="2232"/>
      <c r="T88" s="2232"/>
      <c r="U88" s="2231">
        <f t="shared" si="36"/>
        <v>0</v>
      </c>
      <c r="V88" s="2231">
        <f t="shared" si="31"/>
        <v>0</v>
      </c>
      <c r="W88" s="2232"/>
      <c r="X88" s="2232"/>
      <c r="Y88" s="2231">
        <f t="shared" si="37"/>
        <v>0</v>
      </c>
      <c r="Z88" s="2232"/>
      <c r="AA88" s="2232"/>
      <c r="AB88" s="2231">
        <f t="shared" si="38"/>
        <v>0</v>
      </c>
      <c r="AC88" s="2232"/>
      <c r="AD88" s="2232"/>
      <c r="AE88" s="2231">
        <f t="shared" si="39"/>
        <v>0</v>
      </c>
      <c r="AF88" s="2232"/>
      <c r="AG88" s="2232"/>
      <c r="AH88" s="2231">
        <f t="shared" si="40"/>
        <v>0</v>
      </c>
      <c r="AI88" s="2231">
        <f t="shared" si="32"/>
        <v>0</v>
      </c>
      <c r="AJ88" s="2161"/>
      <c r="AK88" s="2161"/>
      <c r="AL88" s="2161"/>
      <c r="AM88" s="2161"/>
      <c r="AN88" s="2161"/>
      <c r="AO88" s="2161"/>
      <c r="AP88" s="2161"/>
      <c r="AQ88" s="2161"/>
      <c r="AR88" s="2161"/>
      <c r="AS88" s="2161"/>
      <c r="AT88" s="2161"/>
      <c r="AU88" s="2161"/>
      <c r="AV88" s="2161"/>
      <c r="AW88" s="2161"/>
      <c r="AX88" s="2161"/>
      <c r="AY88" s="2161"/>
      <c r="AZ88" s="2161"/>
      <c r="BA88" s="2161"/>
    </row>
    <row r="89" spans="1:53" ht="15">
      <c r="A89" s="2214"/>
      <c r="B89" s="2215"/>
      <c r="C89" s="2216" t="s">
        <v>552</v>
      </c>
      <c r="D89" s="2214"/>
      <c r="E89" s="2165"/>
      <c r="F89" s="2165"/>
      <c r="G89" s="2165"/>
      <c r="H89" s="2230"/>
      <c r="I89" s="2230" t="s">
        <v>649</v>
      </c>
      <c r="J89" s="2232"/>
      <c r="K89" s="2232"/>
      <c r="L89" s="2231">
        <f t="shared" si="33"/>
        <v>0</v>
      </c>
      <c r="M89" s="2232"/>
      <c r="N89" s="2232"/>
      <c r="O89" s="2231">
        <f t="shared" si="34"/>
        <v>0</v>
      </c>
      <c r="P89" s="2232"/>
      <c r="Q89" s="2232"/>
      <c r="R89" s="2231">
        <f t="shared" si="35"/>
        <v>0</v>
      </c>
      <c r="S89" s="2232"/>
      <c r="T89" s="2232"/>
      <c r="U89" s="2231">
        <f t="shared" si="36"/>
        <v>0</v>
      </c>
      <c r="V89" s="2231">
        <f t="shared" si="31"/>
        <v>0</v>
      </c>
      <c r="W89" s="2232"/>
      <c r="X89" s="2232"/>
      <c r="Y89" s="2231">
        <f t="shared" si="37"/>
        <v>0</v>
      </c>
      <c r="Z89" s="2232"/>
      <c r="AA89" s="2232"/>
      <c r="AB89" s="2231">
        <f t="shared" si="38"/>
        <v>0</v>
      </c>
      <c r="AC89" s="2232"/>
      <c r="AD89" s="2232"/>
      <c r="AE89" s="2231">
        <f t="shared" si="39"/>
        <v>0</v>
      </c>
      <c r="AF89" s="2232"/>
      <c r="AG89" s="2232"/>
      <c r="AH89" s="2231">
        <f t="shared" si="40"/>
        <v>0</v>
      </c>
      <c r="AI89" s="2231">
        <f t="shared" si="32"/>
        <v>0</v>
      </c>
      <c r="AJ89" s="2161"/>
      <c r="AK89" s="2161"/>
      <c r="AL89" s="2161"/>
      <c r="AM89" s="2161"/>
      <c r="AN89" s="2161"/>
      <c r="AO89" s="2161"/>
      <c r="AP89" s="2161"/>
      <c r="AQ89" s="2161"/>
      <c r="AR89" s="2161"/>
      <c r="AS89" s="2161"/>
      <c r="AT89" s="2161"/>
      <c r="AU89" s="2161"/>
      <c r="AV89" s="2161"/>
      <c r="AW89" s="2161"/>
      <c r="AX89" s="2161"/>
      <c r="AY89" s="2161"/>
      <c r="AZ89" s="2161"/>
      <c r="BA89" s="2161"/>
    </row>
    <row r="90" spans="1:53" ht="15">
      <c r="A90" s="2214"/>
      <c r="B90" s="2215"/>
      <c r="C90" s="2216" t="s">
        <v>552</v>
      </c>
      <c r="D90" s="2214"/>
      <c r="E90" s="2165"/>
      <c r="F90" s="2165"/>
      <c r="G90" s="2165"/>
      <c r="H90" s="2230"/>
      <c r="I90" s="2230" t="s">
        <v>609</v>
      </c>
      <c r="J90" s="2232"/>
      <c r="K90" s="2232"/>
      <c r="L90" s="2231">
        <f t="shared" si="33"/>
        <v>0</v>
      </c>
      <c r="M90" s="2232"/>
      <c r="N90" s="2232"/>
      <c r="O90" s="2231">
        <f t="shared" si="34"/>
        <v>0</v>
      </c>
      <c r="P90" s="2232"/>
      <c r="Q90" s="2232"/>
      <c r="R90" s="2231">
        <f t="shared" si="35"/>
        <v>0</v>
      </c>
      <c r="S90" s="2232"/>
      <c r="T90" s="2232"/>
      <c r="U90" s="2231">
        <f t="shared" si="36"/>
        <v>0</v>
      </c>
      <c r="V90" s="2231">
        <f t="shared" si="31"/>
        <v>0</v>
      </c>
      <c r="W90" s="2232"/>
      <c r="X90" s="2232"/>
      <c r="Y90" s="2231">
        <f t="shared" si="37"/>
        <v>0</v>
      </c>
      <c r="Z90" s="2232"/>
      <c r="AA90" s="2232"/>
      <c r="AB90" s="2231">
        <f t="shared" si="38"/>
        <v>0</v>
      </c>
      <c r="AC90" s="2232"/>
      <c r="AD90" s="2232"/>
      <c r="AE90" s="2231">
        <f t="shared" si="39"/>
        <v>0</v>
      </c>
      <c r="AF90" s="2232"/>
      <c r="AG90" s="2232"/>
      <c r="AH90" s="2231">
        <f t="shared" si="40"/>
        <v>0</v>
      </c>
      <c r="AI90" s="2231">
        <f t="shared" si="32"/>
        <v>0</v>
      </c>
      <c r="AJ90" s="2161"/>
      <c r="AK90" s="2161"/>
      <c r="AL90" s="2161"/>
      <c r="AM90" s="2161"/>
      <c r="AN90" s="2161"/>
      <c r="AO90" s="2161"/>
      <c r="AP90" s="2161"/>
      <c r="AQ90" s="2161"/>
      <c r="AR90" s="2161"/>
      <c r="AS90" s="2161"/>
      <c r="AT90" s="2161"/>
      <c r="AU90" s="2161"/>
      <c r="AV90" s="2161"/>
      <c r="AW90" s="2161"/>
      <c r="AX90" s="2161"/>
      <c r="AY90" s="2161"/>
      <c r="AZ90" s="2161"/>
      <c r="BA90" s="2161"/>
    </row>
    <row r="91" spans="1:53" ht="15">
      <c r="A91" s="2214"/>
      <c r="B91" s="2215"/>
      <c r="C91" s="2216" t="s">
        <v>551</v>
      </c>
      <c r="D91" s="2214"/>
      <c r="E91" s="2165"/>
      <c r="F91" s="2165"/>
      <c r="G91" s="2165"/>
      <c r="H91" s="2230" t="s">
        <v>610</v>
      </c>
      <c r="I91" s="2230"/>
      <c r="J91" s="2232"/>
      <c r="K91" s="2232"/>
      <c r="L91" s="2231">
        <f t="shared" si="33"/>
        <v>0</v>
      </c>
      <c r="M91" s="2232"/>
      <c r="N91" s="2232"/>
      <c r="O91" s="2231">
        <f t="shared" si="34"/>
        <v>0</v>
      </c>
      <c r="P91" s="2232"/>
      <c r="Q91" s="2232"/>
      <c r="R91" s="2231">
        <f t="shared" si="35"/>
        <v>0</v>
      </c>
      <c r="S91" s="2232"/>
      <c r="T91" s="2232"/>
      <c r="U91" s="2231">
        <f t="shared" si="36"/>
        <v>0</v>
      </c>
      <c r="V91" s="2231">
        <f t="shared" si="31"/>
        <v>0</v>
      </c>
      <c r="W91" s="2232"/>
      <c r="X91" s="2232"/>
      <c r="Y91" s="2231">
        <f t="shared" si="37"/>
        <v>0</v>
      </c>
      <c r="Z91" s="2232"/>
      <c r="AA91" s="2232"/>
      <c r="AB91" s="2231">
        <f t="shared" si="38"/>
        <v>0</v>
      </c>
      <c r="AC91" s="2232"/>
      <c r="AD91" s="2232"/>
      <c r="AE91" s="2231">
        <f t="shared" si="39"/>
        <v>0</v>
      </c>
      <c r="AF91" s="2232"/>
      <c r="AG91" s="2232"/>
      <c r="AH91" s="2231">
        <f t="shared" si="40"/>
        <v>0</v>
      </c>
      <c r="AI91" s="2231">
        <f t="shared" si="32"/>
        <v>0</v>
      </c>
      <c r="AJ91" s="2161"/>
      <c r="AK91" s="2161"/>
      <c r="AL91" s="2161"/>
      <c r="AM91" s="2161"/>
      <c r="AN91" s="2161"/>
      <c r="AO91" s="2161"/>
      <c r="AP91" s="2161"/>
      <c r="AQ91" s="2161"/>
      <c r="AR91" s="2161"/>
      <c r="AS91" s="2161"/>
      <c r="AT91" s="2161"/>
      <c r="AU91" s="2161"/>
      <c r="AV91" s="2161"/>
      <c r="AW91" s="2161"/>
      <c r="AX91" s="2161"/>
      <c r="AY91" s="2161"/>
      <c r="AZ91" s="2161"/>
      <c r="BA91" s="2161"/>
    </row>
    <row r="92" spans="1:53" ht="15">
      <c r="A92" s="2214"/>
      <c r="B92" s="2215"/>
      <c r="C92" s="2216"/>
      <c r="D92" s="2214"/>
      <c r="E92" s="2165"/>
      <c r="F92" s="2165"/>
      <c r="G92" s="2165"/>
      <c r="H92" s="2230"/>
      <c r="I92" s="2230"/>
      <c r="J92" s="2232"/>
      <c r="K92" s="2232"/>
      <c r="L92" s="2231"/>
      <c r="M92" s="2232"/>
      <c r="N92" s="2232"/>
      <c r="O92" s="2231"/>
      <c r="P92" s="2232"/>
      <c r="Q92" s="2232"/>
      <c r="R92" s="2231"/>
      <c r="S92" s="2232"/>
      <c r="T92" s="2232"/>
      <c r="U92" s="2231"/>
      <c r="V92" s="2231"/>
      <c r="W92" s="2232"/>
      <c r="X92" s="2232"/>
      <c r="Y92" s="2231"/>
      <c r="Z92" s="2232"/>
      <c r="AA92" s="2232"/>
      <c r="AB92" s="2231"/>
      <c r="AC92" s="2232"/>
      <c r="AD92" s="2232"/>
      <c r="AE92" s="2231"/>
      <c r="AF92" s="2232"/>
      <c r="AG92" s="2232"/>
      <c r="AH92" s="2231"/>
      <c r="AI92" s="2231"/>
      <c r="AJ92" s="2161"/>
      <c r="AK92" s="2161"/>
      <c r="AL92" s="2161"/>
      <c r="AM92" s="2161"/>
      <c r="AN92" s="2161"/>
      <c r="AO92" s="2161"/>
      <c r="AP92" s="2161"/>
      <c r="AQ92" s="2161"/>
      <c r="AR92" s="2161"/>
      <c r="AS92" s="2161"/>
      <c r="AT92" s="2161"/>
      <c r="AU92" s="2161"/>
      <c r="AV92" s="2161"/>
      <c r="AW92" s="2161"/>
      <c r="AX92" s="2161"/>
      <c r="AY92" s="2161"/>
      <c r="AZ92" s="2161"/>
      <c r="BA92" s="2161"/>
    </row>
    <row r="93" spans="1:53" ht="15">
      <c r="A93" s="2214"/>
      <c r="B93" s="2215"/>
      <c r="C93" s="2216" t="s">
        <v>551</v>
      </c>
      <c r="D93" s="2214"/>
      <c r="E93" s="2165"/>
      <c r="F93" s="2165"/>
      <c r="G93" s="2229" t="s">
        <v>798</v>
      </c>
      <c r="H93" s="2165" t="s">
        <v>611</v>
      </c>
      <c r="I93" s="2165"/>
      <c r="J93" s="2232"/>
      <c r="K93" s="2232"/>
      <c r="L93" s="2231">
        <f t="shared" si="33"/>
        <v>0</v>
      </c>
      <c r="M93" s="2232"/>
      <c r="N93" s="2232"/>
      <c r="O93" s="2231">
        <f>M93+N93</f>
        <v>0</v>
      </c>
      <c r="P93" s="2232"/>
      <c r="Q93" s="2232"/>
      <c r="R93" s="2231">
        <f>P93+Q93</f>
        <v>0</v>
      </c>
      <c r="S93" s="2232"/>
      <c r="T93" s="2232"/>
      <c r="U93" s="2231">
        <f>S93+T93</f>
        <v>0</v>
      </c>
      <c r="V93" s="2231">
        <f>U93+R93+O93+L93</f>
        <v>0</v>
      </c>
      <c r="W93" s="2232"/>
      <c r="X93" s="2232"/>
      <c r="Y93" s="2231">
        <f>W93+X93</f>
        <v>0</v>
      </c>
      <c r="Z93" s="2232"/>
      <c r="AA93" s="2232"/>
      <c r="AB93" s="2231">
        <f>Z93+AA93</f>
        <v>0</v>
      </c>
      <c r="AC93" s="2232"/>
      <c r="AD93" s="2232"/>
      <c r="AE93" s="2231">
        <f>AC93+AD93</f>
        <v>0</v>
      </c>
      <c r="AF93" s="2232"/>
      <c r="AG93" s="2232"/>
      <c r="AH93" s="2231">
        <f>AF93+AG93</f>
        <v>0</v>
      </c>
      <c r="AI93" s="2231">
        <f>AH93+AE93+AB93+Y93</f>
        <v>0</v>
      </c>
      <c r="AJ93" s="2161"/>
      <c r="AK93" s="2161"/>
      <c r="AL93" s="2161"/>
      <c r="AM93" s="2161"/>
      <c r="AN93" s="2161"/>
      <c r="AO93" s="2161"/>
      <c r="AP93" s="2161"/>
      <c r="AQ93" s="2161"/>
      <c r="AR93" s="2161"/>
      <c r="AS93" s="2161"/>
      <c r="AT93" s="2161"/>
      <c r="AU93" s="2161"/>
      <c r="AV93" s="2161"/>
      <c r="AW93" s="2161"/>
      <c r="AX93" s="2161"/>
      <c r="AY93" s="2161"/>
      <c r="AZ93" s="2161"/>
      <c r="BA93" s="2161"/>
    </row>
    <row r="94" spans="1:53" ht="15">
      <c r="A94" s="2214"/>
      <c r="B94" s="2215"/>
      <c r="C94" s="2216"/>
      <c r="D94" s="2214"/>
      <c r="E94" s="2165"/>
      <c r="F94" s="2165"/>
      <c r="G94" s="2165"/>
      <c r="H94" s="2165" t="s">
        <v>612</v>
      </c>
      <c r="I94" s="2165"/>
      <c r="J94" s="2232"/>
      <c r="K94" s="2232"/>
      <c r="L94" s="2231"/>
      <c r="M94" s="2232"/>
      <c r="N94" s="2232"/>
      <c r="O94" s="2231"/>
      <c r="P94" s="2232"/>
      <c r="Q94" s="2232"/>
      <c r="R94" s="2231"/>
      <c r="S94" s="2232"/>
      <c r="T94" s="2232"/>
      <c r="U94" s="2231"/>
      <c r="V94" s="2231"/>
      <c r="W94" s="2232"/>
      <c r="X94" s="2232"/>
      <c r="Y94" s="2231"/>
      <c r="Z94" s="2232"/>
      <c r="AA94" s="2232"/>
      <c r="AB94" s="2231"/>
      <c r="AC94" s="2232"/>
      <c r="AD94" s="2232"/>
      <c r="AE94" s="2231"/>
      <c r="AF94" s="2232"/>
      <c r="AG94" s="2232"/>
      <c r="AH94" s="2231"/>
      <c r="AI94" s="2231"/>
      <c r="AJ94" s="2161"/>
      <c r="AK94" s="2161"/>
      <c r="AL94" s="2161"/>
      <c r="AM94" s="2161"/>
      <c r="AN94" s="2161"/>
      <c r="AO94" s="2161"/>
      <c r="AP94" s="2161"/>
      <c r="AQ94" s="2161"/>
      <c r="AR94" s="2161"/>
      <c r="AS94" s="2161"/>
      <c r="AT94" s="2161"/>
      <c r="AU94" s="2161"/>
      <c r="AV94" s="2161"/>
      <c r="AW94" s="2161"/>
      <c r="AX94" s="2161"/>
      <c r="AY94" s="2161"/>
      <c r="AZ94" s="2161"/>
      <c r="BA94" s="2161"/>
    </row>
    <row r="95" spans="1:53" ht="15">
      <c r="A95" s="2214"/>
      <c r="B95" s="2215"/>
      <c r="C95" s="2216"/>
      <c r="D95" s="2214"/>
      <c r="E95" s="2165"/>
      <c r="F95" s="2165"/>
      <c r="G95" s="2165"/>
      <c r="H95" s="2165"/>
      <c r="I95" s="2165"/>
      <c r="J95" s="2232"/>
      <c r="K95" s="2232"/>
      <c r="L95" s="2231"/>
      <c r="M95" s="2232"/>
      <c r="N95" s="2232"/>
      <c r="O95" s="2231"/>
      <c r="P95" s="2232"/>
      <c r="Q95" s="2232"/>
      <c r="R95" s="2231"/>
      <c r="S95" s="2232"/>
      <c r="T95" s="2232"/>
      <c r="U95" s="2231"/>
      <c r="V95" s="2231"/>
      <c r="W95" s="2232"/>
      <c r="X95" s="2232"/>
      <c r="Y95" s="2231"/>
      <c r="Z95" s="2232"/>
      <c r="AA95" s="2232"/>
      <c r="AB95" s="2231"/>
      <c r="AC95" s="2232"/>
      <c r="AD95" s="2232"/>
      <c r="AE95" s="2231"/>
      <c r="AF95" s="2232"/>
      <c r="AG95" s="2232"/>
      <c r="AH95" s="2231"/>
      <c r="AI95" s="2231"/>
      <c r="AJ95" s="2161"/>
      <c r="AK95" s="2161"/>
      <c r="AL95" s="2161"/>
      <c r="AM95" s="2161"/>
      <c r="AN95" s="2161"/>
      <c r="AO95" s="2161"/>
      <c r="AP95" s="2161"/>
      <c r="AQ95" s="2161"/>
      <c r="AR95" s="2161"/>
      <c r="AS95" s="2161"/>
      <c r="AT95" s="2161"/>
      <c r="AU95" s="2161"/>
      <c r="AV95" s="2161"/>
      <c r="AW95" s="2161"/>
      <c r="AX95" s="2161"/>
      <c r="AY95" s="2161"/>
      <c r="AZ95" s="2161"/>
      <c r="BA95" s="2161"/>
    </row>
    <row r="96" spans="1:53" ht="15">
      <c r="A96" s="2214"/>
      <c r="B96" s="2215"/>
      <c r="C96" s="2216" t="s">
        <v>552</v>
      </c>
      <c r="D96" s="2214"/>
      <c r="E96" s="2165"/>
      <c r="F96" s="2165"/>
      <c r="G96" s="2165" t="s">
        <v>74</v>
      </c>
      <c r="H96" s="2230"/>
      <c r="I96" s="2165"/>
      <c r="J96" s="2232"/>
      <c r="K96" s="2232"/>
      <c r="L96" s="2231"/>
      <c r="M96" s="2232"/>
      <c r="N96" s="2232"/>
      <c r="O96" s="2231"/>
      <c r="P96" s="2232"/>
      <c r="Q96" s="2232"/>
      <c r="R96" s="2231"/>
      <c r="S96" s="2232"/>
      <c r="T96" s="2232"/>
      <c r="U96" s="2231"/>
      <c r="V96" s="2231"/>
      <c r="W96" s="2232"/>
      <c r="X96" s="2232"/>
      <c r="Y96" s="2231"/>
      <c r="Z96" s="2232"/>
      <c r="AA96" s="2232"/>
      <c r="AB96" s="2231"/>
      <c r="AC96" s="2232"/>
      <c r="AD96" s="2232"/>
      <c r="AE96" s="2231"/>
      <c r="AF96" s="2232"/>
      <c r="AG96" s="2232"/>
      <c r="AH96" s="2231"/>
      <c r="AI96" s="2231"/>
      <c r="AJ96" s="2161"/>
      <c r="AK96" s="2161"/>
      <c r="AL96" s="2161"/>
      <c r="AM96" s="2161"/>
      <c r="AN96" s="2161"/>
      <c r="AO96" s="2161"/>
      <c r="AP96" s="2161"/>
      <c r="AQ96" s="2161"/>
      <c r="AR96" s="2161"/>
      <c r="AS96" s="2161"/>
      <c r="AT96" s="2161"/>
      <c r="AU96" s="2161"/>
      <c r="AV96" s="2161"/>
      <c r="AW96" s="2161"/>
      <c r="AX96" s="2161"/>
      <c r="AY96" s="2161"/>
      <c r="AZ96" s="2161"/>
      <c r="BA96" s="2161"/>
    </row>
    <row r="97" spans="1:53" ht="15">
      <c r="A97" s="2214"/>
      <c r="B97" s="2215"/>
      <c r="C97" s="2216" t="s">
        <v>552</v>
      </c>
      <c r="D97" s="2214"/>
      <c r="E97" s="2165"/>
      <c r="F97" s="2165"/>
      <c r="G97" s="2165" t="s">
        <v>908</v>
      </c>
      <c r="H97" s="2230"/>
      <c r="I97" s="2165"/>
      <c r="J97" s="2232"/>
      <c r="K97" s="2232"/>
      <c r="L97" s="2231"/>
      <c r="M97" s="2232"/>
      <c r="N97" s="2232"/>
      <c r="O97" s="2231"/>
      <c r="P97" s="2232"/>
      <c r="Q97" s="2232"/>
      <c r="R97" s="2231"/>
      <c r="S97" s="2232"/>
      <c r="T97" s="2232"/>
      <c r="U97" s="2231"/>
      <c r="V97" s="2231"/>
      <c r="W97" s="2232"/>
      <c r="X97" s="2232"/>
      <c r="Y97" s="2231"/>
      <c r="Z97" s="2232"/>
      <c r="AA97" s="2232"/>
      <c r="AB97" s="2231"/>
      <c r="AC97" s="2232"/>
      <c r="AD97" s="2232"/>
      <c r="AE97" s="2231"/>
      <c r="AF97" s="2232"/>
      <c r="AG97" s="2232"/>
      <c r="AH97" s="2231"/>
      <c r="AI97" s="2231"/>
      <c r="AJ97" s="2161"/>
      <c r="AK97" s="2161"/>
      <c r="AL97" s="2161"/>
      <c r="AM97" s="2161"/>
      <c r="AN97" s="2161"/>
      <c r="AO97" s="2161"/>
      <c r="AP97" s="2161"/>
      <c r="AQ97" s="2161"/>
      <c r="AR97" s="2161"/>
      <c r="AS97" s="2161"/>
      <c r="AT97" s="2161"/>
      <c r="AU97" s="2161"/>
      <c r="AV97" s="2161"/>
      <c r="AW97" s="2161"/>
      <c r="AX97" s="2161"/>
      <c r="AY97" s="2161"/>
      <c r="AZ97" s="2161"/>
      <c r="BA97" s="2161"/>
    </row>
    <row r="98" spans="1:53" ht="15">
      <c r="A98" s="2214"/>
      <c r="B98" s="2215"/>
      <c r="C98" s="2216"/>
      <c r="D98" s="2214"/>
      <c r="E98" s="2165"/>
      <c r="F98" s="2165"/>
      <c r="G98" s="2165"/>
      <c r="H98" s="2230"/>
      <c r="I98" s="2230"/>
      <c r="J98" s="2232"/>
      <c r="K98" s="2232"/>
      <c r="L98" s="2231"/>
      <c r="M98" s="2232"/>
      <c r="N98" s="2232"/>
      <c r="O98" s="2231"/>
      <c r="P98" s="2232"/>
      <c r="Q98" s="2232"/>
      <c r="R98" s="2231"/>
      <c r="S98" s="2232"/>
      <c r="T98" s="2232"/>
      <c r="U98" s="2231"/>
      <c r="V98" s="2231"/>
      <c r="W98" s="2232"/>
      <c r="X98" s="2232"/>
      <c r="Y98" s="2231"/>
      <c r="Z98" s="2232"/>
      <c r="AA98" s="2232"/>
      <c r="AB98" s="2231"/>
      <c r="AC98" s="2232"/>
      <c r="AD98" s="2232"/>
      <c r="AE98" s="2231"/>
      <c r="AF98" s="2232"/>
      <c r="AG98" s="2232"/>
      <c r="AH98" s="2231"/>
      <c r="AI98" s="2231"/>
      <c r="AJ98" s="2161"/>
      <c r="AK98" s="2161"/>
      <c r="AL98" s="2161"/>
      <c r="AM98" s="2161"/>
      <c r="AN98" s="2161"/>
      <c r="AO98" s="2161"/>
      <c r="AP98" s="2161"/>
      <c r="AQ98" s="2161"/>
      <c r="AR98" s="2161"/>
      <c r="AS98" s="2161"/>
      <c r="AT98" s="2161"/>
      <c r="AU98" s="2161"/>
      <c r="AV98" s="2161"/>
      <c r="AW98" s="2161"/>
      <c r="AX98" s="2161"/>
      <c r="AY98" s="2161"/>
      <c r="AZ98" s="2161"/>
      <c r="BA98" s="2161"/>
    </row>
    <row r="99" spans="1:53" ht="15">
      <c r="A99" s="2214"/>
      <c r="B99" s="2215"/>
      <c r="C99" s="2216"/>
      <c r="D99" s="2214"/>
      <c r="E99" s="2165"/>
      <c r="F99" s="2165" t="s">
        <v>895</v>
      </c>
      <c r="G99" s="2165" t="s">
        <v>613</v>
      </c>
      <c r="H99" s="2230"/>
      <c r="I99" s="2230"/>
      <c r="J99" s="2232">
        <f>J101+J102+J104+J105</f>
        <v>0</v>
      </c>
      <c r="K99" s="2232">
        <f>K101+K102+K104+K105</f>
        <v>0</v>
      </c>
      <c r="L99" s="2231">
        <f>J99+K99</f>
        <v>0</v>
      </c>
      <c r="M99" s="2232">
        <f>M101+M102+M104+M105</f>
        <v>0</v>
      </c>
      <c r="N99" s="2232">
        <f>N101+N102+N104+N105</f>
        <v>0</v>
      </c>
      <c r="O99" s="2231">
        <f>M99+N99</f>
        <v>0</v>
      </c>
      <c r="P99" s="2232">
        <f>P101+P102+P104+P105</f>
        <v>0</v>
      </c>
      <c r="Q99" s="2232">
        <f>Q101+Q102+Q104+Q105</f>
        <v>0</v>
      </c>
      <c r="R99" s="2231">
        <f>P99+Q99</f>
        <v>0</v>
      </c>
      <c r="S99" s="2232">
        <f>S101+S102+S104+S105</f>
        <v>0</v>
      </c>
      <c r="T99" s="2232">
        <f>T101+T102+T104+T105</f>
        <v>0</v>
      </c>
      <c r="U99" s="2231">
        <f>S99+T99</f>
        <v>0</v>
      </c>
      <c r="V99" s="2231">
        <f>U99+R99+O99+L99</f>
        <v>0</v>
      </c>
      <c r="W99" s="2232">
        <f>W101+W102+W104+W105</f>
        <v>0</v>
      </c>
      <c r="X99" s="2232">
        <f>X101+X102+X104+X105</f>
        <v>0</v>
      </c>
      <c r="Y99" s="2231">
        <f>W99+X99</f>
        <v>0</v>
      </c>
      <c r="Z99" s="2232">
        <f>Z101+Z102+Z104+Z105</f>
        <v>0</v>
      </c>
      <c r="AA99" s="2232">
        <f>AA101+AA102+AA104+AA105</f>
        <v>0</v>
      </c>
      <c r="AB99" s="2231">
        <f>Z99+AA99</f>
        <v>0</v>
      </c>
      <c r="AC99" s="2232">
        <f>AC101+AC102+AC104+AC105</f>
        <v>0</v>
      </c>
      <c r="AD99" s="2232">
        <f>AD101+AD102+AD104+AD105</f>
        <v>0</v>
      </c>
      <c r="AE99" s="2231">
        <f>AC99+AD99</f>
        <v>0</v>
      </c>
      <c r="AF99" s="2232">
        <f>AF101+AF102+AF104+AF105</f>
        <v>0</v>
      </c>
      <c r="AG99" s="2232">
        <f>AG101+AG102+AG104+AG105</f>
        <v>0</v>
      </c>
      <c r="AH99" s="2231">
        <f>AF99+AG99</f>
        <v>0</v>
      </c>
      <c r="AI99" s="2231">
        <f>AH99+AE99+AB99+Y99</f>
        <v>0</v>
      </c>
      <c r="AJ99" s="2161"/>
      <c r="AK99" s="2161"/>
      <c r="AL99" s="2161"/>
      <c r="AM99" s="2161"/>
      <c r="AN99" s="2161"/>
      <c r="AO99" s="2161"/>
      <c r="AP99" s="2161"/>
      <c r="AQ99" s="2161"/>
      <c r="AR99" s="2161"/>
      <c r="AS99" s="2161"/>
      <c r="AT99" s="2161"/>
      <c r="AU99" s="2161"/>
      <c r="AV99" s="2161"/>
      <c r="AW99" s="2161"/>
      <c r="AX99" s="2161"/>
      <c r="AY99" s="2161"/>
      <c r="AZ99" s="2161"/>
      <c r="BA99" s="2161"/>
    </row>
    <row r="100" spans="1:53" ht="15">
      <c r="A100" s="2214"/>
      <c r="B100" s="2215"/>
      <c r="C100" s="2216"/>
      <c r="D100" s="2214"/>
      <c r="E100" s="2165"/>
      <c r="F100" s="2165"/>
      <c r="G100" s="2165" t="s">
        <v>614</v>
      </c>
      <c r="H100" s="2230"/>
      <c r="I100" s="2230"/>
      <c r="J100" s="2232"/>
      <c r="K100" s="2232"/>
      <c r="L100" s="2231"/>
      <c r="M100" s="2232"/>
      <c r="N100" s="2232"/>
      <c r="O100" s="2231"/>
      <c r="P100" s="2232"/>
      <c r="Q100" s="2232"/>
      <c r="R100" s="2231"/>
      <c r="S100" s="2232"/>
      <c r="T100" s="2232"/>
      <c r="U100" s="2231"/>
      <c r="V100" s="2231"/>
      <c r="W100" s="2232"/>
      <c r="X100" s="2232"/>
      <c r="Y100" s="2231"/>
      <c r="Z100" s="2232"/>
      <c r="AA100" s="2232"/>
      <c r="AB100" s="2231"/>
      <c r="AC100" s="2232"/>
      <c r="AD100" s="2232"/>
      <c r="AE100" s="2231"/>
      <c r="AF100" s="2232"/>
      <c r="AG100" s="2232"/>
      <c r="AH100" s="2231"/>
      <c r="AI100" s="2231"/>
      <c r="AJ100" s="2161"/>
      <c r="AK100" s="2161"/>
      <c r="AL100" s="2161"/>
      <c r="AM100" s="2161"/>
      <c r="AN100" s="2161"/>
      <c r="AO100" s="2161"/>
      <c r="AP100" s="2161"/>
      <c r="AQ100" s="2161"/>
      <c r="AR100" s="2161"/>
      <c r="AS100" s="2161"/>
      <c r="AT100" s="2161"/>
      <c r="AU100" s="2161"/>
      <c r="AV100" s="2161"/>
      <c r="AW100" s="2161"/>
      <c r="AX100" s="2161"/>
      <c r="AY100" s="2161"/>
      <c r="AZ100" s="2161"/>
      <c r="BA100" s="2161"/>
    </row>
    <row r="101" spans="1:53" ht="15">
      <c r="A101" s="2214"/>
      <c r="B101" s="2215"/>
      <c r="C101" s="2216" t="s">
        <v>552</v>
      </c>
      <c r="D101" s="2214"/>
      <c r="E101" s="2165"/>
      <c r="F101" s="2165"/>
      <c r="G101" s="2165"/>
      <c r="H101" s="2230" t="s">
        <v>649</v>
      </c>
      <c r="I101" s="2230"/>
      <c r="J101" s="2232"/>
      <c r="K101" s="2232"/>
      <c r="L101" s="2231">
        <f>J101+K101</f>
        <v>0</v>
      </c>
      <c r="M101" s="2232"/>
      <c r="N101" s="2232"/>
      <c r="O101" s="2231">
        <f>M101+N101</f>
        <v>0</v>
      </c>
      <c r="P101" s="2232"/>
      <c r="Q101" s="2232"/>
      <c r="R101" s="2231">
        <f>P101+Q101</f>
        <v>0</v>
      </c>
      <c r="S101" s="2232"/>
      <c r="T101" s="2232"/>
      <c r="U101" s="2231">
        <f>S101+T101</f>
        <v>0</v>
      </c>
      <c r="V101" s="2231">
        <f>U101+R101+O101+L101</f>
        <v>0</v>
      </c>
      <c r="W101" s="2232"/>
      <c r="X101" s="2232"/>
      <c r="Y101" s="2231">
        <f>W101+X101</f>
        <v>0</v>
      </c>
      <c r="Z101" s="2232"/>
      <c r="AA101" s="2232"/>
      <c r="AB101" s="2231">
        <f>Z101+AA101</f>
        <v>0</v>
      </c>
      <c r="AC101" s="2232"/>
      <c r="AD101" s="2232"/>
      <c r="AE101" s="2231">
        <f>AC101+AD101</f>
        <v>0</v>
      </c>
      <c r="AF101" s="2232"/>
      <c r="AG101" s="2232"/>
      <c r="AH101" s="2231">
        <f>AF101+AG101</f>
        <v>0</v>
      </c>
      <c r="AI101" s="2231">
        <f>AH101+AE101+AB101+Y101</f>
        <v>0</v>
      </c>
      <c r="AJ101" s="2161"/>
      <c r="AK101" s="2161"/>
      <c r="AL101" s="2161"/>
      <c r="AM101" s="2161"/>
      <c r="AN101" s="2161"/>
      <c r="AO101" s="2161"/>
      <c r="AP101" s="2161"/>
      <c r="AQ101" s="2161"/>
      <c r="AR101" s="2161"/>
      <c r="AS101" s="2161"/>
      <c r="AT101" s="2161"/>
      <c r="AU101" s="2161"/>
      <c r="AV101" s="2161"/>
      <c r="AW101" s="2161"/>
      <c r="AX101" s="2161"/>
      <c r="AY101" s="2161"/>
      <c r="AZ101" s="2161"/>
      <c r="BA101" s="2161"/>
    </row>
    <row r="102" spans="1:53" ht="15">
      <c r="A102" s="2214"/>
      <c r="B102" s="2215"/>
      <c r="C102" s="2216" t="s">
        <v>551</v>
      </c>
      <c r="D102" s="2214"/>
      <c r="E102" s="2165"/>
      <c r="F102" s="2165"/>
      <c r="G102" s="2165"/>
      <c r="H102" s="2230" t="s">
        <v>650</v>
      </c>
      <c r="I102" s="2230"/>
      <c r="J102" s="2232"/>
      <c r="K102" s="2232"/>
      <c r="L102" s="2231">
        <f>J102+K102</f>
        <v>0</v>
      </c>
      <c r="M102" s="2232"/>
      <c r="N102" s="2232"/>
      <c r="O102" s="2231">
        <f>M102+N102</f>
        <v>0</v>
      </c>
      <c r="P102" s="2232"/>
      <c r="Q102" s="2232"/>
      <c r="R102" s="2231">
        <f>P102+Q102</f>
        <v>0</v>
      </c>
      <c r="S102" s="2232"/>
      <c r="T102" s="2232"/>
      <c r="U102" s="2231">
        <f>S102+T102</f>
        <v>0</v>
      </c>
      <c r="V102" s="2231">
        <f>U102+R102+O102+L102</f>
        <v>0</v>
      </c>
      <c r="W102" s="2232"/>
      <c r="X102" s="2232"/>
      <c r="Y102" s="2231">
        <f>W102+X102</f>
        <v>0</v>
      </c>
      <c r="Z102" s="2232"/>
      <c r="AA102" s="2232"/>
      <c r="AB102" s="2231">
        <f>Z102+AA102</f>
        <v>0</v>
      </c>
      <c r="AC102" s="2232"/>
      <c r="AD102" s="2232"/>
      <c r="AE102" s="2231">
        <f>AC102+AD102</f>
        <v>0</v>
      </c>
      <c r="AF102" s="2232"/>
      <c r="AG102" s="2232"/>
      <c r="AH102" s="2231">
        <f>AF102+AG102</f>
        <v>0</v>
      </c>
      <c r="AI102" s="2231">
        <f>AH102+AE102+AB102+Y102</f>
        <v>0</v>
      </c>
      <c r="AJ102" s="2161"/>
      <c r="AK102" s="2161"/>
      <c r="AL102" s="2161"/>
      <c r="AM102" s="2161"/>
      <c r="AN102" s="2161"/>
      <c r="AO102" s="2161"/>
      <c r="AP102" s="2161"/>
      <c r="AQ102" s="2161"/>
      <c r="AR102" s="2161"/>
      <c r="AS102" s="2161"/>
      <c r="AT102" s="2161"/>
      <c r="AU102" s="2161"/>
      <c r="AV102" s="2161"/>
      <c r="AW102" s="2161"/>
      <c r="AX102" s="2161"/>
      <c r="AY102" s="2161"/>
      <c r="AZ102" s="2161"/>
      <c r="BA102" s="2161"/>
    </row>
    <row r="103" spans="1:53" ht="15">
      <c r="A103" s="2214"/>
      <c r="B103" s="2215"/>
      <c r="C103" s="2216"/>
      <c r="D103" s="2214"/>
      <c r="E103" s="2165"/>
      <c r="F103" s="2165"/>
      <c r="G103" s="2165"/>
      <c r="H103" s="2230"/>
      <c r="I103" s="2230"/>
      <c r="J103" s="2232"/>
      <c r="K103" s="2232"/>
      <c r="L103" s="2231"/>
      <c r="M103" s="2232"/>
      <c r="N103" s="2232"/>
      <c r="O103" s="2231"/>
      <c r="P103" s="2232"/>
      <c r="Q103" s="2232"/>
      <c r="R103" s="2231"/>
      <c r="S103" s="2232"/>
      <c r="T103" s="2232"/>
      <c r="U103" s="2231"/>
      <c r="V103" s="2231"/>
      <c r="W103" s="2232"/>
      <c r="X103" s="2232"/>
      <c r="Y103" s="2231"/>
      <c r="Z103" s="2232"/>
      <c r="AA103" s="2232"/>
      <c r="AB103" s="2231"/>
      <c r="AC103" s="2232"/>
      <c r="AD103" s="2232"/>
      <c r="AE103" s="2231"/>
      <c r="AF103" s="2232"/>
      <c r="AG103" s="2232"/>
      <c r="AH103" s="2231"/>
      <c r="AI103" s="2231"/>
      <c r="AJ103" s="2161"/>
      <c r="AK103" s="2161"/>
      <c r="AL103" s="2161"/>
      <c r="AM103" s="2161"/>
      <c r="AN103" s="2161"/>
      <c r="AO103" s="2161"/>
      <c r="AP103" s="2161"/>
      <c r="AQ103" s="2161"/>
      <c r="AR103" s="2161"/>
      <c r="AS103" s="2161"/>
      <c r="AT103" s="2161"/>
      <c r="AU103" s="2161"/>
      <c r="AV103" s="2161"/>
      <c r="AW103" s="2161"/>
      <c r="AX103" s="2161"/>
      <c r="AY103" s="2161"/>
      <c r="AZ103" s="2161"/>
      <c r="BA103" s="2161"/>
    </row>
    <row r="104" spans="1:53" ht="15">
      <c r="A104" s="2214"/>
      <c r="B104" s="2215"/>
      <c r="C104" s="2216" t="s">
        <v>552</v>
      </c>
      <c r="D104" s="2214"/>
      <c r="E104" s="2165"/>
      <c r="F104" s="2165"/>
      <c r="G104" s="2165" t="s">
        <v>1620</v>
      </c>
      <c r="H104" s="2230"/>
      <c r="I104" s="2230"/>
      <c r="J104" s="2232"/>
      <c r="K104" s="2232"/>
      <c r="L104" s="2231"/>
      <c r="M104" s="2232"/>
      <c r="N104" s="2232"/>
      <c r="O104" s="2231"/>
      <c r="P104" s="2232"/>
      <c r="Q104" s="2232"/>
      <c r="R104" s="2231"/>
      <c r="S104" s="2232"/>
      <c r="T104" s="2232"/>
      <c r="U104" s="2231"/>
      <c r="V104" s="2231"/>
      <c r="W104" s="2232"/>
      <c r="X104" s="2232"/>
      <c r="Y104" s="2231"/>
      <c r="Z104" s="2232"/>
      <c r="AA104" s="2232"/>
      <c r="AB104" s="2231"/>
      <c r="AC104" s="2232"/>
      <c r="AD104" s="2232"/>
      <c r="AE104" s="2231"/>
      <c r="AF104" s="2232"/>
      <c r="AG104" s="2232"/>
      <c r="AH104" s="2231"/>
      <c r="AI104" s="2231"/>
      <c r="AJ104" s="2161"/>
      <c r="AK104" s="2161"/>
      <c r="AL104" s="2161"/>
      <c r="AM104" s="2161"/>
      <c r="AN104" s="2161"/>
      <c r="AO104" s="2161"/>
      <c r="AP104" s="2161"/>
      <c r="AQ104" s="2161"/>
      <c r="AR104" s="2161"/>
      <c r="AS104" s="2161"/>
      <c r="AT104" s="2161"/>
      <c r="AU104" s="2161"/>
      <c r="AV104" s="2161"/>
      <c r="AW104" s="2161"/>
      <c r="AX104" s="2161"/>
      <c r="AY104" s="2161"/>
      <c r="AZ104" s="2161"/>
      <c r="BA104" s="2161"/>
    </row>
    <row r="105" spans="1:53" ht="15">
      <c r="A105" s="2214"/>
      <c r="B105" s="2215"/>
      <c r="C105" s="2216" t="s">
        <v>552</v>
      </c>
      <c r="D105" s="2214"/>
      <c r="E105" s="2165"/>
      <c r="F105" s="2165"/>
      <c r="G105" s="2165" t="s">
        <v>914</v>
      </c>
      <c r="H105" s="2230"/>
      <c r="I105" s="2230"/>
      <c r="J105" s="2232"/>
      <c r="K105" s="2232"/>
      <c r="L105" s="2231"/>
      <c r="M105" s="2232"/>
      <c r="N105" s="2232"/>
      <c r="O105" s="2231"/>
      <c r="P105" s="2232"/>
      <c r="Q105" s="2232"/>
      <c r="R105" s="2231"/>
      <c r="S105" s="2232"/>
      <c r="T105" s="2232"/>
      <c r="U105" s="2231"/>
      <c r="V105" s="2231"/>
      <c r="W105" s="2232"/>
      <c r="X105" s="2232"/>
      <c r="Y105" s="2231"/>
      <c r="Z105" s="2232"/>
      <c r="AA105" s="2232"/>
      <c r="AB105" s="2231"/>
      <c r="AC105" s="2232"/>
      <c r="AD105" s="2232"/>
      <c r="AE105" s="2231"/>
      <c r="AF105" s="2232"/>
      <c r="AG105" s="2232"/>
      <c r="AH105" s="2231"/>
      <c r="AI105" s="2231"/>
      <c r="AJ105" s="2161"/>
      <c r="AK105" s="2161"/>
      <c r="AL105" s="2161"/>
      <c r="AM105" s="2161"/>
      <c r="AN105" s="2161"/>
      <c r="AO105" s="2161"/>
      <c r="AP105" s="2161"/>
      <c r="AQ105" s="2161"/>
      <c r="AR105" s="2161"/>
      <c r="AS105" s="2161"/>
      <c r="AT105" s="2161"/>
      <c r="AU105" s="2161"/>
      <c r="AV105" s="2161"/>
      <c r="AW105" s="2161"/>
      <c r="AX105" s="2161"/>
      <c r="AY105" s="2161"/>
      <c r="AZ105" s="2161"/>
      <c r="BA105" s="2161"/>
    </row>
    <row r="106" spans="1:53" ht="15">
      <c r="A106" s="2214"/>
      <c r="B106" s="2215"/>
      <c r="C106" s="2216"/>
      <c r="D106" s="2214"/>
      <c r="E106" s="2165"/>
      <c r="F106" s="2165"/>
      <c r="G106" s="2165"/>
      <c r="H106" s="2230"/>
      <c r="I106" s="2230"/>
      <c r="J106" s="2232"/>
      <c r="K106" s="2232"/>
      <c r="L106" s="2231"/>
      <c r="M106" s="2232"/>
      <c r="N106" s="2232"/>
      <c r="O106" s="2231"/>
      <c r="P106" s="2232"/>
      <c r="Q106" s="2232"/>
      <c r="R106" s="2231"/>
      <c r="S106" s="2232"/>
      <c r="T106" s="2232"/>
      <c r="U106" s="2231"/>
      <c r="V106" s="2231"/>
      <c r="W106" s="2232"/>
      <c r="X106" s="2232"/>
      <c r="Y106" s="2231"/>
      <c r="Z106" s="2232"/>
      <c r="AA106" s="2232"/>
      <c r="AB106" s="2231"/>
      <c r="AC106" s="2232"/>
      <c r="AD106" s="2232"/>
      <c r="AE106" s="2231"/>
      <c r="AF106" s="2232"/>
      <c r="AG106" s="2232"/>
      <c r="AH106" s="2231"/>
      <c r="AI106" s="2231"/>
      <c r="AJ106" s="2161"/>
      <c r="AK106" s="2161"/>
      <c r="AL106" s="2161"/>
      <c r="AM106" s="2161"/>
      <c r="AN106" s="2161"/>
      <c r="AO106" s="2161"/>
      <c r="AP106" s="2161"/>
      <c r="AQ106" s="2161"/>
      <c r="AR106" s="2161"/>
      <c r="AS106" s="2161"/>
      <c r="AT106" s="2161"/>
      <c r="AU106" s="2161"/>
      <c r="AV106" s="2161"/>
      <c r="AW106" s="2161"/>
      <c r="AX106" s="2161"/>
      <c r="AY106" s="2161"/>
      <c r="AZ106" s="2161"/>
      <c r="BA106" s="2161"/>
    </row>
    <row r="107" spans="1:53" ht="15">
      <c r="A107" s="2214"/>
      <c r="B107" s="2215"/>
      <c r="C107" s="2216"/>
      <c r="D107" s="2214"/>
      <c r="E107" s="2165" t="s">
        <v>878</v>
      </c>
      <c r="F107" s="2165" t="s">
        <v>615</v>
      </c>
      <c r="G107" s="2165"/>
      <c r="H107" s="2165"/>
      <c r="I107" s="2165"/>
      <c r="J107" s="2216">
        <f t="shared" ref="J107:AI107" si="41">J109+J110+J111+J112+J113+J114+J115+J117</f>
        <v>0</v>
      </c>
      <c r="K107" s="2216">
        <f t="shared" si="41"/>
        <v>0</v>
      </c>
      <c r="L107" s="2216">
        <f t="shared" si="41"/>
        <v>0</v>
      </c>
      <c r="M107" s="2216">
        <f t="shared" si="41"/>
        <v>0</v>
      </c>
      <c r="N107" s="2216">
        <f t="shared" si="41"/>
        <v>0</v>
      </c>
      <c r="O107" s="2216">
        <f t="shared" si="41"/>
        <v>0</v>
      </c>
      <c r="P107" s="2216">
        <f t="shared" si="41"/>
        <v>0</v>
      </c>
      <c r="Q107" s="2216">
        <f t="shared" si="41"/>
        <v>0</v>
      </c>
      <c r="R107" s="2216">
        <f t="shared" si="41"/>
        <v>0</v>
      </c>
      <c r="S107" s="2216">
        <f t="shared" si="41"/>
        <v>0</v>
      </c>
      <c r="T107" s="2216">
        <f t="shared" si="41"/>
        <v>0</v>
      </c>
      <c r="U107" s="2216">
        <f t="shared" si="41"/>
        <v>0</v>
      </c>
      <c r="V107" s="2216">
        <f t="shared" si="41"/>
        <v>0</v>
      </c>
      <c r="W107" s="2216">
        <f t="shared" si="41"/>
        <v>0</v>
      </c>
      <c r="X107" s="2216">
        <f t="shared" si="41"/>
        <v>0</v>
      </c>
      <c r="Y107" s="2216">
        <f t="shared" si="41"/>
        <v>0</v>
      </c>
      <c r="Z107" s="2216">
        <f t="shared" si="41"/>
        <v>0</v>
      </c>
      <c r="AA107" s="2216">
        <f t="shared" si="41"/>
        <v>0</v>
      </c>
      <c r="AB107" s="2216">
        <f t="shared" si="41"/>
        <v>0</v>
      </c>
      <c r="AC107" s="2216">
        <f t="shared" si="41"/>
        <v>0</v>
      </c>
      <c r="AD107" s="2216">
        <f t="shared" si="41"/>
        <v>0</v>
      </c>
      <c r="AE107" s="2216">
        <f t="shared" si="41"/>
        <v>0</v>
      </c>
      <c r="AF107" s="2216">
        <f t="shared" si="41"/>
        <v>0</v>
      </c>
      <c r="AG107" s="2216">
        <f t="shared" si="41"/>
        <v>0</v>
      </c>
      <c r="AH107" s="2216">
        <f t="shared" si="41"/>
        <v>0</v>
      </c>
      <c r="AI107" s="2216">
        <f t="shared" si="41"/>
        <v>0</v>
      </c>
      <c r="AJ107" s="2161"/>
      <c r="AK107" s="2161"/>
      <c r="AL107" s="2161"/>
      <c r="AM107" s="2161"/>
      <c r="AN107" s="2161"/>
      <c r="AO107" s="2161"/>
      <c r="AP107" s="2161"/>
      <c r="AQ107" s="2161"/>
      <c r="AR107" s="2161"/>
      <c r="AS107" s="2161"/>
      <c r="AT107" s="2161"/>
      <c r="AU107" s="2161"/>
      <c r="AV107" s="2161"/>
      <c r="AW107" s="2161"/>
      <c r="AX107" s="2161"/>
      <c r="AY107" s="2161"/>
      <c r="AZ107" s="2161"/>
      <c r="BA107" s="2161"/>
    </row>
    <row r="108" spans="1:53" ht="15">
      <c r="A108" s="2214"/>
      <c r="B108" s="2215"/>
      <c r="C108" s="2216"/>
      <c r="D108" s="2214"/>
      <c r="E108" s="2165"/>
      <c r="F108" s="2165"/>
      <c r="G108" s="2165"/>
      <c r="H108" s="2165"/>
      <c r="I108" s="2165"/>
      <c r="J108" s="2216"/>
      <c r="K108" s="2216"/>
      <c r="L108" s="2215"/>
      <c r="M108" s="2216"/>
      <c r="N108" s="2216"/>
      <c r="O108" s="2215"/>
      <c r="P108" s="2216"/>
      <c r="Q108" s="2216"/>
      <c r="R108" s="2215"/>
      <c r="S108" s="2216"/>
      <c r="T108" s="2216"/>
      <c r="U108" s="2215"/>
      <c r="V108" s="2215"/>
      <c r="W108" s="2216"/>
      <c r="X108" s="2216"/>
      <c r="Y108" s="2215"/>
      <c r="Z108" s="2216"/>
      <c r="AA108" s="2216"/>
      <c r="AB108" s="2215"/>
      <c r="AC108" s="2216"/>
      <c r="AD108" s="2216"/>
      <c r="AE108" s="2215"/>
      <c r="AF108" s="2216"/>
      <c r="AG108" s="2216"/>
      <c r="AH108" s="2215"/>
      <c r="AI108" s="2215"/>
      <c r="AJ108" s="2161"/>
      <c r="AK108" s="2161"/>
      <c r="AL108" s="2161"/>
      <c r="AM108" s="2161"/>
      <c r="AN108" s="2161"/>
      <c r="AO108" s="2161"/>
      <c r="AP108" s="2161"/>
      <c r="AQ108" s="2161"/>
      <c r="AR108" s="2161"/>
      <c r="AS108" s="2161"/>
      <c r="AT108" s="2161"/>
      <c r="AU108" s="2161"/>
      <c r="AV108" s="2161"/>
      <c r="AW108" s="2161"/>
      <c r="AX108" s="2161"/>
      <c r="AY108" s="2161"/>
      <c r="AZ108" s="2161"/>
      <c r="BA108" s="2161"/>
    </row>
    <row r="109" spans="1:53" s="2225" customFormat="1" ht="15" customHeight="1">
      <c r="A109" s="2214"/>
      <c r="B109" s="2215"/>
      <c r="C109" s="2236" t="s">
        <v>552</v>
      </c>
      <c r="D109" s="2168"/>
      <c r="E109" s="2168"/>
      <c r="F109" s="2168"/>
      <c r="G109" s="2168" t="s">
        <v>990</v>
      </c>
      <c r="H109" s="2168"/>
      <c r="I109" s="2168"/>
      <c r="J109" s="2216"/>
      <c r="K109" s="2216"/>
      <c r="L109" s="2215"/>
      <c r="M109" s="2216"/>
      <c r="N109" s="2216"/>
      <c r="O109" s="2215"/>
      <c r="P109" s="2216"/>
      <c r="Q109" s="2216"/>
      <c r="R109" s="2215"/>
      <c r="S109" s="2216"/>
      <c r="T109" s="2216"/>
      <c r="U109" s="2215"/>
      <c r="V109" s="2215"/>
      <c r="W109" s="2216"/>
      <c r="X109" s="2216"/>
      <c r="Y109" s="2215"/>
      <c r="Z109" s="2216"/>
      <c r="AA109" s="2216"/>
      <c r="AB109" s="2215"/>
      <c r="AC109" s="2216"/>
      <c r="AD109" s="2216"/>
      <c r="AE109" s="2215"/>
      <c r="AF109" s="2216"/>
      <c r="AG109" s="2216"/>
      <c r="AH109" s="2215"/>
      <c r="AI109" s="2215"/>
      <c r="AJ109" s="2224"/>
      <c r="AK109" s="2224"/>
      <c r="AL109" s="2224"/>
    </row>
    <row r="110" spans="1:53" s="2225" customFormat="1" ht="15" customHeight="1">
      <c r="A110" s="2214"/>
      <c r="B110" s="2215"/>
      <c r="C110" s="2236" t="s">
        <v>552</v>
      </c>
      <c r="D110" s="2168"/>
      <c r="E110" s="2168"/>
      <c r="F110" s="2168"/>
      <c r="G110" s="2168" t="s">
        <v>991</v>
      </c>
      <c r="H110" s="2169"/>
      <c r="I110" s="2169"/>
      <c r="J110" s="2216"/>
      <c r="K110" s="2216"/>
      <c r="L110" s="2215"/>
      <c r="M110" s="2216"/>
      <c r="N110" s="2216"/>
      <c r="O110" s="2215"/>
      <c r="P110" s="2216"/>
      <c r="Q110" s="2216"/>
      <c r="R110" s="2215"/>
      <c r="S110" s="2216"/>
      <c r="T110" s="2216"/>
      <c r="U110" s="2215"/>
      <c r="V110" s="2215"/>
      <c r="W110" s="2216"/>
      <c r="X110" s="2216"/>
      <c r="Y110" s="2215"/>
      <c r="Z110" s="2216"/>
      <c r="AA110" s="2216"/>
      <c r="AB110" s="2215"/>
      <c r="AC110" s="2216"/>
      <c r="AD110" s="2216"/>
      <c r="AE110" s="2215"/>
      <c r="AF110" s="2216"/>
      <c r="AG110" s="2216"/>
      <c r="AH110" s="2215"/>
      <c r="AI110" s="2215"/>
      <c r="AJ110" s="2224"/>
      <c r="AK110" s="2224"/>
      <c r="AL110" s="2224"/>
    </row>
    <row r="111" spans="1:53" s="2225" customFormat="1" ht="15" customHeight="1">
      <c r="A111" s="2214"/>
      <c r="B111" s="2215"/>
      <c r="C111" s="2236" t="s">
        <v>992</v>
      </c>
      <c r="D111" s="2168"/>
      <c r="E111" s="2168"/>
      <c r="F111" s="2168"/>
      <c r="G111" s="2168" t="s">
        <v>993</v>
      </c>
      <c r="H111" s="2169"/>
      <c r="I111" s="2169"/>
      <c r="J111" s="2216"/>
      <c r="K111" s="2216"/>
      <c r="L111" s="2215"/>
      <c r="M111" s="2216"/>
      <c r="N111" s="2216"/>
      <c r="O111" s="2215"/>
      <c r="P111" s="2216"/>
      <c r="Q111" s="2216"/>
      <c r="R111" s="2215"/>
      <c r="S111" s="2216"/>
      <c r="T111" s="2216"/>
      <c r="U111" s="2215"/>
      <c r="V111" s="2215"/>
      <c r="W111" s="2216"/>
      <c r="X111" s="2216"/>
      <c r="Y111" s="2215"/>
      <c r="Z111" s="2216"/>
      <c r="AA111" s="2216"/>
      <c r="AB111" s="2215"/>
      <c r="AC111" s="2216"/>
      <c r="AD111" s="2216"/>
      <c r="AE111" s="2215"/>
      <c r="AF111" s="2216"/>
      <c r="AG111" s="2216"/>
      <c r="AH111" s="2215"/>
      <c r="AI111" s="2215"/>
      <c r="AJ111" s="2224"/>
      <c r="AK111" s="2224"/>
      <c r="AL111" s="2224"/>
    </row>
    <row r="112" spans="1:53" s="2225" customFormat="1" ht="15" customHeight="1">
      <c r="A112" s="2214"/>
      <c r="B112" s="2215"/>
      <c r="C112" s="2236" t="s">
        <v>552</v>
      </c>
      <c r="D112" s="2168"/>
      <c r="E112" s="2168"/>
      <c r="F112" s="2168"/>
      <c r="G112" s="2168" t="s">
        <v>1624</v>
      </c>
      <c r="H112" s="2168"/>
      <c r="I112" s="2168"/>
      <c r="J112" s="2216"/>
      <c r="K112" s="2216"/>
      <c r="L112" s="2215"/>
      <c r="M112" s="2216"/>
      <c r="N112" s="2216"/>
      <c r="O112" s="2215"/>
      <c r="P112" s="2216"/>
      <c r="Q112" s="2216"/>
      <c r="R112" s="2215"/>
      <c r="S112" s="2216"/>
      <c r="T112" s="2216"/>
      <c r="U112" s="2215"/>
      <c r="V112" s="2215"/>
      <c r="W112" s="2216"/>
      <c r="X112" s="2216"/>
      <c r="Y112" s="2215"/>
      <c r="Z112" s="2216"/>
      <c r="AA112" s="2216"/>
      <c r="AB112" s="2215"/>
      <c r="AC112" s="2216"/>
      <c r="AD112" s="2216"/>
      <c r="AE112" s="2215"/>
      <c r="AF112" s="2216"/>
      <c r="AG112" s="2216"/>
      <c r="AH112" s="2215"/>
      <c r="AI112" s="2215"/>
      <c r="AJ112" s="2224"/>
      <c r="AK112" s="2224"/>
      <c r="AL112" s="2224"/>
    </row>
    <row r="113" spans="1:53" s="2225" customFormat="1" ht="15" customHeight="1">
      <c r="A113" s="2214"/>
      <c r="B113" s="2215"/>
      <c r="C113" s="2236" t="s">
        <v>552</v>
      </c>
      <c r="D113" s="2168"/>
      <c r="E113" s="2168"/>
      <c r="F113" s="2168"/>
      <c r="G113" s="2168" t="s">
        <v>994</v>
      </c>
      <c r="H113" s="2168"/>
      <c r="I113" s="2168"/>
      <c r="J113" s="2216"/>
      <c r="K113" s="2216"/>
      <c r="L113" s="2215"/>
      <c r="M113" s="2216"/>
      <c r="N113" s="2216"/>
      <c r="O113" s="2215"/>
      <c r="P113" s="2216"/>
      <c r="Q113" s="2216"/>
      <c r="R113" s="2215"/>
      <c r="S113" s="2216"/>
      <c r="T113" s="2216"/>
      <c r="U113" s="2215"/>
      <c r="V113" s="2215"/>
      <c r="W113" s="2216"/>
      <c r="X113" s="2216"/>
      <c r="Y113" s="2215"/>
      <c r="Z113" s="2216"/>
      <c r="AA113" s="2216"/>
      <c r="AB113" s="2215"/>
      <c r="AC113" s="2216"/>
      <c r="AD113" s="2216"/>
      <c r="AE113" s="2215"/>
      <c r="AF113" s="2216"/>
      <c r="AG113" s="2216"/>
      <c r="AH113" s="2215"/>
      <c r="AI113" s="2215"/>
      <c r="AJ113" s="2224"/>
      <c r="AK113" s="2224"/>
      <c r="AL113" s="2224"/>
    </row>
    <row r="114" spans="1:53" s="2225" customFormat="1" ht="15" customHeight="1">
      <c r="A114" s="2214"/>
      <c r="B114" s="2215"/>
      <c r="C114" s="2236" t="s">
        <v>552</v>
      </c>
      <c r="D114" s="2168"/>
      <c r="E114" s="2168"/>
      <c r="F114" s="2168"/>
      <c r="G114" s="2168" t="s">
        <v>995</v>
      </c>
      <c r="H114" s="2168"/>
      <c r="I114" s="2168"/>
      <c r="J114" s="2216"/>
      <c r="K114" s="2216"/>
      <c r="L114" s="2215"/>
      <c r="M114" s="2216"/>
      <c r="N114" s="2216"/>
      <c r="O114" s="2215"/>
      <c r="P114" s="2216"/>
      <c r="Q114" s="2216"/>
      <c r="R114" s="2215"/>
      <c r="S114" s="2216"/>
      <c r="T114" s="2216"/>
      <c r="U114" s="2215"/>
      <c r="V114" s="2215"/>
      <c r="W114" s="2216"/>
      <c r="X114" s="2216"/>
      <c r="Y114" s="2215"/>
      <c r="Z114" s="2216"/>
      <c r="AA114" s="2216"/>
      <c r="AB114" s="2215"/>
      <c r="AC114" s="2216"/>
      <c r="AD114" s="2216"/>
      <c r="AE114" s="2215"/>
      <c r="AF114" s="2216"/>
      <c r="AG114" s="2216"/>
      <c r="AH114" s="2215"/>
      <c r="AI114" s="2215"/>
      <c r="AJ114" s="2224"/>
      <c r="AK114" s="2224"/>
      <c r="AL114" s="2224"/>
    </row>
    <row r="115" spans="1:53" s="2225" customFormat="1" ht="15" customHeight="1">
      <c r="A115" s="2214"/>
      <c r="B115" s="2215"/>
      <c r="C115" s="2236" t="s">
        <v>552</v>
      </c>
      <c r="D115" s="2168"/>
      <c r="E115" s="2168"/>
      <c r="F115" s="2168"/>
      <c r="G115" s="2168" t="s">
        <v>996</v>
      </c>
      <c r="H115" s="2168"/>
      <c r="I115" s="2168"/>
      <c r="J115" s="2216"/>
      <c r="K115" s="2216"/>
      <c r="L115" s="2215"/>
      <c r="M115" s="2216"/>
      <c r="N115" s="2216"/>
      <c r="O115" s="2215"/>
      <c r="P115" s="2216"/>
      <c r="Q115" s="2216"/>
      <c r="R115" s="2215"/>
      <c r="S115" s="2216"/>
      <c r="T115" s="2216"/>
      <c r="U115" s="2215"/>
      <c r="V115" s="2215"/>
      <c r="W115" s="2216"/>
      <c r="X115" s="2216"/>
      <c r="Y115" s="2215"/>
      <c r="Z115" s="2216"/>
      <c r="AA115" s="2216"/>
      <c r="AB115" s="2215"/>
      <c r="AC115" s="2216"/>
      <c r="AD115" s="2216"/>
      <c r="AE115" s="2215"/>
      <c r="AF115" s="2216"/>
      <c r="AG115" s="2216"/>
      <c r="AH115" s="2215"/>
      <c r="AI115" s="2215"/>
      <c r="AJ115" s="2224"/>
      <c r="AK115" s="2224"/>
      <c r="AL115" s="2224"/>
    </row>
    <row r="116" spans="1:53" ht="15">
      <c r="A116" s="2214"/>
      <c r="B116" s="2215"/>
      <c r="C116" s="2216"/>
      <c r="D116" s="2214"/>
      <c r="E116" s="2165"/>
      <c r="F116" s="2165"/>
      <c r="G116" s="2230"/>
      <c r="H116" s="2230"/>
      <c r="I116" s="2230"/>
      <c r="J116" s="2216"/>
      <c r="K116" s="2216"/>
      <c r="L116" s="2215"/>
      <c r="M116" s="2216"/>
      <c r="N116" s="2216"/>
      <c r="O116" s="2215"/>
      <c r="P116" s="2216"/>
      <c r="Q116" s="2216"/>
      <c r="R116" s="2215"/>
      <c r="S116" s="2216"/>
      <c r="T116" s="2216"/>
      <c r="U116" s="2215"/>
      <c r="V116" s="2215"/>
      <c r="W116" s="2216"/>
      <c r="X116" s="2216"/>
      <c r="Y116" s="2215"/>
      <c r="Z116" s="2216"/>
      <c r="AA116" s="2216"/>
      <c r="AB116" s="2215"/>
      <c r="AC116" s="2216"/>
      <c r="AD116" s="2216"/>
      <c r="AE116" s="2215"/>
      <c r="AF116" s="2216"/>
      <c r="AG116" s="2216"/>
      <c r="AH116" s="2215"/>
      <c r="AI116" s="2215"/>
      <c r="AJ116" s="2161"/>
      <c r="AK116" s="2161"/>
      <c r="AL116" s="2161"/>
      <c r="AM116" s="2161"/>
      <c r="AN116" s="2161"/>
      <c r="AO116" s="2161"/>
      <c r="AP116" s="2161"/>
      <c r="AQ116" s="2161"/>
      <c r="AR116" s="2161"/>
      <c r="AS116" s="2161"/>
      <c r="AT116" s="2161"/>
      <c r="AU116" s="2161"/>
      <c r="AV116" s="2161"/>
      <c r="AW116" s="2161"/>
      <c r="AX116" s="2161"/>
      <c r="AY116" s="2161"/>
      <c r="AZ116" s="2161"/>
      <c r="BA116" s="2161"/>
    </row>
    <row r="117" spans="1:53" ht="15">
      <c r="A117" s="2214"/>
      <c r="B117" s="2215"/>
      <c r="C117" s="2216" t="s">
        <v>552</v>
      </c>
      <c r="D117" s="2214"/>
      <c r="E117" s="2165"/>
      <c r="F117" s="2165"/>
      <c r="G117" s="2165" t="s">
        <v>1620</v>
      </c>
      <c r="H117" s="2230"/>
      <c r="I117" s="2165"/>
      <c r="J117" s="2216"/>
      <c r="K117" s="2216"/>
      <c r="L117" s="2215"/>
      <c r="M117" s="2216"/>
      <c r="N117" s="2216"/>
      <c r="O117" s="2215"/>
      <c r="P117" s="2216"/>
      <c r="Q117" s="2216"/>
      <c r="R117" s="2215"/>
      <c r="S117" s="2216"/>
      <c r="T117" s="2216"/>
      <c r="U117" s="2215"/>
      <c r="V117" s="2215"/>
      <c r="W117" s="2216"/>
      <c r="X117" s="2216"/>
      <c r="Y117" s="2215"/>
      <c r="Z117" s="2216"/>
      <c r="AA117" s="2216"/>
      <c r="AB117" s="2215"/>
      <c r="AC117" s="2216"/>
      <c r="AD117" s="2216"/>
      <c r="AE117" s="2215"/>
      <c r="AF117" s="2216"/>
      <c r="AG117" s="2216"/>
      <c r="AH117" s="2215"/>
      <c r="AI117" s="2215"/>
      <c r="AJ117" s="2161"/>
      <c r="AK117" s="2161"/>
      <c r="AL117" s="2161"/>
      <c r="AM117" s="2161"/>
      <c r="AN117" s="2161"/>
      <c r="AO117" s="2161"/>
      <c r="AP117" s="2161"/>
      <c r="AQ117" s="2161"/>
      <c r="AR117" s="2161"/>
      <c r="AS117" s="2161"/>
      <c r="AT117" s="2161"/>
      <c r="AU117" s="2161"/>
      <c r="AV117" s="2161"/>
      <c r="AW117" s="2161"/>
      <c r="AX117" s="2161"/>
      <c r="AY117" s="2161"/>
      <c r="AZ117" s="2161"/>
      <c r="BA117" s="2161"/>
    </row>
    <row r="118" spans="1:53" ht="15">
      <c r="A118" s="2214"/>
      <c r="B118" s="2215"/>
      <c r="C118" s="2216"/>
      <c r="D118" s="2214"/>
      <c r="E118" s="2165"/>
      <c r="F118" s="2165"/>
      <c r="G118" s="2230"/>
      <c r="H118" s="2230"/>
      <c r="I118" s="2230"/>
      <c r="J118" s="2232"/>
      <c r="K118" s="2232"/>
      <c r="L118" s="2231"/>
      <c r="M118" s="2232"/>
      <c r="N118" s="2232"/>
      <c r="O118" s="2231"/>
      <c r="P118" s="2232"/>
      <c r="Q118" s="2232"/>
      <c r="R118" s="2231"/>
      <c r="S118" s="2232"/>
      <c r="T118" s="2232"/>
      <c r="U118" s="2231"/>
      <c r="V118" s="2231"/>
      <c r="W118" s="2232"/>
      <c r="X118" s="2232"/>
      <c r="Y118" s="2231"/>
      <c r="Z118" s="2232"/>
      <c r="AA118" s="2232"/>
      <c r="AB118" s="2231"/>
      <c r="AC118" s="2232"/>
      <c r="AD118" s="2232"/>
      <c r="AE118" s="2231"/>
      <c r="AF118" s="2232"/>
      <c r="AG118" s="2232"/>
      <c r="AH118" s="2231"/>
      <c r="AI118" s="2231"/>
      <c r="AJ118" s="2161"/>
      <c r="AK118" s="2161"/>
      <c r="AL118" s="2161"/>
      <c r="AM118" s="2161"/>
      <c r="AN118" s="2161"/>
      <c r="AO118" s="2161"/>
      <c r="AP118" s="2161"/>
      <c r="AQ118" s="2161"/>
      <c r="AR118" s="2161"/>
      <c r="AS118" s="2161"/>
      <c r="AT118" s="2161"/>
      <c r="AU118" s="2161"/>
      <c r="AV118" s="2161"/>
      <c r="AW118" s="2161"/>
      <c r="AX118" s="2161"/>
      <c r="AY118" s="2161"/>
      <c r="AZ118" s="2161"/>
      <c r="BA118" s="2161"/>
    </row>
    <row r="119" spans="1:53" ht="15">
      <c r="A119" s="2214"/>
      <c r="B119" s="2215"/>
      <c r="C119" s="2216"/>
      <c r="D119" s="2214"/>
      <c r="E119" s="2165" t="s">
        <v>883</v>
      </c>
      <c r="F119" s="2165" t="s">
        <v>616</v>
      </c>
      <c r="G119" s="2165"/>
      <c r="H119" s="2165"/>
      <c r="I119" s="2165"/>
      <c r="J119" s="2216">
        <f>J121+J122</f>
        <v>0</v>
      </c>
      <c r="K119" s="2216">
        <f>K121+K122</f>
        <v>0</v>
      </c>
      <c r="L119" s="2215">
        <f>J119+K119</f>
        <v>0</v>
      </c>
      <c r="M119" s="2216">
        <f>M121+M122</f>
        <v>0</v>
      </c>
      <c r="N119" s="2216">
        <f>N121+N122</f>
        <v>0</v>
      </c>
      <c r="O119" s="2215">
        <f>M119+N119</f>
        <v>0</v>
      </c>
      <c r="P119" s="2216">
        <f>P121+P122</f>
        <v>0</v>
      </c>
      <c r="Q119" s="2216">
        <f>Q121+Q122</f>
        <v>0</v>
      </c>
      <c r="R119" s="2215">
        <f>P119+Q119</f>
        <v>0</v>
      </c>
      <c r="S119" s="2216">
        <f>S121+S122</f>
        <v>0</v>
      </c>
      <c r="T119" s="2216">
        <f>T121+T122</f>
        <v>0</v>
      </c>
      <c r="U119" s="2215">
        <f>S119+T119</f>
        <v>0</v>
      </c>
      <c r="V119" s="2215">
        <f>U119+R119+O119+L119</f>
        <v>0</v>
      </c>
      <c r="W119" s="2216">
        <f>W121+W122</f>
        <v>0</v>
      </c>
      <c r="X119" s="2216">
        <f>X121+X122</f>
        <v>0</v>
      </c>
      <c r="Y119" s="2215">
        <f>W119+X119</f>
        <v>0</v>
      </c>
      <c r="Z119" s="2216">
        <f>Z121+Z122</f>
        <v>0</v>
      </c>
      <c r="AA119" s="2216">
        <f>AA121+AA122</f>
        <v>0</v>
      </c>
      <c r="AB119" s="2215">
        <f>Z119+AA119</f>
        <v>0</v>
      </c>
      <c r="AC119" s="2216">
        <f>AC121+AC122</f>
        <v>0</v>
      </c>
      <c r="AD119" s="2216">
        <f>AD121+AD122</f>
        <v>0</v>
      </c>
      <c r="AE119" s="2215">
        <f>AC119+AD119</f>
        <v>0</v>
      </c>
      <c r="AF119" s="2216">
        <f>AF121+AF122</f>
        <v>0</v>
      </c>
      <c r="AG119" s="2216">
        <f>AG121+AG122</f>
        <v>0</v>
      </c>
      <c r="AH119" s="2215">
        <f>AF119+AG119</f>
        <v>0</v>
      </c>
      <c r="AI119" s="2215">
        <f>AH119+AE119+AB119+Y119</f>
        <v>0</v>
      </c>
      <c r="AJ119" s="2161"/>
      <c r="AK119" s="2161"/>
      <c r="AL119" s="2161"/>
      <c r="AM119" s="2161"/>
      <c r="AN119" s="2161"/>
      <c r="AO119" s="2161"/>
      <c r="AP119" s="2161"/>
      <c r="AQ119" s="2161"/>
      <c r="AR119" s="2161"/>
      <c r="AS119" s="2161"/>
      <c r="AT119" s="2161"/>
      <c r="AU119" s="2161"/>
      <c r="AV119" s="2161"/>
      <c r="AW119" s="2161"/>
      <c r="AX119" s="2161"/>
      <c r="AY119" s="2161"/>
      <c r="AZ119" s="2161"/>
      <c r="BA119" s="2161"/>
    </row>
    <row r="120" spans="1:53" ht="15">
      <c r="A120" s="2214"/>
      <c r="B120" s="2215"/>
      <c r="C120" s="2216"/>
      <c r="D120" s="2214"/>
      <c r="E120" s="2165"/>
      <c r="F120" s="2165"/>
      <c r="G120" s="2165"/>
      <c r="H120" s="2165"/>
      <c r="I120" s="2165"/>
      <c r="J120" s="2216"/>
      <c r="K120" s="2216"/>
      <c r="L120" s="2215"/>
      <c r="M120" s="2216"/>
      <c r="N120" s="2216"/>
      <c r="O120" s="2215"/>
      <c r="P120" s="2216"/>
      <c r="Q120" s="2216"/>
      <c r="R120" s="2215"/>
      <c r="S120" s="2216"/>
      <c r="T120" s="2216"/>
      <c r="U120" s="2215"/>
      <c r="V120" s="2215"/>
      <c r="W120" s="2216"/>
      <c r="X120" s="2216"/>
      <c r="Y120" s="2215"/>
      <c r="Z120" s="2216"/>
      <c r="AA120" s="2216"/>
      <c r="AB120" s="2215"/>
      <c r="AC120" s="2216"/>
      <c r="AD120" s="2216"/>
      <c r="AE120" s="2215"/>
      <c r="AF120" s="2216"/>
      <c r="AG120" s="2216"/>
      <c r="AH120" s="2215"/>
      <c r="AI120" s="2215"/>
      <c r="AJ120" s="2161"/>
      <c r="AK120" s="2161"/>
      <c r="AL120" s="2161"/>
      <c r="AM120" s="2161"/>
      <c r="AN120" s="2161"/>
      <c r="AO120" s="2161"/>
      <c r="AP120" s="2161"/>
      <c r="AQ120" s="2161"/>
      <c r="AR120" s="2161"/>
      <c r="AS120" s="2161"/>
      <c r="AT120" s="2161"/>
      <c r="AU120" s="2161"/>
      <c r="AV120" s="2161"/>
      <c r="AW120" s="2161"/>
      <c r="AX120" s="2161"/>
      <c r="AY120" s="2161"/>
      <c r="AZ120" s="2161"/>
      <c r="BA120" s="2161"/>
    </row>
    <row r="121" spans="1:53" ht="15">
      <c r="A121" s="2214"/>
      <c r="B121" s="2215"/>
      <c r="C121" s="2216" t="s">
        <v>552</v>
      </c>
      <c r="D121" s="2214"/>
      <c r="E121" s="2165"/>
      <c r="F121" s="2165"/>
      <c r="G121" s="2230" t="s">
        <v>617</v>
      </c>
      <c r="H121" s="2230"/>
      <c r="I121" s="2230"/>
      <c r="J121" s="2232"/>
      <c r="K121" s="2232"/>
      <c r="L121" s="2231">
        <f>J121+K121</f>
        <v>0</v>
      </c>
      <c r="M121" s="2232"/>
      <c r="N121" s="2232"/>
      <c r="O121" s="2231">
        <f>M121+N121</f>
        <v>0</v>
      </c>
      <c r="P121" s="2232"/>
      <c r="Q121" s="2232"/>
      <c r="R121" s="2231">
        <f>P121+Q121</f>
        <v>0</v>
      </c>
      <c r="S121" s="2232"/>
      <c r="T121" s="2232"/>
      <c r="U121" s="2231">
        <f>S121+T121</f>
        <v>0</v>
      </c>
      <c r="V121" s="2231">
        <f>U121+R121+O121+L121</f>
        <v>0</v>
      </c>
      <c r="W121" s="2232"/>
      <c r="X121" s="2232"/>
      <c r="Y121" s="2231">
        <f>W121+X121</f>
        <v>0</v>
      </c>
      <c r="Z121" s="2232"/>
      <c r="AA121" s="2232"/>
      <c r="AB121" s="2231">
        <f>Z121+AA121</f>
        <v>0</v>
      </c>
      <c r="AC121" s="2232"/>
      <c r="AD121" s="2232"/>
      <c r="AE121" s="2231">
        <f>AC121+AD121</f>
        <v>0</v>
      </c>
      <c r="AF121" s="2232"/>
      <c r="AG121" s="2232"/>
      <c r="AH121" s="2231">
        <f>AF121+AG121</f>
        <v>0</v>
      </c>
      <c r="AI121" s="2231">
        <f>AH121+AE121+AB121+Y121</f>
        <v>0</v>
      </c>
      <c r="AJ121" s="2161"/>
      <c r="AK121" s="2161"/>
      <c r="AL121" s="2161"/>
      <c r="AM121" s="2161"/>
      <c r="AN121" s="2161"/>
      <c r="AO121" s="2161"/>
      <c r="AP121" s="2161"/>
      <c r="AQ121" s="2161"/>
      <c r="AR121" s="2161"/>
      <c r="AS121" s="2161"/>
      <c r="AT121" s="2161"/>
      <c r="AU121" s="2161"/>
      <c r="AV121" s="2161"/>
      <c r="AW121" s="2161"/>
      <c r="AX121" s="2161"/>
      <c r="AY121" s="2161"/>
      <c r="AZ121" s="2161"/>
      <c r="BA121" s="2161"/>
    </row>
    <row r="122" spans="1:53" ht="15">
      <c r="A122" s="2214"/>
      <c r="B122" s="2215"/>
      <c r="C122" s="2216" t="s">
        <v>552</v>
      </c>
      <c r="D122" s="2237"/>
      <c r="E122" s="2230"/>
      <c r="F122" s="2230"/>
      <c r="G122" s="2230" t="s">
        <v>1620</v>
      </c>
      <c r="H122" s="2230"/>
      <c r="I122" s="2230"/>
      <c r="J122" s="2232"/>
      <c r="K122" s="2232"/>
      <c r="L122" s="2231">
        <f>J122+K122</f>
        <v>0</v>
      </c>
      <c r="M122" s="2232"/>
      <c r="N122" s="2232"/>
      <c r="O122" s="2231">
        <f>M122+N122</f>
        <v>0</v>
      </c>
      <c r="P122" s="2232"/>
      <c r="Q122" s="2232"/>
      <c r="R122" s="2231">
        <f>P122+Q122</f>
        <v>0</v>
      </c>
      <c r="S122" s="2232"/>
      <c r="T122" s="2232"/>
      <c r="U122" s="2231">
        <f>S122+T122</f>
        <v>0</v>
      </c>
      <c r="V122" s="2231">
        <f>U122+R122+O122+L122</f>
        <v>0</v>
      </c>
      <c r="W122" s="2232"/>
      <c r="X122" s="2232"/>
      <c r="Y122" s="2231">
        <f>W122+X122</f>
        <v>0</v>
      </c>
      <c r="Z122" s="2232"/>
      <c r="AA122" s="2232"/>
      <c r="AB122" s="2231">
        <f>Z122+AA122</f>
        <v>0</v>
      </c>
      <c r="AC122" s="2232"/>
      <c r="AD122" s="2232"/>
      <c r="AE122" s="2231">
        <f>AC122+AD122</f>
        <v>0</v>
      </c>
      <c r="AF122" s="2232"/>
      <c r="AG122" s="2232"/>
      <c r="AH122" s="2231">
        <f>AF122+AG122</f>
        <v>0</v>
      </c>
      <c r="AI122" s="2231">
        <f>AH122+AE122+AB122+Y122</f>
        <v>0</v>
      </c>
      <c r="AJ122" s="2161"/>
      <c r="AK122" s="2161"/>
      <c r="AL122" s="2161"/>
      <c r="AM122" s="2161"/>
      <c r="AN122" s="2161"/>
      <c r="AO122" s="2161"/>
      <c r="AP122" s="2161"/>
      <c r="AQ122" s="2161"/>
      <c r="AR122" s="2161"/>
      <c r="AS122" s="2161"/>
      <c r="AT122" s="2161"/>
      <c r="AU122" s="2161"/>
      <c r="AV122" s="2161"/>
      <c r="AW122" s="2161"/>
      <c r="AX122" s="2161"/>
      <c r="AY122" s="2161"/>
      <c r="AZ122" s="2161"/>
      <c r="BA122" s="2161"/>
    </row>
    <row r="123" spans="1:53" ht="15">
      <c r="A123" s="2214"/>
      <c r="B123" s="2215"/>
      <c r="C123" s="2216"/>
      <c r="D123" s="2214"/>
      <c r="E123" s="2165"/>
      <c r="F123" s="2165"/>
      <c r="G123" s="2165"/>
      <c r="H123" s="2230"/>
      <c r="I123" s="2230"/>
      <c r="J123" s="2232"/>
      <c r="K123" s="2232"/>
      <c r="L123" s="2231"/>
      <c r="M123" s="2232"/>
      <c r="N123" s="2232"/>
      <c r="O123" s="2231"/>
      <c r="P123" s="2232"/>
      <c r="Q123" s="2232"/>
      <c r="R123" s="2231"/>
      <c r="S123" s="2232"/>
      <c r="T123" s="2232"/>
      <c r="U123" s="2231"/>
      <c r="V123" s="2231"/>
      <c r="W123" s="2232"/>
      <c r="X123" s="2232"/>
      <c r="Y123" s="2231"/>
      <c r="Z123" s="2232"/>
      <c r="AA123" s="2232"/>
      <c r="AB123" s="2231"/>
      <c r="AC123" s="2232"/>
      <c r="AD123" s="2232"/>
      <c r="AE123" s="2231"/>
      <c r="AF123" s="2232"/>
      <c r="AG123" s="2232"/>
      <c r="AH123" s="2231"/>
      <c r="AI123" s="2231"/>
      <c r="AJ123" s="2161"/>
      <c r="AK123" s="2161"/>
      <c r="AL123" s="2161"/>
      <c r="AM123" s="2161"/>
      <c r="AN123" s="2161"/>
      <c r="AO123" s="2161"/>
      <c r="AP123" s="2161"/>
      <c r="AQ123" s="2161"/>
      <c r="AR123" s="2161"/>
      <c r="AS123" s="2161"/>
      <c r="AT123" s="2161"/>
      <c r="AU123" s="2161"/>
      <c r="AV123" s="2161"/>
      <c r="AW123" s="2161"/>
      <c r="AX123" s="2161"/>
      <c r="AY123" s="2161"/>
      <c r="AZ123" s="2161"/>
      <c r="BA123" s="2161"/>
    </row>
    <row r="124" spans="1:53" ht="15">
      <c r="A124" s="2214"/>
      <c r="B124" s="2215"/>
      <c r="C124" s="2216"/>
      <c r="D124" s="2214"/>
      <c r="E124" s="2165" t="s">
        <v>884</v>
      </c>
      <c r="F124" s="2165" t="s">
        <v>618</v>
      </c>
      <c r="G124" s="2165"/>
      <c r="H124" s="2230"/>
      <c r="I124" s="2230"/>
      <c r="J124" s="2216">
        <f>J126+J128+J134</f>
        <v>0</v>
      </c>
      <c r="K124" s="2216">
        <f>K126+K128+K134</f>
        <v>0</v>
      </c>
      <c r="L124" s="2215">
        <f>J124+K124</f>
        <v>0</v>
      </c>
      <c r="M124" s="2216">
        <f>M126+M128+M134</f>
        <v>0</v>
      </c>
      <c r="N124" s="2216">
        <f>N126+N128+N134</f>
        <v>0</v>
      </c>
      <c r="O124" s="2215">
        <f>M124+N124</f>
        <v>0</v>
      </c>
      <c r="P124" s="2216">
        <f>P126+P128+P134</f>
        <v>0</v>
      </c>
      <c r="Q124" s="2216">
        <f>Q126+Q128+Q134</f>
        <v>0</v>
      </c>
      <c r="R124" s="2215">
        <f>P124+Q124</f>
        <v>0</v>
      </c>
      <c r="S124" s="2216">
        <f>S126+S128+S134</f>
        <v>0</v>
      </c>
      <c r="T124" s="2216">
        <f>T126+T128+T134</f>
        <v>0</v>
      </c>
      <c r="U124" s="2215">
        <f>S124+T124</f>
        <v>0</v>
      </c>
      <c r="V124" s="2215">
        <f>U124+R124+O124+L124</f>
        <v>0</v>
      </c>
      <c r="W124" s="2216">
        <f>W126+W128+W134</f>
        <v>0</v>
      </c>
      <c r="X124" s="2216">
        <f>X126+X128+X134</f>
        <v>0</v>
      </c>
      <c r="Y124" s="2215">
        <f>W124+X124</f>
        <v>0</v>
      </c>
      <c r="Z124" s="2216">
        <f>Z126+Z128+Z134</f>
        <v>0</v>
      </c>
      <c r="AA124" s="2216">
        <f>AA126+AA128+AA134</f>
        <v>0</v>
      </c>
      <c r="AB124" s="2215">
        <f>Z124+AA124</f>
        <v>0</v>
      </c>
      <c r="AC124" s="2216">
        <f>AC126+AC128+AC134</f>
        <v>0</v>
      </c>
      <c r="AD124" s="2216">
        <f>AD126+AD128+AD134</f>
        <v>0</v>
      </c>
      <c r="AE124" s="2215">
        <f>AC124+AD124</f>
        <v>0</v>
      </c>
      <c r="AF124" s="2216">
        <f>AF126+AF128+AF134</f>
        <v>0</v>
      </c>
      <c r="AG124" s="2216">
        <f>AG126+AG128+AG134</f>
        <v>0</v>
      </c>
      <c r="AH124" s="2215">
        <f>AF124+AG124</f>
        <v>0</v>
      </c>
      <c r="AI124" s="2215">
        <f>AH124+AE124+AB124+Y124</f>
        <v>0</v>
      </c>
      <c r="AJ124" s="2161"/>
      <c r="AK124" s="2161"/>
      <c r="AL124" s="2161"/>
      <c r="AM124" s="2161"/>
      <c r="AN124" s="2161"/>
      <c r="AO124" s="2161"/>
      <c r="AP124" s="2161"/>
      <c r="AQ124" s="2161"/>
      <c r="AR124" s="2161"/>
      <c r="AS124" s="2161"/>
      <c r="AT124" s="2161"/>
      <c r="AU124" s="2161"/>
      <c r="AV124" s="2161"/>
      <c r="AW124" s="2161"/>
      <c r="AX124" s="2161"/>
      <c r="AY124" s="2161"/>
      <c r="AZ124" s="2161"/>
      <c r="BA124" s="2161"/>
    </row>
    <row r="125" spans="1:53" ht="15">
      <c r="A125" s="2214"/>
      <c r="B125" s="2215"/>
      <c r="C125" s="2216"/>
      <c r="D125" s="2214"/>
      <c r="E125" s="2165"/>
      <c r="F125" s="2165"/>
      <c r="G125" s="2165"/>
      <c r="H125" s="2230"/>
      <c r="I125" s="2230"/>
      <c r="J125" s="2232"/>
      <c r="K125" s="2232"/>
      <c r="L125" s="2231"/>
      <c r="M125" s="2232"/>
      <c r="N125" s="2232"/>
      <c r="O125" s="2231"/>
      <c r="P125" s="2232"/>
      <c r="Q125" s="2232"/>
      <c r="R125" s="2231"/>
      <c r="S125" s="2232"/>
      <c r="T125" s="2232"/>
      <c r="U125" s="2231"/>
      <c r="V125" s="2231"/>
      <c r="W125" s="2232"/>
      <c r="X125" s="2232"/>
      <c r="Y125" s="2231"/>
      <c r="Z125" s="2232"/>
      <c r="AA125" s="2232"/>
      <c r="AB125" s="2231"/>
      <c r="AC125" s="2232"/>
      <c r="AD125" s="2232"/>
      <c r="AE125" s="2231"/>
      <c r="AF125" s="2232"/>
      <c r="AG125" s="2232"/>
      <c r="AH125" s="2231"/>
      <c r="AI125" s="2231"/>
      <c r="AJ125" s="2161"/>
      <c r="AK125" s="2161"/>
      <c r="AL125" s="2161"/>
      <c r="AM125" s="2161"/>
      <c r="AN125" s="2161"/>
      <c r="AO125" s="2161"/>
      <c r="AP125" s="2161"/>
      <c r="AQ125" s="2161"/>
      <c r="AR125" s="2161"/>
      <c r="AS125" s="2161"/>
      <c r="AT125" s="2161"/>
      <c r="AU125" s="2161"/>
      <c r="AV125" s="2161"/>
      <c r="AW125" s="2161"/>
      <c r="AX125" s="2161"/>
      <c r="AY125" s="2161"/>
      <c r="AZ125" s="2161"/>
      <c r="BA125" s="2161"/>
    </row>
    <row r="126" spans="1:53" ht="15">
      <c r="A126" s="2214"/>
      <c r="B126" s="2215"/>
      <c r="C126" s="2216" t="s">
        <v>552</v>
      </c>
      <c r="D126" s="2214"/>
      <c r="E126" s="2165"/>
      <c r="F126" s="2165" t="s">
        <v>885</v>
      </c>
      <c r="G126" s="2165" t="s">
        <v>619</v>
      </c>
      <c r="H126" s="2230"/>
      <c r="I126" s="2230"/>
      <c r="J126" s="2232"/>
      <c r="K126" s="2232"/>
      <c r="L126" s="2231">
        <f>J126+K126</f>
        <v>0</v>
      </c>
      <c r="M126" s="2232"/>
      <c r="N126" s="2232"/>
      <c r="O126" s="2231">
        <f>M126+N126</f>
        <v>0</v>
      </c>
      <c r="P126" s="2232"/>
      <c r="Q126" s="2232"/>
      <c r="R126" s="2231">
        <f>P126+Q126</f>
        <v>0</v>
      </c>
      <c r="S126" s="2232"/>
      <c r="T126" s="2232"/>
      <c r="U126" s="2231">
        <f>S126+T126</f>
        <v>0</v>
      </c>
      <c r="V126" s="2231">
        <f>U126+R126+O126+L126</f>
        <v>0</v>
      </c>
      <c r="W126" s="2232"/>
      <c r="X126" s="2232"/>
      <c r="Y126" s="2231">
        <f>W126+X126</f>
        <v>0</v>
      </c>
      <c r="Z126" s="2232"/>
      <c r="AA126" s="2232"/>
      <c r="AB126" s="2231">
        <f>Z126+AA126</f>
        <v>0</v>
      </c>
      <c r="AC126" s="2232"/>
      <c r="AD126" s="2232"/>
      <c r="AE126" s="2231">
        <f>AC126+AD126</f>
        <v>0</v>
      </c>
      <c r="AF126" s="2232"/>
      <c r="AG126" s="2232"/>
      <c r="AH126" s="2231">
        <f>AF126+AG126</f>
        <v>0</v>
      </c>
      <c r="AI126" s="2231">
        <f>AH126+AE126+AB126+Y126</f>
        <v>0</v>
      </c>
      <c r="AJ126" s="2161"/>
      <c r="AK126" s="2161"/>
      <c r="AL126" s="2161"/>
      <c r="AM126" s="2161"/>
      <c r="AN126" s="2161"/>
      <c r="AO126" s="2161"/>
      <c r="AP126" s="2161"/>
      <c r="AQ126" s="2161"/>
      <c r="AR126" s="2161"/>
      <c r="AS126" s="2161"/>
      <c r="AT126" s="2161"/>
      <c r="AU126" s="2161"/>
      <c r="AV126" s="2161"/>
      <c r="AW126" s="2161"/>
      <c r="AX126" s="2161"/>
      <c r="AY126" s="2161"/>
      <c r="AZ126" s="2161"/>
      <c r="BA126" s="2161"/>
    </row>
    <row r="127" spans="1:53" ht="15">
      <c r="A127" s="2214"/>
      <c r="B127" s="2215"/>
      <c r="C127" s="2216"/>
      <c r="D127" s="2214"/>
      <c r="E127" s="2165"/>
      <c r="F127" s="2165"/>
      <c r="G127" s="2165"/>
      <c r="H127" s="2230"/>
      <c r="I127" s="2230"/>
      <c r="J127" s="2232"/>
      <c r="K127" s="2232"/>
      <c r="L127" s="2231"/>
      <c r="M127" s="2232"/>
      <c r="N127" s="2232"/>
      <c r="O127" s="2231"/>
      <c r="P127" s="2232"/>
      <c r="Q127" s="2232"/>
      <c r="R127" s="2231"/>
      <c r="S127" s="2232"/>
      <c r="T127" s="2232"/>
      <c r="U127" s="2231"/>
      <c r="V127" s="2231"/>
      <c r="W127" s="2232"/>
      <c r="X127" s="2232"/>
      <c r="Y127" s="2231"/>
      <c r="Z127" s="2232"/>
      <c r="AA127" s="2232"/>
      <c r="AB127" s="2231"/>
      <c r="AC127" s="2232"/>
      <c r="AD127" s="2232"/>
      <c r="AE127" s="2231"/>
      <c r="AF127" s="2232"/>
      <c r="AG127" s="2232"/>
      <c r="AH127" s="2231"/>
      <c r="AI127" s="2231"/>
      <c r="AJ127" s="2161"/>
      <c r="AK127" s="2161"/>
      <c r="AL127" s="2161"/>
      <c r="AM127" s="2161"/>
      <c r="AN127" s="2161"/>
      <c r="AO127" s="2161"/>
      <c r="AP127" s="2161"/>
      <c r="AQ127" s="2161"/>
      <c r="AR127" s="2161"/>
      <c r="AS127" s="2161"/>
      <c r="AT127" s="2161"/>
      <c r="AU127" s="2161"/>
      <c r="AV127" s="2161"/>
      <c r="AW127" s="2161"/>
      <c r="AX127" s="2161"/>
      <c r="AY127" s="2161"/>
      <c r="AZ127" s="2161"/>
      <c r="BA127" s="2161"/>
    </row>
    <row r="128" spans="1:53" ht="15">
      <c r="A128" s="2214"/>
      <c r="B128" s="2215"/>
      <c r="C128" s="2216"/>
      <c r="D128" s="2214"/>
      <c r="E128" s="2165"/>
      <c r="F128" s="2165" t="s">
        <v>886</v>
      </c>
      <c r="G128" s="2165" t="s">
        <v>620</v>
      </c>
      <c r="H128" s="2230"/>
      <c r="I128" s="2230"/>
      <c r="J128" s="2232">
        <f>J129+J130+J131+J132</f>
        <v>0</v>
      </c>
      <c r="K128" s="2232">
        <f>K129+K130+K131+K132</f>
        <v>0</v>
      </c>
      <c r="L128" s="2231">
        <f>J128+K128</f>
        <v>0</v>
      </c>
      <c r="M128" s="2232">
        <f>M129+M130+M131+M132</f>
        <v>0</v>
      </c>
      <c r="N128" s="2232">
        <f>N129+N130+N131+N132</f>
        <v>0</v>
      </c>
      <c r="O128" s="2231">
        <f>M128+N128</f>
        <v>0</v>
      </c>
      <c r="P128" s="2232">
        <f>P129+P130+P131+P132</f>
        <v>0</v>
      </c>
      <c r="Q128" s="2232">
        <f>Q129+Q130+Q131+Q132</f>
        <v>0</v>
      </c>
      <c r="R128" s="2231">
        <f>P128+Q128</f>
        <v>0</v>
      </c>
      <c r="S128" s="2232">
        <f>S129+S130+S131+S132</f>
        <v>0</v>
      </c>
      <c r="T128" s="2232">
        <f>T129+T130+T131+T132</f>
        <v>0</v>
      </c>
      <c r="U128" s="2231">
        <f>S128+T128</f>
        <v>0</v>
      </c>
      <c r="V128" s="2231">
        <f>U128+R128+O128+L128</f>
        <v>0</v>
      </c>
      <c r="W128" s="2232">
        <f>W129+W130+W131+W132</f>
        <v>0</v>
      </c>
      <c r="X128" s="2232">
        <f>X129+X130+X131+X132</f>
        <v>0</v>
      </c>
      <c r="Y128" s="2231">
        <f>W128+X128</f>
        <v>0</v>
      </c>
      <c r="Z128" s="2232">
        <f>Z129+Z130+Z131+Z132</f>
        <v>0</v>
      </c>
      <c r="AA128" s="2232">
        <f>AA129+AA130+AA131+AA132</f>
        <v>0</v>
      </c>
      <c r="AB128" s="2231">
        <f>Z128+AA128</f>
        <v>0</v>
      </c>
      <c r="AC128" s="2232">
        <f>AC129+AC130+AC131+AC132</f>
        <v>0</v>
      </c>
      <c r="AD128" s="2232">
        <f>AD129+AD130+AD131+AD132</f>
        <v>0</v>
      </c>
      <c r="AE128" s="2231">
        <f>AC128+AD128</f>
        <v>0</v>
      </c>
      <c r="AF128" s="2232">
        <f>AF129+AF130+AF131+AF132</f>
        <v>0</v>
      </c>
      <c r="AG128" s="2232">
        <f>AG129+AG130+AG131+AG132</f>
        <v>0</v>
      </c>
      <c r="AH128" s="2231">
        <f>AF128+AG128</f>
        <v>0</v>
      </c>
      <c r="AI128" s="2231">
        <f>AH128+AE128+AB128+Y128</f>
        <v>0</v>
      </c>
      <c r="AJ128" s="2161"/>
      <c r="AK128" s="2161"/>
      <c r="AL128" s="2161"/>
      <c r="AM128" s="2161"/>
      <c r="AN128" s="2161"/>
      <c r="AO128" s="2161"/>
      <c r="AP128" s="2161"/>
      <c r="AQ128" s="2161"/>
      <c r="AR128" s="2161"/>
      <c r="AS128" s="2161"/>
      <c r="AT128" s="2161"/>
      <c r="AU128" s="2161"/>
      <c r="AV128" s="2161"/>
      <c r="AW128" s="2161"/>
      <c r="AX128" s="2161"/>
      <c r="AY128" s="2161"/>
      <c r="AZ128" s="2161"/>
      <c r="BA128" s="2161"/>
    </row>
    <row r="129" spans="1:53" ht="15">
      <c r="A129" s="2214"/>
      <c r="B129" s="2215"/>
      <c r="C129" s="2216" t="s">
        <v>552</v>
      </c>
      <c r="D129" s="2214"/>
      <c r="E129" s="2165"/>
      <c r="F129" s="2165"/>
      <c r="G129" s="2230" t="s">
        <v>621</v>
      </c>
      <c r="H129" s="2230"/>
      <c r="I129" s="2230"/>
      <c r="J129" s="2232"/>
      <c r="K129" s="2232"/>
      <c r="L129" s="2231">
        <f>J129+K129</f>
        <v>0</v>
      </c>
      <c r="M129" s="2232"/>
      <c r="N129" s="2232"/>
      <c r="O129" s="2231">
        <f>M129+N129</f>
        <v>0</v>
      </c>
      <c r="P129" s="2232"/>
      <c r="Q129" s="2232"/>
      <c r="R129" s="2231">
        <f>P129+Q129</f>
        <v>0</v>
      </c>
      <c r="S129" s="2232"/>
      <c r="T129" s="2232"/>
      <c r="U129" s="2231">
        <f>S129+T129</f>
        <v>0</v>
      </c>
      <c r="V129" s="2231">
        <f>U129+R129+O129+L129</f>
        <v>0</v>
      </c>
      <c r="W129" s="2232"/>
      <c r="X129" s="2232"/>
      <c r="Y129" s="2231">
        <f>W129+X129</f>
        <v>0</v>
      </c>
      <c r="Z129" s="2232"/>
      <c r="AA129" s="2232"/>
      <c r="AB129" s="2231">
        <f>Z129+AA129</f>
        <v>0</v>
      </c>
      <c r="AC129" s="2232"/>
      <c r="AD129" s="2232"/>
      <c r="AE129" s="2231">
        <f>AC129+AD129</f>
        <v>0</v>
      </c>
      <c r="AF129" s="2232"/>
      <c r="AG129" s="2232"/>
      <c r="AH129" s="2231">
        <f>AF129+AG129</f>
        <v>0</v>
      </c>
      <c r="AI129" s="2231">
        <f>AH129+AE129+AB129+Y129</f>
        <v>0</v>
      </c>
      <c r="AJ129" s="2161"/>
      <c r="AK129" s="2161"/>
      <c r="AL129" s="2161"/>
      <c r="AM129" s="2161"/>
      <c r="AN129" s="2161"/>
      <c r="AO129" s="2161"/>
      <c r="AP129" s="2161"/>
      <c r="AQ129" s="2161"/>
      <c r="AR129" s="2161"/>
      <c r="AS129" s="2161"/>
      <c r="AT129" s="2161"/>
      <c r="AU129" s="2161"/>
      <c r="AV129" s="2161"/>
      <c r="AW129" s="2161"/>
      <c r="AX129" s="2161"/>
      <c r="AY129" s="2161"/>
      <c r="AZ129" s="2161"/>
      <c r="BA129" s="2161"/>
    </row>
    <row r="130" spans="1:53" ht="15">
      <c r="A130" s="2214"/>
      <c r="B130" s="2215"/>
      <c r="C130" s="2216" t="s">
        <v>552</v>
      </c>
      <c r="D130" s="2214"/>
      <c r="E130" s="2165"/>
      <c r="F130" s="2165"/>
      <c r="G130" s="2230" t="s">
        <v>622</v>
      </c>
      <c r="H130" s="2230"/>
      <c r="I130" s="2230"/>
      <c r="J130" s="2232"/>
      <c r="K130" s="2232"/>
      <c r="L130" s="2231">
        <f>J130+K130</f>
        <v>0</v>
      </c>
      <c r="M130" s="2232"/>
      <c r="N130" s="2232"/>
      <c r="O130" s="2231">
        <f>M130+N130</f>
        <v>0</v>
      </c>
      <c r="P130" s="2232"/>
      <c r="Q130" s="2232"/>
      <c r="R130" s="2231">
        <f>P130+Q130</f>
        <v>0</v>
      </c>
      <c r="S130" s="2232"/>
      <c r="T130" s="2232"/>
      <c r="U130" s="2231">
        <f>S130+T130</f>
        <v>0</v>
      </c>
      <c r="V130" s="2231">
        <f>U130+R130+O130+L130</f>
        <v>0</v>
      </c>
      <c r="W130" s="2232"/>
      <c r="X130" s="2232"/>
      <c r="Y130" s="2231">
        <f>W130+X130</f>
        <v>0</v>
      </c>
      <c r="Z130" s="2232"/>
      <c r="AA130" s="2232"/>
      <c r="AB130" s="2231">
        <f>Z130+AA130</f>
        <v>0</v>
      </c>
      <c r="AC130" s="2232"/>
      <c r="AD130" s="2232"/>
      <c r="AE130" s="2231">
        <f>AC130+AD130</f>
        <v>0</v>
      </c>
      <c r="AF130" s="2232"/>
      <c r="AG130" s="2232"/>
      <c r="AH130" s="2231">
        <f>AF130+AG130</f>
        <v>0</v>
      </c>
      <c r="AI130" s="2231">
        <f>AH130+AE130+AB130+Y130</f>
        <v>0</v>
      </c>
      <c r="AJ130" s="2161"/>
      <c r="AK130" s="2161"/>
      <c r="AL130" s="2161"/>
      <c r="AM130" s="2161"/>
      <c r="AN130" s="2161"/>
      <c r="AO130" s="2161"/>
      <c r="AP130" s="2161"/>
      <c r="AQ130" s="2161"/>
      <c r="AR130" s="2161"/>
      <c r="AS130" s="2161"/>
      <c r="AT130" s="2161"/>
      <c r="AU130" s="2161"/>
      <c r="AV130" s="2161"/>
      <c r="AW130" s="2161"/>
      <c r="AX130" s="2161"/>
      <c r="AY130" s="2161"/>
      <c r="AZ130" s="2161"/>
      <c r="BA130" s="2161"/>
    </row>
    <row r="131" spans="1:53" ht="15">
      <c r="A131" s="2214"/>
      <c r="B131" s="2215"/>
      <c r="C131" s="2216" t="s">
        <v>552</v>
      </c>
      <c r="D131" s="2214"/>
      <c r="E131" s="2165"/>
      <c r="F131" s="2165"/>
      <c r="G131" s="2230" t="s">
        <v>623</v>
      </c>
      <c r="H131" s="2230"/>
      <c r="I131" s="2230"/>
      <c r="J131" s="2232"/>
      <c r="K131" s="2232"/>
      <c r="L131" s="2231">
        <f>J131+K131</f>
        <v>0</v>
      </c>
      <c r="M131" s="2232"/>
      <c r="N131" s="2232"/>
      <c r="O131" s="2231">
        <f>M131+N131</f>
        <v>0</v>
      </c>
      <c r="P131" s="2232"/>
      <c r="Q131" s="2232"/>
      <c r="R131" s="2231">
        <f>P131+Q131</f>
        <v>0</v>
      </c>
      <c r="S131" s="2232"/>
      <c r="T131" s="2232"/>
      <c r="U131" s="2231">
        <f>S131+T131</f>
        <v>0</v>
      </c>
      <c r="V131" s="2231">
        <f>U131+R131+O131+L131</f>
        <v>0</v>
      </c>
      <c r="W131" s="2232"/>
      <c r="X131" s="2232"/>
      <c r="Y131" s="2231">
        <f>W131+X131</f>
        <v>0</v>
      </c>
      <c r="Z131" s="2232"/>
      <c r="AA131" s="2232"/>
      <c r="AB131" s="2231">
        <f>Z131+AA131</f>
        <v>0</v>
      </c>
      <c r="AC131" s="2232"/>
      <c r="AD131" s="2232"/>
      <c r="AE131" s="2231">
        <f>AC131+AD131</f>
        <v>0</v>
      </c>
      <c r="AF131" s="2232"/>
      <c r="AG131" s="2232"/>
      <c r="AH131" s="2231">
        <f>AF131+AG131</f>
        <v>0</v>
      </c>
      <c r="AI131" s="2231">
        <f>AH131+AE131+AB131+Y131</f>
        <v>0</v>
      </c>
      <c r="AJ131" s="2161"/>
      <c r="AK131" s="2161"/>
      <c r="AL131" s="2161"/>
      <c r="AM131" s="2161"/>
      <c r="AN131" s="2161"/>
      <c r="AO131" s="2161"/>
      <c r="AP131" s="2161"/>
      <c r="AQ131" s="2161"/>
      <c r="AR131" s="2161"/>
      <c r="AS131" s="2161"/>
      <c r="AT131" s="2161"/>
      <c r="AU131" s="2161"/>
      <c r="AV131" s="2161"/>
      <c r="AW131" s="2161"/>
      <c r="AX131" s="2161"/>
      <c r="AY131" s="2161"/>
      <c r="AZ131" s="2161"/>
      <c r="BA131" s="2161"/>
    </row>
    <row r="132" spans="1:53" ht="15">
      <c r="A132" s="2214"/>
      <c r="B132" s="2215"/>
      <c r="C132" s="2216" t="s">
        <v>552</v>
      </c>
      <c r="D132" s="2214"/>
      <c r="E132" s="2165"/>
      <c r="F132" s="2165"/>
      <c r="G132" s="2230" t="s">
        <v>1622</v>
      </c>
      <c r="H132" s="2230"/>
      <c r="I132" s="2230"/>
      <c r="J132" s="2232"/>
      <c r="K132" s="2232"/>
      <c r="L132" s="2231">
        <f>J132+K132</f>
        <v>0</v>
      </c>
      <c r="M132" s="2232"/>
      <c r="N132" s="2232"/>
      <c r="O132" s="2231">
        <f>M132+N132</f>
        <v>0</v>
      </c>
      <c r="P132" s="2232"/>
      <c r="Q132" s="2232"/>
      <c r="R132" s="2231">
        <f>P132+Q132</f>
        <v>0</v>
      </c>
      <c r="S132" s="2232"/>
      <c r="T132" s="2232"/>
      <c r="U132" s="2231">
        <f>S132+T132</f>
        <v>0</v>
      </c>
      <c r="V132" s="2231">
        <f>U132+R132+O132+L132</f>
        <v>0</v>
      </c>
      <c r="W132" s="2232"/>
      <c r="X132" s="2232"/>
      <c r="Y132" s="2231">
        <f>W132+X132</f>
        <v>0</v>
      </c>
      <c r="Z132" s="2232"/>
      <c r="AA132" s="2232"/>
      <c r="AB132" s="2231">
        <f>Z132+AA132</f>
        <v>0</v>
      </c>
      <c r="AC132" s="2232"/>
      <c r="AD132" s="2232"/>
      <c r="AE132" s="2231">
        <f>AC132+AD132</f>
        <v>0</v>
      </c>
      <c r="AF132" s="2232"/>
      <c r="AG132" s="2232"/>
      <c r="AH132" s="2231">
        <f>AF132+AG132</f>
        <v>0</v>
      </c>
      <c r="AI132" s="2231">
        <f>AH132+AE132+AB132+Y132</f>
        <v>0</v>
      </c>
      <c r="AJ132" s="2161"/>
      <c r="AK132" s="2161"/>
      <c r="AL132" s="2161"/>
      <c r="AM132" s="2161"/>
      <c r="AN132" s="2161"/>
      <c r="AO132" s="2161"/>
      <c r="AP132" s="2161"/>
      <c r="AQ132" s="2161"/>
      <c r="AR132" s="2161"/>
      <c r="AS132" s="2161"/>
      <c r="AT132" s="2161"/>
      <c r="AU132" s="2161"/>
      <c r="AV132" s="2161"/>
      <c r="AW132" s="2161"/>
      <c r="AX132" s="2161"/>
      <c r="AY132" s="2161"/>
      <c r="AZ132" s="2161"/>
      <c r="BA132" s="2161"/>
    </row>
    <row r="133" spans="1:53" ht="15">
      <c r="A133" s="2214"/>
      <c r="B133" s="2215"/>
      <c r="C133" s="2216"/>
      <c r="D133" s="2214"/>
      <c r="E133" s="2165"/>
      <c r="F133" s="2165"/>
      <c r="G133" s="2230"/>
      <c r="H133" s="2230"/>
      <c r="I133" s="2230"/>
      <c r="J133" s="2232"/>
      <c r="K133" s="2232"/>
      <c r="L133" s="2231"/>
      <c r="M133" s="2232"/>
      <c r="N133" s="2232"/>
      <c r="O133" s="2231"/>
      <c r="P133" s="2232"/>
      <c r="Q133" s="2232"/>
      <c r="R133" s="2231"/>
      <c r="S133" s="2232"/>
      <c r="T133" s="2232"/>
      <c r="U133" s="2231"/>
      <c r="V133" s="2231"/>
      <c r="W133" s="2232"/>
      <c r="X133" s="2232"/>
      <c r="Y133" s="2231"/>
      <c r="Z133" s="2232"/>
      <c r="AA133" s="2232"/>
      <c r="AB133" s="2231"/>
      <c r="AC133" s="2232"/>
      <c r="AD133" s="2232"/>
      <c r="AE133" s="2231"/>
      <c r="AF133" s="2232"/>
      <c r="AG133" s="2232"/>
      <c r="AH133" s="2231"/>
      <c r="AI133" s="2231"/>
      <c r="AJ133" s="2161"/>
      <c r="AK133" s="2161"/>
      <c r="AL133" s="2161"/>
      <c r="AM133" s="2161"/>
      <c r="AN133" s="2161"/>
      <c r="AO133" s="2161"/>
      <c r="AP133" s="2161"/>
      <c r="AQ133" s="2161"/>
      <c r="AR133" s="2161"/>
      <c r="AS133" s="2161"/>
      <c r="AT133" s="2161"/>
      <c r="AU133" s="2161"/>
      <c r="AV133" s="2161"/>
      <c r="AW133" s="2161"/>
      <c r="AX133" s="2161"/>
      <c r="AY133" s="2161"/>
      <c r="AZ133" s="2161"/>
      <c r="BA133" s="2161"/>
    </row>
    <row r="134" spans="1:53" ht="15">
      <c r="A134" s="2214"/>
      <c r="B134" s="2215"/>
      <c r="C134" s="2216" t="s">
        <v>552</v>
      </c>
      <c r="D134" s="2214"/>
      <c r="E134" s="2165"/>
      <c r="F134" s="2165" t="s">
        <v>888</v>
      </c>
      <c r="G134" s="2165" t="s">
        <v>624</v>
      </c>
      <c r="H134" s="2230"/>
      <c r="I134" s="2230"/>
      <c r="J134" s="2232"/>
      <c r="K134" s="2232"/>
      <c r="L134" s="2231">
        <f>J134+K134</f>
        <v>0</v>
      </c>
      <c r="M134" s="2232"/>
      <c r="N134" s="2232"/>
      <c r="O134" s="2231">
        <f>M134+N134</f>
        <v>0</v>
      </c>
      <c r="P134" s="2232"/>
      <c r="Q134" s="2232"/>
      <c r="R134" s="2231">
        <f>P134+Q134</f>
        <v>0</v>
      </c>
      <c r="S134" s="2232"/>
      <c r="T134" s="2232"/>
      <c r="U134" s="2231">
        <f>S134+T134</f>
        <v>0</v>
      </c>
      <c r="V134" s="2231">
        <f>U134+R134+O134+L134</f>
        <v>0</v>
      </c>
      <c r="W134" s="2232"/>
      <c r="X134" s="2232"/>
      <c r="Y134" s="2231">
        <f>W134+X134</f>
        <v>0</v>
      </c>
      <c r="Z134" s="2232"/>
      <c r="AA134" s="2232"/>
      <c r="AB134" s="2231">
        <f>Z134+AA134</f>
        <v>0</v>
      </c>
      <c r="AC134" s="2232"/>
      <c r="AD134" s="2232"/>
      <c r="AE134" s="2231">
        <f>AC134+AD134</f>
        <v>0</v>
      </c>
      <c r="AF134" s="2232"/>
      <c r="AG134" s="2232"/>
      <c r="AH134" s="2231">
        <f>AF134+AG134</f>
        <v>0</v>
      </c>
      <c r="AI134" s="2231">
        <f>AH134+AE134+AB134+Y134</f>
        <v>0</v>
      </c>
      <c r="AJ134" s="2161"/>
      <c r="AK134" s="2161"/>
      <c r="AL134" s="2161"/>
      <c r="AM134" s="2161"/>
      <c r="AN134" s="2161"/>
      <c r="AO134" s="2161"/>
      <c r="AP134" s="2161"/>
      <c r="AQ134" s="2161"/>
      <c r="AR134" s="2161"/>
      <c r="AS134" s="2161"/>
      <c r="AT134" s="2161"/>
      <c r="AU134" s="2161"/>
      <c r="AV134" s="2161"/>
      <c r="AW134" s="2161"/>
      <c r="AX134" s="2161"/>
      <c r="AY134" s="2161"/>
      <c r="AZ134" s="2161"/>
      <c r="BA134" s="2161"/>
    </row>
    <row r="135" spans="1:53" ht="15">
      <c r="A135" s="2214"/>
      <c r="B135" s="2215"/>
      <c r="C135" s="2216"/>
      <c r="D135" s="2214"/>
      <c r="E135" s="2165"/>
      <c r="F135" s="2165"/>
      <c r="G135" s="2165"/>
      <c r="H135" s="2230"/>
      <c r="I135" s="2230"/>
      <c r="J135" s="2232"/>
      <c r="K135" s="2232"/>
      <c r="L135" s="2231"/>
      <c r="M135" s="2232"/>
      <c r="N135" s="2232"/>
      <c r="O135" s="2231"/>
      <c r="P135" s="2232"/>
      <c r="Q135" s="2232"/>
      <c r="R135" s="2231"/>
      <c r="S135" s="2232"/>
      <c r="T135" s="2232"/>
      <c r="U135" s="2231"/>
      <c r="V135" s="2231"/>
      <c r="W135" s="2232"/>
      <c r="X135" s="2232"/>
      <c r="Y135" s="2231"/>
      <c r="Z135" s="2232"/>
      <c r="AA135" s="2232"/>
      <c r="AB135" s="2231"/>
      <c r="AC135" s="2232"/>
      <c r="AD135" s="2232"/>
      <c r="AE135" s="2231"/>
      <c r="AF135" s="2232"/>
      <c r="AG135" s="2232"/>
      <c r="AH135" s="2231"/>
      <c r="AI135" s="2231"/>
      <c r="AJ135" s="2161"/>
      <c r="AK135" s="2161"/>
      <c r="AL135" s="2161"/>
      <c r="AM135" s="2161"/>
      <c r="AN135" s="2161"/>
      <c r="AO135" s="2161"/>
      <c r="AP135" s="2161"/>
      <c r="AQ135" s="2161"/>
      <c r="AR135" s="2161"/>
      <c r="AS135" s="2161"/>
      <c r="AT135" s="2161"/>
      <c r="AU135" s="2161"/>
      <c r="AV135" s="2161"/>
      <c r="AW135" s="2161"/>
      <c r="AX135" s="2161"/>
      <c r="AY135" s="2161"/>
      <c r="AZ135" s="2161"/>
      <c r="BA135" s="2161"/>
    </row>
    <row r="136" spans="1:53" ht="15">
      <c r="A136" s="2214"/>
      <c r="B136" s="2215"/>
      <c r="C136" s="2216"/>
      <c r="D136" s="2214"/>
      <c r="E136" s="2165" t="s">
        <v>737</v>
      </c>
      <c r="F136" s="2165" t="s">
        <v>625</v>
      </c>
      <c r="G136" s="2165"/>
      <c r="H136" s="2165"/>
      <c r="I136" s="2165"/>
      <c r="J136" s="2216">
        <f>J138+J139+J140+J141+J147+J151+J153+J154+J152</f>
        <v>0</v>
      </c>
      <c r="K136" s="2216">
        <f t="shared" ref="K136:AI136" si="42">K138+K139+K140+K141+K147+K151+K153+K154+K152</f>
        <v>0</v>
      </c>
      <c r="L136" s="2216">
        <f t="shared" si="42"/>
        <v>0</v>
      </c>
      <c r="M136" s="2216">
        <f t="shared" si="42"/>
        <v>0</v>
      </c>
      <c r="N136" s="2216">
        <f t="shared" si="42"/>
        <v>0</v>
      </c>
      <c r="O136" s="2216">
        <f t="shared" si="42"/>
        <v>0</v>
      </c>
      <c r="P136" s="2216">
        <f t="shared" si="42"/>
        <v>0</v>
      </c>
      <c r="Q136" s="2216">
        <f t="shared" si="42"/>
        <v>0</v>
      </c>
      <c r="R136" s="2216">
        <f t="shared" si="42"/>
        <v>0</v>
      </c>
      <c r="S136" s="2216">
        <f t="shared" si="42"/>
        <v>0</v>
      </c>
      <c r="T136" s="2216">
        <f t="shared" si="42"/>
        <v>0</v>
      </c>
      <c r="U136" s="2216">
        <f t="shared" si="42"/>
        <v>0</v>
      </c>
      <c r="V136" s="2216">
        <f t="shared" si="42"/>
        <v>0</v>
      </c>
      <c r="W136" s="2216">
        <f t="shared" si="42"/>
        <v>0</v>
      </c>
      <c r="X136" s="2216">
        <f t="shared" si="42"/>
        <v>0</v>
      </c>
      <c r="Y136" s="2216">
        <f t="shared" si="42"/>
        <v>0</v>
      </c>
      <c r="Z136" s="2216">
        <f t="shared" si="42"/>
        <v>0</v>
      </c>
      <c r="AA136" s="2216">
        <f t="shared" si="42"/>
        <v>0</v>
      </c>
      <c r="AB136" s="2216">
        <f t="shared" si="42"/>
        <v>0</v>
      </c>
      <c r="AC136" s="2216">
        <f t="shared" si="42"/>
        <v>0</v>
      </c>
      <c r="AD136" s="2216">
        <f t="shared" si="42"/>
        <v>0</v>
      </c>
      <c r="AE136" s="2216">
        <f t="shared" si="42"/>
        <v>0</v>
      </c>
      <c r="AF136" s="2216">
        <f t="shared" si="42"/>
        <v>0</v>
      </c>
      <c r="AG136" s="2216">
        <f t="shared" si="42"/>
        <v>0</v>
      </c>
      <c r="AH136" s="2216">
        <f t="shared" si="42"/>
        <v>0</v>
      </c>
      <c r="AI136" s="2216">
        <f t="shared" si="42"/>
        <v>0</v>
      </c>
      <c r="AJ136" s="2161"/>
      <c r="AK136" s="2161"/>
      <c r="AL136" s="2161"/>
      <c r="AM136" s="2161"/>
      <c r="AN136" s="2161"/>
      <c r="AO136" s="2161"/>
      <c r="AP136" s="2161"/>
      <c r="AQ136" s="2161"/>
      <c r="AR136" s="2161"/>
      <c r="AS136" s="2161"/>
      <c r="AT136" s="2161"/>
      <c r="AU136" s="2161"/>
      <c r="AV136" s="2161"/>
      <c r="AW136" s="2161"/>
      <c r="AX136" s="2161"/>
      <c r="AY136" s="2161"/>
      <c r="AZ136" s="2161"/>
      <c r="BA136" s="2161"/>
    </row>
    <row r="137" spans="1:53" ht="15">
      <c r="A137" s="2214"/>
      <c r="B137" s="2215"/>
      <c r="C137" s="2216"/>
      <c r="D137" s="2214"/>
      <c r="E137" s="2165"/>
      <c r="F137" s="2165"/>
      <c r="G137" s="2165"/>
      <c r="H137" s="2165"/>
      <c r="I137" s="2165"/>
      <c r="J137" s="2216"/>
      <c r="K137" s="2216"/>
      <c r="L137" s="2215"/>
      <c r="M137" s="2216"/>
      <c r="N137" s="2216"/>
      <c r="O137" s="2215"/>
      <c r="P137" s="2216"/>
      <c r="Q137" s="2216"/>
      <c r="R137" s="2215"/>
      <c r="S137" s="2216"/>
      <c r="T137" s="2216"/>
      <c r="U137" s="2215"/>
      <c r="V137" s="2215"/>
      <c r="W137" s="2216"/>
      <c r="X137" s="2216"/>
      <c r="Y137" s="2215"/>
      <c r="Z137" s="2216"/>
      <c r="AA137" s="2216"/>
      <c r="AB137" s="2215"/>
      <c r="AC137" s="2216"/>
      <c r="AD137" s="2216"/>
      <c r="AE137" s="2215"/>
      <c r="AF137" s="2216"/>
      <c r="AG137" s="2216"/>
      <c r="AH137" s="2215"/>
      <c r="AI137" s="2215"/>
      <c r="AJ137" s="2161"/>
      <c r="AK137" s="2161"/>
      <c r="AL137" s="2161"/>
      <c r="AM137" s="2161"/>
      <c r="AN137" s="2161"/>
      <c r="AO137" s="2161"/>
      <c r="AP137" s="2161"/>
      <c r="AQ137" s="2161"/>
      <c r="AR137" s="2161"/>
      <c r="AS137" s="2161"/>
      <c r="AT137" s="2161"/>
      <c r="AU137" s="2161"/>
      <c r="AV137" s="2161"/>
      <c r="AW137" s="2161"/>
      <c r="AX137" s="2161"/>
      <c r="AY137" s="2161"/>
      <c r="AZ137" s="2161"/>
      <c r="BA137" s="2161"/>
    </row>
    <row r="138" spans="1:53" ht="15">
      <c r="A138" s="2214"/>
      <c r="B138" s="2215"/>
      <c r="C138" s="2216" t="s">
        <v>552</v>
      </c>
      <c r="D138" s="2214"/>
      <c r="E138" s="2165"/>
      <c r="F138" s="2165" t="s">
        <v>909</v>
      </c>
      <c r="G138" s="2165" t="s">
        <v>626</v>
      </c>
      <c r="H138" s="2225"/>
      <c r="I138" s="2230"/>
      <c r="J138" s="2232"/>
      <c r="K138" s="2232"/>
      <c r="L138" s="2231">
        <f t="shared" ref="L138:L151" si="43">J138+K138</f>
        <v>0</v>
      </c>
      <c r="M138" s="2232"/>
      <c r="N138" s="2232"/>
      <c r="O138" s="2231">
        <f t="shared" ref="O138:O151" si="44">M138+N138</f>
        <v>0</v>
      </c>
      <c r="P138" s="2232"/>
      <c r="Q138" s="2232"/>
      <c r="R138" s="2231">
        <f t="shared" ref="R138:R151" si="45">P138+Q138</f>
        <v>0</v>
      </c>
      <c r="S138" s="2232"/>
      <c r="T138" s="2232"/>
      <c r="U138" s="2231">
        <f t="shared" ref="U138:U151" si="46">S138+T138</f>
        <v>0</v>
      </c>
      <c r="V138" s="2231">
        <f t="shared" ref="V138:V151" si="47">U138+R138+O138+L138</f>
        <v>0</v>
      </c>
      <c r="W138" s="2232"/>
      <c r="X138" s="2232"/>
      <c r="Y138" s="2231">
        <f t="shared" ref="Y138:Y151" si="48">W138+X138</f>
        <v>0</v>
      </c>
      <c r="Z138" s="2232"/>
      <c r="AA138" s="2232"/>
      <c r="AB138" s="2231">
        <f t="shared" ref="AB138:AB151" si="49">Z138+AA138</f>
        <v>0</v>
      </c>
      <c r="AC138" s="2232"/>
      <c r="AD138" s="2232"/>
      <c r="AE138" s="2231">
        <f t="shared" ref="AE138:AE151" si="50">AC138+AD138</f>
        <v>0</v>
      </c>
      <c r="AF138" s="2232"/>
      <c r="AG138" s="2232"/>
      <c r="AH138" s="2231">
        <f t="shared" ref="AH138:AH151" si="51">AF138+AG138</f>
        <v>0</v>
      </c>
      <c r="AI138" s="2231">
        <f t="shared" ref="AI138:AI151" si="52">AH138+AE138+AB138+Y138</f>
        <v>0</v>
      </c>
      <c r="AJ138" s="2161"/>
      <c r="AK138" s="2161"/>
      <c r="AL138" s="2161"/>
      <c r="AM138" s="2161"/>
      <c r="AN138" s="2161"/>
      <c r="AO138" s="2161"/>
      <c r="AP138" s="2161"/>
      <c r="AQ138" s="2161"/>
      <c r="AR138" s="2161"/>
      <c r="AS138" s="2161"/>
      <c r="AT138" s="2161"/>
      <c r="AU138" s="2161"/>
      <c r="AV138" s="2161"/>
      <c r="AW138" s="2161"/>
      <c r="AX138" s="2161"/>
      <c r="AY138" s="2161"/>
      <c r="AZ138" s="2161"/>
      <c r="BA138" s="2161"/>
    </row>
    <row r="139" spans="1:53" ht="15">
      <c r="A139" s="2214"/>
      <c r="B139" s="2215"/>
      <c r="C139" s="2216" t="s">
        <v>552</v>
      </c>
      <c r="D139" s="2214"/>
      <c r="E139" s="2165"/>
      <c r="F139" s="2165" t="s">
        <v>910</v>
      </c>
      <c r="G139" s="2165" t="s">
        <v>587</v>
      </c>
      <c r="H139" s="2165"/>
      <c r="I139" s="2230"/>
      <c r="J139" s="2232"/>
      <c r="K139" s="2232"/>
      <c r="L139" s="2231">
        <f t="shared" si="43"/>
        <v>0</v>
      </c>
      <c r="M139" s="2232"/>
      <c r="N139" s="2232"/>
      <c r="O139" s="2231">
        <f t="shared" si="44"/>
        <v>0</v>
      </c>
      <c r="P139" s="2232"/>
      <c r="Q139" s="2232"/>
      <c r="R139" s="2231">
        <f t="shared" si="45"/>
        <v>0</v>
      </c>
      <c r="S139" s="2232"/>
      <c r="T139" s="2232"/>
      <c r="U139" s="2231">
        <f t="shared" si="46"/>
        <v>0</v>
      </c>
      <c r="V139" s="2231">
        <f t="shared" si="47"/>
        <v>0</v>
      </c>
      <c r="W139" s="2232"/>
      <c r="X139" s="2232"/>
      <c r="Y139" s="2231">
        <f t="shared" si="48"/>
        <v>0</v>
      </c>
      <c r="Z139" s="2232"/>
      <c r="AA139" s="2232"/>
      <c r="AB139" s="2231">
        <f t="shared" si="49"/>
        <v>0</v>
      </c>
      <c r="AC139" s="2232"/>
      <c r="AD139" s="2232"/>
      <c r="AE139" s="2231">
        <f t="shared" si="50"/>
        <v>0</v>
      </c>
      <c r="AF139" s="2232"/>
      <c r="AG139" s="2232"/>
      <c r="AH139" s="2231">
        <f t="shared" si="51"/>
        <v>0</v>
      </c>
      <c r="AI139" s="2231">
        <f t="shared" si="52"/>
        <v>0</v>
      </c>
      <c r="AJ139" s="2161"/>
      <c r="AK139" s="2161"/>
      <c r="AL139" s="2161"/>
      <c r="AM139" s="2161"/>
      <c r="AN139" s="2161"/>
      <c r="AO139" s="2161"/>
      <c r="AP139" s="2161"/>
      <c r="AQ139" s="2161"/>
      <c r="AR139" s="2161"/>
      <c r="AS139" s="2161"/>
      <c r="AT139" s="2161"/>
      <c r="AU139" s="2161"/>
      <c r="AV139" s="2161"/>
      <c r="AW139" s="2161"/>
      <c r="AX139" s="2161"/>
      <c r="AY139" s="2161"/>
      <c r="AZ139" s="2161"/>
      <c r="BA139" s="2161"/>
    </row>
    <row r="140" spans="1:53" ht="15">
      <c r="A140" s="2214"/>
      <c r="B140" s="2215"/>
      <c r="C140" s="2216" t="s">
        <v>552</v>
      </c>
      <c r="D140" s="2214"/>
      <c r="E140" s="2165"/>
      <c r="F140" s="2165" t="s">
        <v>911</v>
      </c>
      <c r="G140" s="2165" t="s">
        <v>588</v>
      </c>
      <c r="H140" s="2165"/>
      <c r="I140" s="2230"/>
      <c r="J140" s="2232"/>
      <c r="K140" s="2232"/>
      <c r="L140" s="2231">
        <f t="shared" si="43"/>
        <v>0</v>
      </c>
      <c r="M140" s="2232"/>
      <c r="N140" s="2232"/>
      <c r="O140" s="2231">
        <f t="shared" si="44"/>
        <v>0</v>
      </c>
      <c r="P140" s="2232"/>
      <c r="Q140" s="2232"/>
      <c r="R140" s="2231">
        <f t="shared" si="45"/>
        <v>0</v>
      </c>
      <c r="S140" s="2232"/>
      <c r="T140" s="2232"/>
      <c r="U140" s="2231">
        <f t="shared" si="46"/>
        <v>0</v>
      </c>
      <c r="V140" s="2231">
        <f t="shared" si="47"/>
        <v>0</v>
      </c>
      <c r="W140" s="2232"/>
      <c r="X140" s="2232"/>
      <c r="Y140" s="2231">
        <f t="shared" si="48"/>
        <v>0</v>
      </c>
      <c r="Z140" s="2232"/>
      <c r="AA140" s="2232"/>
      <c r="AB140" s="2231">
        <f t="shared" si="49"/>
        <v>0</v>
      </c>
      <c r="AC140" s="2232"/>
      <c r="AD140" s="2232"/>
      <c r="AE140" s="2231">
        <f t="shared" si="50"/>
        <v>0</v>
      </c>
      <c r="AF140" s="2232"/>
      <c r="AG140" s="2232"/>
      <c r="AH140" s="2231">
        <f t="shared" si="51"/>
        <v>0</v>
      </c>
      <c r="AI140" s="2231">
        <f t="shared" si="52"/>
        <v>0</v>
      </c>
      <c r="AJ140" s="2161"/>
      <c r="AK140" s="2161"/>
      <c r="AL140" s="2161"/>
      <c r="AM140" s="2161"/>
      <c r="AN140" s="2161"/>
      <c r="AO140" s="2161"/>
      <c r="AP140" s="2161"/>
      <c r="AQ140" s="2161"/>
      <c r="AR140" s="2161"/>
      <c r="AS140" s="2161"/>
      <c r="AT140" s="2161"/>
      <c r="AU140" s="2161"/>
      <c r="AV140" s="2161"/>
      <c r="AW140" s="2161"/>
      <c r="AX140" s="2161"/>
      <c r="AY140" s="2161"/>
      <c r="AZ140" s="2161"/>
      <c r="BA140" s="2161"/>
    </row>
    <row r="141" spans="1:53" ht="15">
      <c r="A141" s="2214"/>
      <c r="B141" s="2215"/>
      <c r="C141" s="2216" t="s">
        <v>552</v>
      </c>
      <c r="D141" s="2214"/>
      <c r="E141" s="2165"/>
      <c r="F141" s="2165" t="s">
        <v>912</v>
      </c>
      <c r="G141" s="2165" t="s">
        <v>589</v>
      </c>
      <c r="H141" s="2165"/>
      <c r="I141" s="2230"/>
      <c r="J141" s="2232">
        <f>J142+J143+J144+J145+J146</f>
        <v>0</v>
      </c>
      <c r="K141" s="2232">
        <f>K142+K143+K144+K145+K146</f>
        <v>0</v>
      </c>
      <c r="L141" s="2231">
        <f t="shared" si="43"/>
        <v>0</v>
      </c>
      <c r="M141" s="2232">
        <f>M142+M143+M144+M145+M146</f>
        <v>0</v>
      </c>
      <c r="N141" s="2232">
        <f>N142+N143+N144+N145+N146</f>
        <v>0</v>
      </c>
      <c r="O141" s="2231">
        <f t="shared" si="44"/>
        <v>0</v>
      </c>
      <c r="P141" s="2232">
        <f>P142+P143+P144+P145+P146</f>
        <v>0</v>
      </c>
      <c r="Q141" s="2232">
        <f>Q142+Q143+Q144+Q145+Q146</f>
        <v>0</v>
      </c>
      <c r="R141" s="2231">
        <f t="shared" si="45"/>
        <v>0</v>
      </c>
      <c r="S141" s="2232">
        <f>S142+S143+S144+S145+S146</f>
        <v>0</v>
      </c>
      <c r="T141" s="2232">
        <f>T142+T143+T144+T145+T146</f>
        <v>0</v>
      </c>
      <c r="U141" s="2231">
        <f t="shared" si="46"/>
        <v>0</v>
      </c>
      <c r="V141" s="2231">
        <f t="shared" si="47"/>
        <v>0</v>
      </c>
      <c r="W141" s="2232">
        <f>W142+W143+W144+W145+W146</f>
        <v>0</v>
      </c>
      <c r="X141" s="2232">
        <f>X142+X143+X144+X145+X146</f>
        <v>0</v>
      </c>
      <c r="Y141" s="2231">
        <f t="shared" si="48"/>
        <v>0</v>
      </c>
      <c r="Z141" s="2232">
        <f>Z142+Z143+Z144+Z145+Z146</f>
        <v>0</v>
      </c>
      <c r="AA141" s="2232">
        <f>AA142+AA143+AA144+AA145+AA146</f>
        <v>0</v>
      </c>
      <c r="AB141" s="2231">
        <f t="shared" si="49"/>
        <v>0</v>
      </c>
      <c r="AC141" s="2232">
        <f>AC142+AC143+AC144+AC145+AC146</f>
        <v>0</v>
      </c>
      <c r="AD141" s="2232">
        <f>AD142+AD143+AD144+AD145+AD146</f>
        <v>0</v>
      </c>
      <c r="AE141" s="2231">
        <f t="shared" si="50"/>
        <v>0</v>
      </c>
      <c r="AF141" s="2232">
        <f>AF142+AF143+AF144+AF145+AF146</f>
        <v>0</v>
      </c>
      <c r="AG141" s="2232">
        <f>AG142+AG143+AG144+AG145+AG146</f>
        <v>0</v>
      </c>
      <c r="AH141" s="2231">
        <f t="shared" si="51"/>
        <v>0</v>
      </c>
      <c r="AI141" s="2231">
        <f t="shared" si="52"/>
        <v>0</v>
      </c>
      <c r="AJ141" s="2161"/>
      <c r="AK141" s="2161"/>
      <c r="AL141" s="2161"/>
      <c r="AM141" s="2161"/>
      <c r="AN141" s="2161"/>
      <c r="AO141" s="2161"/>
      <c r="AP141" s="2161"/>
      <c r="AQ141" s="2161"/>
      <c r="AR141" s="2161"/>
      <c r="AS141" s="2161"/>
      <c r="AT141" s="2161"/>
      <c r="AU141" s="2161"/>
      <c r="AV141" s="2161"/>
      <c r="AW141" s="2161"/>
      <c r="AX141" s="2161"/>
      <c r="AY141" s="2161"/>
      <c r="AZ141" s="2161"/>
      <c r="BA141" s="2161"/>
    </row>
    <row r="142" spans="1:53" ht="15">
      <c r="A142" s="2214"/>
      <c r="B142" s="2215"/>
      <c r="C142" s="2216" t="s">
        <v>552</v>
      </c>
      <c r="D142" s="2214"/>
      <c r="E142" s="2165"/>
      <c r="F142" s="2165"/>
      <c r="G142" s="2229" t="s">
        <v>590</v>
      </c>
      <c r="H142" s="2165"/>
      <c r="I142" s="2230"/>
      <c r="J142" s="2232"/>
      <c r="K142" s="2232"/>
      <c r="L142" s="2231">
        <f t="shared" si="43"/>
        <v>0</v>
      </c>
      <c r="M142" s="2232"/>
      <c r="N142" s="2232"/>
      <c r="O142" s="2231">
        <f t="shared" si="44"/>
        <v>0</v>
      </c>
      <c r="P142" s="2232"/>
      <c r="Q142" s="2232"/>
      <c r="R142" s="2231">
        <f t="shared" si="45"/>
        <v>0</v>
      </c>
      <c r="S142" s="2232"/>
      <c r="T142" s="2232"/>
      <c r="U142" s="2231">
        <f t="shared" si="46"/>
        <v>0</v>
      </c>
      <c r="V142" s="2231">
        <f t="shared" si="47"/>
        <v>0</v>
      </c>
      <c r="W142" s="2232"/>
      <c r="X142" s="2232"/>
      <c r="Y142" s="2231">
        <f t="shared" si="48"/>
        <v>0</v>
      </c>
      <c r="Z142" s="2232"/>
      <c r="AA142" s="2232"/>
      <c r="AB142" s="2231">
        <f t="shared" si="49"/>
        <v>0</v>
      </c>
      <c r="AC142" s="2232"/>
      <c r="AD142" s="2232"/>
      <c r="AE142" s="2231">
        <f t="shared" si="50"/>
        <v>0</v>
      </c>
      <c r="AF142" s="2232"/>
      <c r="AG142" s="2232"/>
      <c r="AH142" s="2231">
        <f t="shared" si="51"/>
        <v>0</v>
      </c>
      <c r="AI142" s="2231">
        <f t="shared" si="52"/>
        <v>0</v>
      </c>
      <c r="AJ142" s="2161"/>
      <c r="AK142" s="2161"/>
      <c r="AL142" s="2161"/>
      <c r="AM142" s="2161"/>
      <c r="AN142" s="2161"/>
      <c r="AO142" s="2161"/>
      <c r="AP142" s="2161"/>
      <c r="AQ142" s="2161"/>
      <c r="AR142" s="2161"/>
      <c r="AS142" s="2161"/>
      <c r="AT142" s="2161"/>
      <c r="AU142" s="2161"/>
      <c r="AV142" s="2161"/>
      <c r="AW142" s="2161"/>
      <c r="AX142" s="2161"/>
      <c r="AY142" s="2161"/>
      <c r="AZ142" s="2161"/>
      <c r="BA142" s="2161"/>
    </row>
    <row r="143" spans="1:53" ht="15">
      <c r="A143" s="2214"/>
      <c r="B143" s="2215"/>
      <c r="C143" s="2216" t="s">
        <v>552</v>
      </c>
      <c r="D143" s="2214"/>
      <c r="E143" s="2165"/>
      <c r="F143" s="2165"/>
      <c r="G143" s="2229" t="s">
        <v>591</v>
      </c>
      <c r="H143" s="2165"/>
      <c r="I143" s="2230"/>
      <c r="J143" s="2232"/>
      <c r="K143" s="2232"/>
      <c r="L143" s="2231">
        <f t="shared" si="43"/>
        <v>0</v>
      </c>
      <c r="M143" s="2232"/>
      <c r="N143" s="2232"/>
      <c r="O143" s="2231">
        <f t="shared" si="44"/>
        <v>0</v>
      </c>
      <c r="P143" s="2232"/>
      <c r="Q143" s="2232"/>
      <c r="R143" s="2231">
        <f t="shared" si="45"/>
        <v>0</v>
      </c>
      <c r="S143" s="2232"/>
      <c r="T143" s="2232"/>
      <c r="U143" s="2231">
        <f t="shared" si="46"/>
        <v>0</v>
      </c>
      <c r="V143" s="2231">
        <f t="shared" si="47"/>
        <v>0</v>
      </c>
      <c r="W143" s="2232"/>
      <c r="X143" s="2232"/>
      <c r="Y143" s="2231">
        <f t="shared" si="48"/>
        <v>0</v>
      </c>
      <c r="Z143" s="2232"/>
      <c r="AA143" s="2232"/>
      <c r="AB143" s="2231">
        <f t="shared" si="49"/>
        <v>0</v>
      </c>
      <c r="AC143" s="2232"/>
      <c r="AD143" s="2232"/>
      <c r="AE143" s="2231">
        <f t="shared" si="50"/>
        <v>0</v>
      </c>
      <c r="AF143" s="2232"/>
      <c r="AG143" s="2232"/>
      <c r="AH143" s="2231">
        <f t="shared" si="51"/>
        <v>0</v>
      </c>
      <c r="AI143" s="2231">
        <f t="shared" si="52"/>
        <v>0</v>
      </c>
      <c r="AJ143" s="2161"/>
      <c r="AK143" s="2161"/>
      <c r="AL143" s="2161"/>
      <c r="AM143" s="2161"/>
      <c r="AN143" s="2161"/>
      <c r="AO143" s="2161"/>
      <c r="AP143" s="2161"/>
      <c r="AQ143" s="2161"/>
      <c r="AR143" s="2161"/>
      <c r="AS143" s="2161"/>
      <c r="AT143" s="2161"/>
      <c r="AU143" s="2161"/>
      <c r="AV143" s="2161"/>
      <c r="AW143" s="2161"/>
      <c r="AX143" s="2161"/>
      <c r="AY143" s="2161"/>
      <c r="AZ143" s="2161"/>
      <c r="BA143" s="2161"/>
    </row>
    <row r="144" spans="1:53" ht="15">
      <c r="A144" s="2214"/>
      <c r="B144" s="2215"/>
      <c r="C144" s="2216" t="s">
        <v>552</v>
      </c>
      <c r="D144" s="2214"/>
      <c r="E144" s="2165"/>
      <c r="F144" s="2165"/>
      <c r="G144" s="2229" t="s">
        <v>592</v>
      </c>
      <c r="H144" s="2165"/>
      <c r="I144" s="2230"/>
      <c r="J144" s="2232"/>
      <c r="K144" s="2232"/>
      <c r="L144" s="2231">
        <f t="shared" si="43"/>
        <v>0</v>
      </c>
      <c r="M144" s="2232"/>
      <c r="N144" s="2232"/>
      <c r="O144" s="2231">
        <f t="shared" si="44"/>
        <v>0</v>
      </c>
      <c r="P144" s="2232"/>
      <c r="Q144" s="2232"/>
      <c r="R144" s="2231">
        <f t="shared" si="45"/>
        <v>0</v>
      </c>
      <c r="S144" s="2232"/>
      <c r="T144" s="2232"/>
      <c r="U144" s="2231">
        <f t="shared" si="46"/>
        <v>0</v>
      </c>
      <c r="V144" s="2231">
        <f t="shared" si="47"/>
        <v>0</v>
      </c>
      <c r="W144" s="2232"/>
      <c r="X144" s="2232"/>
      <c r="Y144" s="2231">
        <f t="shared" si="48"/>
        <v>0</v>
      </c>
      <c r="Z144" s="2232"/>
      <c r="AA144" s="2232"/>
      <c r="AB144" s="2231">
        <f t="shared" si="49"/>
        <v>0</v>
      </c>
      <c r="AC144" s="2232"/>
      <c r="AD144" s="2232"/>
      <c r="AE144" s="2231">
        <f t="shared" si="50"/>
        <v>0</v>
      </c>
      <c r="AF144" s="2232"/>
      <c r="AG144" s="2232"/>
      <c r="AH144" s="2231">
        <f t="shared" si="51"/>
        <v>0</v>
      </c>
      <c r="AI144" s="2231">
        <f t="shared" si="52"/>
        <v>0</v>
      </c>
      <c r="AJ144" s="2161"/>
      <c r="AK144" s="2161"/>
      <c r="AL144" s="2161"/>
      <c r="AM144" s="2161"/>
      <c r="AN144" s="2161"/>
      <c r="AO144" s="2161"/>
      <c r="AP144" s="2161"/>
      <c r="AQ144" s="2161"/>
      <c r="AR144" s="2161"/>
      <c r="AS144" s="2161"/>
      <c r="AT144" s="2161"/>
      <c r="AU144" s="2161"/>
      <c r="AV144" s="2161"/>
      <c r="AW144" s="2161"/>
      <c r="AX144" s="2161"/>
      <c r="AY144" s="2161"/>
      <c r="AZ144" s="2161"/>
      <c r="BA144" s="2161"/>
    </row>
    <row r="145" spans="1:53" ht="15">
      <c r="A145" s="2214"/>
      <c r="B145" s="2215"/>
      <c r="C145" s="2216" t="s">
        <v>552</v>
      </c>
      <c r="D145" s="2214"/>
      <c r="E145" s="2165"/>
      <c r="F145" s="2165"/>
      <c r="G145" s="2229" t="s">
        <v>1621</v>
      </c>
      <c r="H145" s="2165"/>
      <c r="I145" s="2230"/>
      <c r="J145" s="2232"/>
      <c r="K145" s="2232"/>
      <c r="L145" s="2231">
        <f t="shared" si="43"/>
        <v>0</v>
      </c>
      <c r="M145" s="2232"/>
      <c r="N145" s="2232"/>
      <c r="O145" s="2231">
        <f t="shared" si="44"/>
        <v>0</v>
      </c>
      <c r="P145" s="2232"/>
      <c r="Q145" s="2232"/>
      <c r="R145" s="2231">
        <f t="shared" si="45"/>
        <v>0</v>
      </c>
      <c r="S145" s="2232"/>
      <c r="T145" s="2232"/>
      <c r="U145" s="2231">
        <f t="shared" si="46"/>
        <v>0</v>
      </c>
      <c r="V145" s="2231">
        <f t="shared" si="47"/>
        <v>0</v>
      </c>
      <c r="W145" s="2232"/>
      <c r="X145" s="2232"/>
      <c r="Y145" s="2231">
        <f t="shared" si="48"/>
        <v>0</v>
      </c>
      <c r="Z145" s="2232"/>
      <c r="AA145" s="2232"/>
      <c r="AB145" s="2231">
        <f t="shared" si="49"/>
        <v>0</v>
      </c>
      <c r="AC145" s="2232"/>
      <c r="AD145" s="2232"/>
      <c r="AE145" s="2231">
        <f t="shared" si="50"/>
        <v>0</v>
      </c>
      <c r="AF145" s="2232"/>
      <c r="AG145" s="2232"/>
      <c r="AH145" s="2231">
        <f t="shared" si="51"/>
        <v>0</v>
      </c>
      <c r="AI145" s="2231">
        <f t="shared" si="52"/>
        <v>0</v>
      </c>
      <c r="AJ145" s="2161"/>
      <c r="AK145" s="2161"/>
      <c r="AL145" s="2161"/>
      <c r="AM145" s="2161"/>
      <c r="AN145" s="2161"/>
      <c r="AO145" s="2161"/>
      <c r="AP145" s="2161"/>
      <c r="AQ145" s="2161"/>
      <c r="AR145" s="2161"/>
      <c r="AS145" s="2161"/>
      <c r="AT145" s="2161"/>
      <c r="AU145" s="2161"/>
      <c r="AV145" s="2161"/>
      <c r="AW145" s="2161"/>
      <c r="AX145" s="2161"/>
      <c r="AY145" s="2161"/>
      <c r="AZ145" s="2161"/>
      <c r="BA145" s="2161"/>
    </row>
    <row r="146" spans="1:53" ht="15">
      <c r="A146" s="2214"/>
      <c r="B146" s="2215"/>
      <c r="C146" s="2216" t="s">
        <v>552</v>
      </c>
      <c r="D146" s="2214"/>
      <c r="E146" s="2165"/>
      <c r="F146" s="2165"/>
      <c r="G146" s="2165" t="s">
        <v>593</v>
      </c>
      <c r="H146" s="2165"/>
      <c r="I146" s="2230"/>
      <c r="J146" s="2232"/>
      <c r="K146" s="2232"/>
      <c r="L146" s="2231">
        <f t="shared" si="43"/>
        <v>0</v>
      </c>
      <c r="M146" s="2232"/>
      <c r="N146" s="2232"/>
      <c r="O146" s="2231">
        <f t="shared" si="44"/>
        <v>0</v>
      </c>
      <c r="P146" s="2232"/>
      <c r="Q146" s="2232"/>
      <c r="R146" s="2231">
        <f t="shared" si="45"/>
        <v>0</v>
      </c>
      <c r="S146" s="2232"/>
      <c r="T146" s="2232"/>
      <c r="U146" s="2231">
        <f t="shared" si="46"/>
        <v>0</v>
      </c>
      <c r="V146" s="2231">
        <f t="shared" si="47"/>
        <v>0</v>
      </c>
      <c r="W146" s="2232"/>
      <c r="X146" s="2232"/>
      <c r="Y146" s="2231">
        <f t="shared" si="48"/>
        <v>0</v>
      </c>
      <c r="Z146" s="2232"/>
      <c r="AA146" s="2232"/>
      <c r="AB146" s="2231">
        <f t="shared" si="49"/>
        <v>0</v>
      </c>
      <c r="AC146" s="2232"/>
      <c r="AD146" s="2232"/>
      <c r="AE146" s="2231">
        <f t="shared" si="50"/>
        <v>0</v>
      </c>
      <c r="AF146" s="2232"/>
      <c r="AG146" s="2232"/>
      <c r="AH146" s="2231">
        <f t="shared" si="51"/>
        <v>0</v>
      </c>
      <c r="AI146" s="2231">
        <f t="shared" si="52"/>
        <v>0</v>
      </c>
      <c r="AJ146" s="2161"/>
      <c r="AK146" s="2161"/>
      <c r="AL146" s="2161"/>
      <c r="AM146" s="2161"/>
      <c r="AN146" s="2161"/>
      <c r="AO146" s="2161"/>
      <c r="AP146" s="2161"/>
      <c r="AQ146" s="2161"/>
      <c r="AR146" s="2161"/>
      <c r="AS146" s="2161"/>
      <c r="AT146" s="2161"/>
      <c r="AU146" s="2161"/>
      <c r="AV146" s="2161"/>
      <c r="AW146" s="2161"/>
      <c r="AX146" s="2161"/>
      <c r="AY146" s="2161"/>
      <c r="AZ146" s="2161"/>
      <c r="BA146" s="2161"/>
    </row>
    <row r="147" spans="1:53" ht="15">
      <c r="A147" s="2214"/>
      <c r="B147" s="2215"/>
      <c r="C147" s="2216" t="s">
        <v>552</v>
      </c>
      <c r="D147" s="2214"/>
      <c r="E147" s="2165"/>
      <c r="F147" s="2165"/>
      <c r="G147" s="2165" t="s">
        <v>594</v>
      </c>
      <c r="H147" s="2165"/>
      <c r="I147" s="2230"/>
      <c r="J147" s="2232">
        <f>J148+J149+J150</f>
        <v>0</v>
      </c>
      <c r="K147" s="2232">
        <f>K148+K149+K150</f>
        <v>0</v>
      </c>
      <c r="L147" s="2231">
        <f t="shared" si="43"/>
        <v>0</v>
      </c>
      <c r="M147" s="2232">
        <f>M148+M149+M150</f>
        <v>0</v>
      </c>
      <c r="N147" s="2232">
        <f>N148+N149+N150</f>
        <v>0</v>
      </c>
      <c r="O147" s="2231">
        <f t="shared" si="44"/>
        <v>0</v>
      </c>
      <c r="P147" s="2232">
        <f>P148+P149+P150</f>
        <v>0</v>
      </c>
      <c r="Q147" s="2232">
        <f>Q148+Q149+Q150</f>
        <v>0</v>
      </c>
      <c r="R147" s="2231">
        <f t="shared" si="45"/>
        <v>0</v>
      </c>
      <c r="S147" s="2232">
        <f>S148+S149+S150</f>
        <v>0</v>
      </c>
      <c r="T147" s="2232">
        <f>T148+T149+T150</f>
        <v>0</v>
      </c>
      <c r="U147" s="2231">
        <f t="shared" si="46"/>
        <v>0</v>
      </c>
      <c r="V147" s="2231">
        <f t="shared" si="47"/>
        <v>0</v>
      </c>
      <c r="W147" s="2232">
        <f>W148+W149+W150</f>
        <v>0</v>
      </c>
      <c r="X147" s="2232">
        <f>X148+X149+X150</f>
        <v>0</v>
      </c>
      <c r="Y147" s="2231">
        <f t="shared" si="48"/>
        <v>0</v>
      </c>
      <c r="Z147" s="2232">
        <f>Z148+Z149+Z150</f>
        <v>0</v>
      </c>
      <c r="AA147" s="2232">
        <f>AA148+AA149+AA150</f>
        <v>0</v>
      </c>
      <c r="AB147" s="2231">
        <f t="shared" si="49"/>
        <v>0</v>
      </c>
      <c r="AC147" s="2232">
        <f>AC148+AC149+AC150</f>
        <v>0</v>
      </c>
      <c r="AD147" s="2232">
        <f>AD148+AD149+AD150</f>
        <v>0</v>
      </c>
      <c r="AE147" s="2231">
        <f t="shared" si="50"/>
        <v>0</v>
      </c>
      <c r="AF147" s="2232">
        <f>AF148+AF149+AF150</f>
        <v>0</v>
      </c>
      <c r="AG147" s="2232">
        <f>AG148+AG149+AG150</f>
        <v>0</v>
      </c>
      <c r="AH147" s="2231">
        <f t="shared" si="51"/>
        <v>0</v>
      </c>
      <c r="AI147" s="2231">
        <f t="shared" si="52"/>
        <v>0</v>
      </c>
      <c r="AJ147" s="2161"/>
      <c r="AK147" s="2161"/>
      <c r="AL147" s="2161"/>
      <c r="AM147" s="2161"/>
      <c r="AN147" s="2161"/>
      <c r="AO147" s="2161"/>
      <c r="AP147" s="2161"/>
      <c r="AQ147" s="2161"/>
      <c r="AR147" s="2161"/>
      <c r="AS147" s="2161"/>
      <c r="AT147" s="2161"/>
      <c r="AU147" s="2161"/>
      <c r="AV147" s="2161"/>
      <c r="AW147" s="2161"/>
      <c r="AX147" s="2161"/>
      <c r="AY147" s="2161"/>
      <c r="AZ147" s="2161"/>
      <c r="BA147" s="2161"/>
    </row>
    <row r="148" spans="1:53" ht="15">
      <c r="A148" s="2214"/>
      <c r="B148" s="2215"/>
      <c r="C148" s="2216" t="s">
        <v>552</v>
      </c>
      <c r="D148" s="2214"/>
      <c r="E148" s="2165"/>
      <c r="F148" s="2165"/>
      <c r="G148" s="2229" t="s">
        <v>595</v>
      </c>
      <c r="H148" s="2165"/>
      <c r="I148" s="2230"/>
      <c r="J148" s="2232"/>
      <c r="K148" s="2232"/>
      <c r="L148" s="2231">
        <f t="shared" si="43"/>
        <v>0</v>
      </c>
      <c r="M148" s="2232"/>
      <c r="N148" s="2232"/>
      <c r="O148" s="2231">
        <f t="shared" si="44"/>
        <v>0</v>
      </c>
      <c r="P148" s="2232"/>
      <c r="Q148" s="2232"/>
      <c r="R148" s="2231">
        <f t="shared" si="45"/>
        <v>0</v>
      </c>
      <c r="S148" s="2232"/>
      <c r="T148" s="2232"/>
      <c r="U148" s="2231">
        <f t="shared" si="46"/>
        <v>0</v>
      </c>
      <c r="V148" s="2231">
        <f t="shared" si="47"/>
        <v>0</v>
      </c>
      <c r="W148" s="2232"/>
      <c r="X148" s="2232"/>
      <c r="Y148" s="2231">
        <f t="shared" si="48"/>
        <v>0</v>
      </c>
      <c r="Z148" s="2232"/>
      <c r="AA148" s="2232"/>
      <c r="AB148" s="2231">
        <f t="shared" si="49"/>
        <v>0</v>
      </c>
      <c r="AC148" s="2232"/>
      <c r="AD148" s="2232"/>
      <c r="AE148" s="2231">
        <f t="shared" si="50"/>
        <v>0</v>
      </c>
      <c r="AF148" s="2232"/>
      <c r="AG148" s="2232"/>
      <c r="AH148" s="2231">
        <f t="shared" si="51"/>
        <v>0</v>
      </c>
      <c r="AI148" s="2231">
        <f t="shared" si="52"/>
        <v>0</v>
      </c>
      <c r="AJ148" s="2161"/>
      <c r="AK148" s="2161"/>
      <c r="AL148" s="2161"/>
      <c r="AM148" s="2161"/>
      <c r="AN148" s="2161"/>
      <c r="AO148" s="2161"/>
      <c r="AP148" s="2161"/>
      <c r="AQ148" s="2161"/>
      <c r="AR148" s="2161"/>
      <c r="AS148" s="2161"/>
      <c r="AT148" s="2161"/>
      <c r="AU148" s="2161"/>
      <c r="AV148" s="2161"/>
      <c r="AW148" s="2161"/>
      <c r="AX148" s="2161"/>
      <c r="AY148" s="2161"/>
      <c r="AZ148" s="2161"/>
      <c r="BA148" s="2161"/>
    </row>
    <row r="149" spans="1:53" ht="15">
      <c r="A149" s="2214"/>
      <c r="B149" s="2215"/>
      <c r="C149" s="2216" t="s">
        <v>552</v>
      </c>
      <c r="D149" s="2214"/>
      <c r="E149" s="2165"/>
      <c r="F149" s="2165"/>
      <c r="G149" s="2229" t="s">
        <v>592</v>
      </c>
      <c r="H149" s="2165"/>
      <c r="I149" s="2230"/>
      <c r="J149" s="2232"/>
      <c r="K149" s="2232"/>
      <c r="L149" s="2231">
        <f t="shared" si="43"/>
        <v>0</v>
      </c>
      <c r="M149" s="2232"/>
      <c r="N149" s="2232"/>
      <c r="O149" s="2231">
        <f t="shared" si="44"/>
        <v>0</v>
      </c>
      <c r="P149" s="2232"/>
      <c r="Q149" s="2232"/>
      <c r="R149" s="2231">
        <f t="shared" si="45"/>
        <v>0</v>
      </c>
      <c r="S149" s="2232"/>
      <c r="T149" s="2232"/>
      <c r="U149" s="2231">
        <f t="shared" si="46"/>
        <v>0</v>
      </c>
      <c r="V149" s="2231">
        <f t="shared" si="47"/>
        <v>0</v>
      </c>
      <c r="W149" s="2232"/>
      <c r="X149" s="2232"/>
      <c r="Y149" s="2231">
        <f t="shared" si="48"/>
        <v>0</v>
      </c>
      <c r="Z149" s="2232"/>
      <c r="AA149" s="2232"/>
      <c r="AB149" s="2231">
        <f t="shared" si="49"/>
        <v>0</v>
      </c>
      <c r="AC149" s="2232"/>
      <c r="AD149" s="2232"/>
      <c r="AE149" s="2231">
        <f t="shared" si="50"/>
        <v>0</v>
      </c>
      <c r="AF149" s="2232"/>
      <c r="AG149" s="2232"/>
      <c r="AH149" s="2231">
        <f t="shared" si="51"/>
        <v>0</v>
      </c>
      <c r="AI149" s="2231">
        <f t="shared" si="52"/>
        <v>0</v>
      </c>
      <c r="AJ149" s="2161"/>
      <c r="AK149" s="2161"/>
      <c r="AL149" s="2161"/>
      <c r="AM149" s="2161"/>
      <c r="AN149" s="2161"/>
      <c r="AO149" s="2161"/>
      <c r="AP149" s="2161"/>
      <c r="AQ149" s="2161"/>
      <c r="AR149" s="2161"/>
      <c r="AS149" s="2161"/>
      <c r="AT149" s="2161"/>
      <c r="AU149" s="2161"/>
      <c r="AV149" s="2161"/>
      <c r="AW149" s="2161"/>
      <c r="AX149" s="2161"/>
      <c r="AY149" s="2161"/>
      <c r="AZ149" s="2161"/>
      <c r="BA149" s="2161"/>
    </row>
    <row r="150" spans="1:53" ht="15">
      <c r="A150" s="2214"/>
      <c r="B150" s="2215"/>
      <c r="C150" s="2216" t="s">
        <v>552</v>
      </c>
      <c r="D150" s="2214"/>
      <c r="E150" s="2165"/>
      <c r="F150" s="2165"/>
      <c r="G150" s="2229" t="s">
        <v>1621</v>
      </c>
      <c r="H150" s="2165"/>
      <c r="I150" s="2230"/>
      <c r="J150" s="2232"/>
      <c r="K150" s="2232"/>
      <c r="L150" s="2231">
        <f t="shared" si="43"/>
        <v>0</v>
      </c>
      <c r="M150" s="2232"/>
      <c r="N150" s="2232"/>
      <c r="O150" s="2231">
        <f t="shared" si="44"/>
        <v>0</v>
      </c>
      <c r="P150" s="2232"/>
      <c r="Q150" s="2232"/>
      <c r="R150" s="2231">
        <f t="shared" si="45"/>
        <v>0</v>
      </c>
      <c r="S150" s="2232"/>
      <c r="T150" s="2232"/>
      <c r="U150" s="2231">
        <f t="shared" si="46"/>
        <v>0</v>
      </c>
      <c r="V150" s="2231">
        <f t="shared" si="47"/>
        <v>0</v>
      </c>
      <c r="W150" s="2232"/>
      <c r="X150" s="2232"/>
      <c r="Y150" s="2231">
        <f t="shared" si="48"/>
        <v>0</v>
      </c>
      <c r="Z150" s="2232"/>
      <c r="AA150" s="2232"/>
      <c r="AB150" s="2231">
        <f t="shared" si="49"/>
        <v>0</v>
      </c>
      <c r="AC150" s="2232"/>
      <c r="AD150" s="2232"/>
      <c r="AE150" s="2231">
        <f t="shared" si="50"/>
        <v>0</v>
      </c>
      <c r="AF150" s="2232"/>
      <c r="AG150" s="2232"/>
      <c r="AH150" s="2231">
        <f t="shared" si="51"/>
        <v>0</v>
      </c>
      <c r="AI150" s="2231">
        <f t="shared" si="52"/>
        <v>0</v>
      </c>
      <c r="AJ150" s="2161"/>
      <c r="AK150" s="2161"/>
      <c r="AL150" s="2161"/>
      <c r="AM150" s="2161"/>
      <c r="AN150" s="2161"/>
      <c r="AO150" s="2161"/>
      <c r="AP150" s="2161"/>
      <c r="AQ150" s="2161"/>
      <c r="AR150" s="2161"/>
      <c r="AS150" s="2161"/>
      <c r="AT150" s="2161"/>
      <c r="AU150" s="2161"/>
      <c r="AV150" s="2161"/>
      <c r="AW150" s="2161"/>
      <c r="AX150" s="2161"/>
      <c r="AY150" s="2161"/>
      <c r="AZ150" s="2161"/>
      <c r="BA150" s="2161"/>
    </row>
    <row r="151" spans="1:53" ht="15">
      <c r="A151" s="2214"/>
      <c r="B151" s="2215"/>
      <c r="C151" s="2216" t="s">
        <v>552</v>
      </c>
      <c r="D151" s="2214"/>
      <c r="E151" s="2165"/>
      <c r="F151" s="2165" t="s">
        <v>913</v>
      </c>
      <c r="G151" s="2165" t="s">
        <v>596</v>
      </c>
      <c r="H151" s="2165"/>
      <c r="I151" s="2230"/>
      <c r="J151" s="2232"/>
      <c r="K151" s="2232"/>
      <c r="L151" s="2231">
        <f t="shared" si="43"/>
        <v>0</v>
      </c>
      <c r="M151" s="2232"/>
      <c r="N151" s="2232"/>
      <c r="O151" s="2231">
        <f t="shared" si="44"/>
        <v>0</v>
      </c>
      <c r="P151" s="2232"/>
      <c r="Q151" s="2232"/>
      <c r="R151" s="2231">
        <f t="shared" si="45"/>
        <v>0</v>
      </c>
      <c r="S151" s="2232"/>
      <c r="T151" s="2232"/>
      <c r="U151" s="2231">
        <f t="shared" si="46"/>
        <v>0</v>
      </c>
      <c r="V151" s="2231">
        <f t="shared" si="47"/>
        <v>0</v>
      </c>
      <c r="W151" s="2232"/>
      <c r="X151" s="2232"/>
      <c r="Y151" s="2231">
        <f t="shared" si="48"/>
        <v>0</v>
      </c>
      <c r="Z151" s="2232"/>
      <c r="AA151" s="2232"/>
      <c r="AB151" s="2231">
        <f t="shared" si="49"/>
        <v>0</v>
      </c>
      <c r="AC151" s="2232"/>
      <c r="AD151" s="2232"/>
      <c r="AE151" s="2231">
        <f t="shared" si="50"/>
        <v>0</v>
      </c>
      <c r="AF151" s="2232"/>
      <c r="AG151" s="2232"/>
      <c r="AH151" s="2231">
        <f t="shared" si="51"/>
        <v>0</v>
      </c>
      <c r="AI151" s="2231">
        <f t="shared" si="52"/>
        <v>0</v>
      </c>
      <c r="AJ151" s="2161"/>
      <c r="AK151" s="2161"/>
      <c r="AL151" s="2161"/>
      <c r="AM151" s="2161"/>
      <c r="AN151" s="2161"/>
      <c r="AO151" s="2161"/>
      <c r="AP151" s="2161"/>
      <c r="AQ151" s="2161"/>
      <c r="AR151" s="2161"/>
      <c r="AS151" s="2161"/>
      <c r="AT151" s="2161"/>
      <c r="AU151" s="2161"/>
      <c r="AV151" s="2161"/>
      <c r="AW151" s="2161"/>
      <c r="AX151" s="2161"/>
      <c r="AY151" s="2161"/>
      <c r="AZ151" s="2161"/>
      <c r="BA151" s="2161"/>
    </row>
    <row r="152" spans="1:53" s="2225" customFormat="1" ht="15" customHeight="1">
      <c r="A152" s="2214"/>
      <c r="B152" s="2215"/>
      <c r="C152" s="2216" t="s">
        <v>552</v>
      </c>
      <c r="D152" s="2168"/>
      <c r="E152" s="2168"/>
      <c r="F152" s="2168" t="s">
        <v>997</v>
      </c>
      <c r="G152" s="2168"/>
      <c r="H152" s="2168"/>
      <c r="I152" s="2169"/>
      <c r="J152" s="2232"/>
      <c r="K152" s="2232"/>
      <c r="L152" s="2231">
        <f>J152+K152</f>
        <v>0</v>
      </c>
      <c r="M152" s="2232"/>
      <c r="N152" s="2232"/>
      <c r="O152" s="2231">
        <f>M152+N152</f>
        <v>0</v>
      </c>
      <c r="P152" s="2232"/>
      <c r="Q152" s="2232"/>
      <c r="R152" s="2231">
        <f>P152+Q152</f>
        <v>0</v>
      </c>
      <c r="S152" s="2232"/>
      <c r="T152" s="2232"/>
      <c r="U152" s="2231">
        <f>S152+T152</f>
        <v>0</v>
      </c>
      <c r="V152" s="2231">
        <f>U152+R152+O152+L152</f>
        <v>0</v>
      </c>
      <c r="W152" s="2232"/>
      <c r="X152" s="2232"/>
      <c r="Y152" s="2231">
        <f>W152+X152</f>
        <v>0</v>
      </c>
      <c r="Z152" s="2232"/>
      <c r="AA152" s="2232"/>
      <c r="AB152" s="2231">
        <f>Z152+AA152</f>
        <v>0</v>
      </c>
      <c r="AC152" s="2232"/>
      <c r="AD152" s="2232"/>
      <c r="AE152" s="2231">
        <f>AC152+AD152</f>
        <v>0</v>
      </c>
      <c r="AF152" s="2232"/>
      <c r="AG152" s="2232"/>
      <c r="AH152" s="2231">
        <f>AF152+AG152</f>
        <v>0</v>
      </c>
      <c r="AI152" s="2231">
        <f>AH152+AE152+AB152+Y152</f>
        <v>0</v>
      </c>
      <c r="AJ152" s="2224"/>
      <c r="AK152" s="2224"/>
      <c r="AL152" s="2224"/>
    </row>
    <row r="153" spans="1:53" s="2225" customFormat="1" ht="15" customHeight="1">
      <c r="A153" s="2214"/>
      <c r="B153" s="2221"/>
      <c r="C153" s="2216" t="s">
        <v>552</v>
      </c>
      <c r="D153" s="2168"/>
      <c r="E153" s="2168"/>
      <c r="F153" s="2168" t="s">
        <v>998</v>
      </c>
      <c r="G153" s="2168" t="s">
        <v>597</v>
      </c>
      <c r="H153" s="2169"/>
      <c r="I153" s="2169"/>
      <c r="J153" s="2232"/>
      <c r="K153" s="2232"/>
      <c r="L153" s="2231">
        <f>J153+K153</f>
        <v>0</v>
      </c>
      <c r="M153" s="2232"/>
      <c r="N153" s="2232"/>
      <c r="O153" s="2231">
        <f>M153+N153</f>
        <v>0</v>
      </c>
      <c r="P153" s="2232"/>
      <c r="Q153" s="2232"/>
      <c r="R153" s="2231">
        <f>P153+Q153</f>
        <v>0</v>
      </c>
      <c r="S153" s="2232"/>
      <c r="T153" s="2232"/>
      <c r="U153" s="2231">
        <f>S153+T153</f>
        <v>0</v>
      </c>
      <c r="V153" s="2231">
        <f>U153+R153+O153+L153</f>
        <v>0</v>
      </c>
      <c r="W153" s="2232"/>
      <c r="X153" s="2232"/>
      <c r="Y153" s="2231">
        <f>W153+X153</f>
        <v>0</v>
      </c>
      <c r="Z153" s="2232"/>
      <c r="AA153" s="2232"/>
      <c r="AB153" s="2231">
        <f>Z153+AA153</f>
        <v>0</v>
      </c>
      <c r="AC153" s="2232"/>
      <c r="AD153" s="2232"/>
      <c r="AE153" s="2231">
        <f>AC153+AD153</f>
        <v>0</v>
      </c>
      <c r="AF153" s="2232"/>
      <c r="AG153" s="2232"/>
      <c r="AH153" s="2231">
        <f>AF153+AG153</f>
        <v>0</v>
      </c>
      <c r="AI153" s="2231">
        <f>AH153+AE153+AB153+Y153</f>
        <v>0</v>
      </c>
      <c r="AJ153" s="2224"/>
      <c r="AK153" s="2224"/>
      <c r="AL153" s="2224"/>
    </row>
    <row r="154" spans="1:53" ht="15">
      <c r="A154" s="2214"/>
      <c r="B154" s="2215"/>
      <c r="C154" s="2216" t="s">
        <v>552</v>
      </c>
      <c r="D154" s="2214"/>
      <c r="E154" s="2165"/>
      <c r="F154" s="2165" t="s">
        <v>1620</v>
      </c>
      <c r="G154" s="2165"/>
      <c r="H154" s="2230"/>
      <c r="I154" s="2230"/>
      <c r="J154" s="2232"/>
      <c r="K154" s="2232"/>
      <c r="L154" s="2231">
        <f>J154+K154</f>
        <v>0</v>
      </c>
      <c r="M154" s="2232"/>
      <c r="N154" s="2232"/>
      <c r="O154" s="2231">
        <f>M154+N154</f>
        <v>0</v>
      </c>
      <c r="P154" s="2232"/>
      <c r="Q154" s="2232"/>
      <c r="R154" s="2231">
        <f>P154+Q154</f>
        <v>0</v>
      </c>
      <c r="S154" s="2232"/>
      <c r="T154" s="2232"/>
      <c r="U154" s="2231">
        <f>S154+T154</f>
        <v>0</v>
      </c>
      <c r="V154" s="2231">
        <f>U154+R154+O154+L154</f>
        <v>0</v>
      </c>
      <c r="W154" s="2232"/>
      <c r="X154" s="2232"/>
      <c r="Y154" s="2231">
        <f>W154+X154</f>
        <v>0</v>
      </c>
      <c r="Z154" s="2232"/>
      <c r="AA154" s="2232"/>
      <c r="AB154" s="2231">
        <f>Z154+AA154</f>
        <v>0</v>
      </c>
      <c r="AC154" s="2232"/>
      <c r="AD154" s="2232"/>
      <c r="AE154" s="2231">
        <f>AC154+AD154</f>
        <v>0</v>
      </c>
      <c r="AF154" s="2232"/>
      <c r="AG154" s="2232"/>
      <c r="AH154" s="2231">
        <f>AF154+AG154</f>
        <v>0</v>
      </c>
      <c r="AI154" s="2231">
        <f>AH154+AE154+AB154+Y154</f>
        <v>0</v>
      </c>
      <c r="AJ154" s="2161"/>
      <c r="AK154" s="2161"/>
      <c r="AL154" s="2161"/>
      <c r="AM154" s="2161"/>
      <c r="AN154" s="2161"/>
      <c r="AO154" s="2161"/>
      <c r="AP154" s="2161"/>
      <c r="AQ154" s="2161"/>
      <c r="AR154" s="2161"/>
      <c r="AS154" s="2161"/>
      <c r="AT154" s="2161"/>
      <c r="AU154" s="2161"/>
      <c r="AV154" s="2161"/>
      <c r="AW154" s="2161"/>
      <c r="AX154" s="2161"/>
      <c r="AY154" s="2161"/>
      <c r="AZ154" s="2161"/>
      <c r="BA154" s="2161"/>
    </row>
    <row r="155" spans="1:53" ht="15">
      <c r="A155" s="2214"/>
      <c r="B155" s="2215"/>
      <c r="C155" s="2216"/>
      <c r="D155" s="2214"/>
      <c r="E155" s="2165"/>
      <c r="F155" s="2165"/>
      <c r="G155" s="2165"/>
      <c r="H155" s="2230"/>
      <c r="I155" s="2230"/>
      <c r="J155" s="2232"/>
      <c r="K155" s="2232"/>
      <c r="L155" s="2231"/>
      <c r="M155" s="2232"/>
      <c r="N155" s="2232"/>
      <c r="O155" s="2231"/>
      <c r="P155" s="2232"/>
      <c r="Q155" s="2232"/>
      <c r="R155" s="2231"/>
      <c r="S155" s="2232"/>
      <c r="T155" s="2232"/>
      <c r="U155" s="2231"/>
      <c r="V155" s="2231"/>
      <c r="W155" s="2232"/>
      <c r="X155" s="2232"/>
      <c r="Y155" s="2231"/>
      <c r="Z155" s="2232"/>
      <c r="AA155" s="2232"/>
      <c r="AB155" s="2231"/>
      <c r="AC155" s="2232"/>
      <c r="AD155" s="2232"/>
      <c r="AE155" s="2231"/>
      <c r="AF155" s="2232"/>
      <c r="AG155" s="2232"/>
      <c r="AH155" s="2231"/>
      <c r="AI155" s="2231"/>
      <c r="AJ155" s="2161"/>
      <c r="AK155" s="2161"/>
      <c r="AL155" s="2161"/>
      <c r="AM155" s="2161"/>
      <c r="AN155" s="2161"/>
      <c r="AO155" s="2161"/>
      <c r="AP155" s="2161"/>
      <c r="AQ155" s="2161"/>
      <c r="AR155" s="2161"/>
      <c r="AS155" s="2161"/>
      <c r="AT155" s="2161"/>
      <c r="AU155" s="2161"/>
      <c r="AV155" s="2161"/>
      <c r="AW155" s="2161"/>
      <c r="AX155" s="2161"/>
      <c r="AY155" s="2161"/>
      <c r="AZ155" s="2161"/>
      <c r="BA155" s="2161"/>
    </row>
    <row r="156" spans="1:53" ht="15">
      <c r="A156" s="2240"/>
      <c r="B156" s="2241"/>
      <c r="C156" s="2242"/>
      <c r="D156" s="2240"/>
      <c r="E156" s="2243"/>
      <c r="F156" s="2243"/>
      <c r="G156" s="2243"/>
      <c r="H156" s="2244"/>
      <c r="I156" s="2244"/>
      <c r="J156" s="2246"/>
      <c r="K156" s="2246"/>
      <c r="L156" s="2245"/>
      <c r="M156" s="2246"/>
      <c r="N156" s="2246"/>
      <c r="O156" s="2245"/>
      <c r="P156" s="2246"/>
      <c r="Q156" s="2246"/>
      <c r="R156" s="2245"/>
      <c r="S156" s="2246"/>
      <c r="T156" s="2246"/>
      <c r="U156" s="2245"/>
      <c r="V156" s="2245"/>
      <c r="W156" s="2246"/>
      <c r="X156" s="2246"/>
      <c r="Y156" s="2245"/>
      <c r="Z156" s="2246"/>
      <c r="AA156" s="2246"/>
      <c r="AB156" s="2245"/>
      <c r="AC156" s="2246"/>
      <c r="AD156" s="2246"/>
      <c r="AE156" s="2245"/>
      <c r="AF156" s="2246"/>
      <c r="AG156" s="2246"/>
      <c r="AH156" s="2245"/>
      <c r="AI156" s="2245"/>
      <c r="AJ156" s="2161"/>
      <c r="AK156" s="2161"/>
      <c r="AL156" s="2161"/>
      <c r="AM156" s="2161"/>
      <c r="AN156" s="2161"/>
      <c r="AO156" s="2161"/>
      <c r="AP156" s="2161"/>
      <c r="AQ156" s="2161"/>
      <c r="AR156" s="2161"/>
      <c r="AS156" s="2161"/>
      <c r="AT156" s="2161"/>
      <c r="AU156" s="2161"/>
      <c r="AV156" s="2161"/>
      <c r="AW156" s="2161"/>
      <c r="AX156" s="2161"/>
      <c r="AY156" s="2161"/>
      <c r="AZ156" s="2161"/>
      <c r="BA156" s="2161"/>
    </row>
    <row r="157" spans="1:53" ht="15.75" thickBot="1">
      <c r="A157" s="2206"/>
      <c r="B157" s="2331"/>
      <c r="C157" s="2332"/>
      <c r="D157" s="2206"/>
      <c r="E157" s="2207" t="s">
        <v>598</v>
      </c>
      <c r="F157" s="2207"/>
      <c r="G157" s="2207"/>
      <c r="H157" s="2208"/>
      <c r="I157" s="2208"/>
      <c r="J157" s="2333">
        <f>J15</f>
        <v>0</v>
      </c>
      <c r="K157" s="2333">
        <f>K15</f>
        <v>0</v>
      </c>
      <c r="L157" s="2209">
        <f>J157+K157</f>
        <v>0</v>
      </c>
      <c r="M157" s="2333">
        <f>M15</f>
        <v>0</v>
      </c>
      <c r="N157" s="2333">
        <f>N15</f>
        <v>0</v>
      </c>
      <c r="O157" s="2209">
        <f>M157+N157</f>
        <v>0</v>
      </c>
      <c r="P157" s="2333">
        <f>P15</f>
        <v>0</v>
      </c>
      <c r="Q157" s="2333">
        <f>Q15</f>
        <v>0</v>
      </c>
      <c r="R157" s="2209">
        <f>P157+Q157</f>
        <v>0</v>
      </c>
      <c r="S157" s="2333">
        <f>S15</f>
        <v>0</v>
      </c>
      <c r="T157" s="2333">
        <f>T15</f>
        <v>0</v>
      </c>
      <c r="U157" s="2209">
        <f>S157+T157</f>
        <v>0</v>
      </c>
      <c r="V157" s="2209">
        <f>U157+R157+O157+L157</f>
        <v>0</v>
      </c>
      <c r="W157" s="2333">
        <f>W15</f>
        <v>0</v>
      </c>
      <c r="X157" s="2333">
        <f>X15</f>
        <v>0</v>
      </c>
      <c r="Y157" s="2209">
        <f>W157+X157</f>
        <v>0</v>
      </c>
      <c r="Z157" s="2333">
        <f>Z15</f>
        <v>0</v>
      </c>
      <c r="AA157" s="2333">
        <f>AA15</f>
        <v>0</v>
      </c>
      <c r="AB157" s="2209">
        <f>Z157+AA157</f>
        <v>0</v>
      </c>
      <c r="AC157" s="2333">
        <f>AC15</f>
        <v>0</v>
      </c>
      <c r="AD157" s="2333">
        <f>AD15</f>
        <v>0</v>
      </c>
      <c r="AE157" s="2209">
        <f>AC157+AD157</f>
        <v>0</v>
      </c>
      <c r="AF157" s="2333">
        <f>AF15</f>
        <v>0</v>
      </c>
      <c r="AG157" s="2333">
        <f>AG15</f>
        <v>0</v>
      </c>
      <c r="AH157" s="2209">
        <f>AF157+AG157</f>
        <v>0</v>
      </c>
      <c r="AI157" s="2209">
        <f>AH157+AE157+AB157+Y157</f>
        <v>0</v>
      </c>
      <c r="AJ157" s="2161"/>
      <c r="AK157" s="2161"/>
      <c r="AL157" s="2161"/>
      <c r="AM157" s="2161"/>
      <c r="AN157" s="2161"/>
      <c r="AO157" s="2161"/>
      <c r="AP157" s="2161"/>
      <c r="AQ157" s="2161"/>
      <c r="AR157" s="2161"/>
      <c r="AS157" s="2161"/>
      <c r="AT157" s="2161"/>
      <c r="AU157" s="2161"/>
      <c r="AV157" s="2161"/>
      <c r="AW157" s="2161"/>
      <c r="AX157" s="2161"/>
      <c r="AY157" s="2161"/>
      <c r="AZ157" s="2161"/>
      <c r="BA157" s="2161"/>
    </row>
    <row r="158" spans="1:53">
      <c r="A158" s="2158"/>
      <c r="B158" s="2260"/>
      <c r="C158" s="2261"/>
      <c r="D158" s="2158"/>
      <c r="E158" s="2262"/>
      <c r="F158" s="2262"/>
      <c r="G158" s="2262"/>
      <c r="H158" s="2159"/>
      <c r="I158" s="2159"/>
      <c r="J158" s="2264"/>
      <c r="K158" s="2264"/>
      <c r="L158" s="2263"/>
      <c r="M158" s="2264"/>
      <c r="N158" s="2264"/>
      <c r="O158" s="2263"/>
      <c r="P158" s="2264"/>
      <c r="Q158" s="2264"/>
      <c r="R158" s="2263"/>
      <c r="S158" s="2264"/>
      <c r="T158" s="2264"/>
      <c r="U158" s="2263"/>
      <c r="V158" s="2263"/>
      <c r="W158" s="2264"/>
      <c r="X158" s="2264"/>
      <c r="Y158" s="2263"/>
      <c r="Z158" s="2264"/>
      <c r="AA158" s="2264"/>
      <c r="AB158" s="2263"/>
      <c r="AC158" s="2264"/>
      <c r="AD158" s="2264"/>
      <c r="AE158" s="2263"/>
      <c r="AF158" s="2264"/>
      <c r="AG158" s="2264"/>
      <c r="AH158" s="2263"/>
      <c r="AI158" s="2263"/>
      <c r="AJ158" s="2161"/>
      <c r="AK158" s="2161"/>
      <c r="AL158" s="2161"/>
      <c r="AM158" s="2161"/>
      <c r="AN158" s="2161"/>
      <c r="AO158" s="2161"/>
      <c r="AP158" s="2161"/>
      <c r="AQ158" s="2161"/>
      <c r="AR158" s="2161"/>
      <c r="AS158" s="2161"/>
      <c r="AT158" s="2161"/>
      <c r="AU158" s="2161"/>
      <c r="AV158" s="2161"/>
      <c r="AW158" s="2161"/>
      <c r="AX158" s="2161"/>
      <c r="AY158" s="2161"/>
      <c r="AZ158" s="2161"/>
      <c r="BA158" s="2161"/>
    </row>
    <row r="159" spans="1:53" ht="15.75">
      <c r="A159" s="2266"/>
      <c r="B159" s="2267"/>
      <c r="C159" s="2268"/>
      <c r="D159" s="2266"/>
      <c r="E159" s="2269"/>
      <c r="F159" s="2269"/>
      <c r="G159" s="2269"/>
      <c r="H159" s="2270"/>
      <c r="I159" s="2322" t="s">
        <v>599</v>
      </c>
      <c r="J159" s="2272">
        <f>J157</f>
        <v>0</v>
      </c>
      <c r="K159" s="2272">
        <f>K157</f>
        <v>0</v>
      </c>
      <c r="L159" s="2271">
        <f>J159+K159</f>
        <v>0</v>
      </c>
      <c r="M159" s="2272">
        <f>M157</f>
        <v>0</v>
      </c>
      <c r="N159" s="2272">
        <f>N157</f>
        <v>0</v>
      </c>
      <c r="O159" s="2271">
        <f>M159+N159</f>
        <v>0</v>
      </c>
      <c r="P159" s="2272">
        <f>P157</f>
        <v>0</v>
      </c>
      <c r="Q159" s="2272">
        <f>Q157</f>
        <v>0</v>
      </c>
      <c r="R159" s="2271">
        <f>P159+Q159</f>
        <v>0</v>
      </c>
      <c r="S159" s="2272">
        <f>S157</f>
        <v>0</v>
      </c>
      <c r="T159" s="2272">
        <f>T157</f>
        <v>0</v>
      </c>
      <c r="U159" s="2271">
        <f>S159+T159</f>
        <v>0</v>
      </c>
      <c r="V159" s="2271">
        <f>U159+R159+O159+L159</f>
        <v>0</v>
      </c>
      <c r="W159" s="2272">
        <f>W157</f>
        <v>0</v>
      </c>
      <c r="X159" s="2272">
        <f>X157</f>
        <v>0</v>
      </c>
      <c r="Y159" s="2271">
        <f>W159+X159</f>
        <v>0</v>
      </c>
      <c r="Z159" s="2272">
        <f>Z157</f>
        <v>0</v>
      </c>
      <c r="AA159" s="2272">
        <f>AA157</f>
        <v>0</v>
      </c>
      <c r="AB159" s="2271">
        <f>Z159+AA159</f>
        <v>0</v>
      </c>
      <c r="AC159" s="2272">
        <f>AC157</f>
        <v>0</v>
      </c>
      <c r="AD159" s="2272">
        <f>AD157</f>
        <v>0</v>
      </c>
      <c r="AE159" s="2271">
        <f>AC159+AD159</f>
        <v>0</v>
      </c>
      <c r="AF159" s="2272">
        <f>AF157</f>
        <v>0</v>
      </c>
      <c r="AG159" s="2272">
        <f>AG157</f>
        <v>0</v>
      </c>
      <c r="AH159" s="2271">
        <f>AF159+AG159</f>
        <v>0</v>
      </c>
      <c r="AI159" s="2271">
        <f>AH159+AE159+AB159+Y159</f>
        <v>0</v>
      </c>
      <c r="AJ159" s="2161"/>
      <c r="AK159" s="2161"/>
      <c r="AL159" s="2161"/>
      <c r="AM159" s="2161"/>
      <c r="AN159" s="2161"/>
      <c r="AO159" s="2161"/>
      <c r="AP159" s="2161"/>
      <c r="AQ159" s="2161"/>
      <c r="AR159" s="2161"/>
      <c r="AS159" s="2161"/>
      <c r="AT159" s="2161"/>
      <c r="AU159" s="2161"/>
      <c r="AV159" s="2161"/>
      <c r="AW159" s="2161"/>
      <c r="AX159" s="2161"/>
      <c r="AY159" s="2161"/>
      <c r="AZ159" s="2161"/>
      <c r="BA159" s="2161"/>
    </row>
    <row r="160" spans="1:53" ht="13.5" thickBot="1">
      <c r="A160" s="2275"/>
      <c r="B160" s="2276"/>
      <c r="C160" s="2277"/>
      <c r="D160" s="2275"/>
      <c r="E160" s="2276"/>
      <c r="F160" s="2276"/>
      <c r="G160" s="2276"/>
      <c r="H160" s="2157"/>
      <c r="I160" s="2157"/>
      <c r="J160" s="2279"/>
      <c r="K160" s="2279"/>
      <c r="L160" s="2278"/>
      <c r="M160" s="2279"/>
      <c r="N160" s="2279"/>
      <c r="O160" s="2278"/>
      <c r="P160" s="2279"/>
      <c r="Q160" s="2279"/>
      <c r="R160" s="2278"/>
      <c r="S160" s="2279"/>
      <c r="T160" s="2279"/>
      <c r="U160" s="2278"/>
      <c r="V160" s="2278"/>
      <c r="W160" s="2279"/>
      <c r="X160" s="2279"/>
      <c r="Y160" s="2278"/>
      <c r="Z160" s="2279"/>
      <c r="AA160" s="2279"/>
      <c r="AB160" s="2278"/>
      <c r="AC160" s="2279"/>
      <c r="AD160" s="2279"/>
      <c r="AE160" s="2278"/>
      <c r="AF160" s="2279"/>
      <c r="AG160" s="2279"/>
      <c r="AH160" s="2278"/>
      <c r="AI160" s="2278"/>
      <c r="AJ160" s="2161"/>
      <c r="AK160" s="2161"/>
      <c r="AL160" s="2161"/>
      <c r="AM160" s="2161"/>
      <c r="AN160" s="2161"/>
      <c r="AO160" s="2161"/>
      <c r="AP160" s="2161"/>
      <c r="AQ160" s="2161"/>
      <c r="AR160" s="2161"/>
      <c r="AS160" s="2161"/>
      <c r="AT160" s="2161"/>
      <c r="AU160" s="2161"/>
      <c r="AV160" s="2161"/>
      <c r="AW160" s="2161"/>
      <c r="AX160" s="2161"/>
      <c r="AY160" s="2161"/>
      <c r="AZ160" s="2161"/>
      <c r="BA160" s="2161"/>
    </row>
    <row r="161" spans="1:53">
      <c r="A161" s="2288"/>
      <c r="B161" s="2288"/>
      <c r="C161" s="2288"/>
      <c r="D161" s="2288"/>
      <c r="E161" s="2288"/>
      <c r="F161" s="2288"/>
      <c r="G161" s="2288"/>
      <c r="H161" s="2155"/>
      <c r="I161" s="2155"/>
      <c r="J161" s="2334"/>
      <c r="K161" s="2334"/>
      <c r="L161" s="2301"/>
      <c r="M161" s="2334"/>
      <c r="N161" s="2334"/>
      <c r="O161" s="2301"/>
      <c r="P161" s="2334"/>
      <c r="Q161" s="2334"/>
      <c r="R161" s="2301"/>
      <c r="S161" s="2334"/>
      <c r="T161" s="2334"/>
      <c r="U161" s="2301" t="s">
        <v>902</v>
      </c>
      <c r="V161" s="2301">
        <f>'Tableau 3A'!L320</f>
        <v>0</v>
      </c>
      <c r="W161" s="2334"/>
      <c r="X161" s="2334"/>
      <c r="Y161" s="2301"/>
      <c r="Z161" s="2334"/>
      <c r="AA161" s="2334"/>
      <c r="AB161" s="2301"/>
      <c r="AC161" s="2334"/>
      <c r="AD161" s="2334"/>
      <c r="AE161" s="2301"/>
      <c r="AF161" s="2334"/>
      <c r="AG161" s="2334"/>
      <c r="AH161" s="2301" t="s">
        <v>902</v>
      </c>
      <c r="AI161" s="2301">
        <f>'Tableau 3A'!M320</f>
        <v>0</v>
      </c>
      <c r="AJ161" s="2161"/>
      <c r="AK161" s="2161"/>
      <c r="AL161" s="2161"/>
      <c r="AM161" s="2161"/>
      <c r="AN161" s="2161"/>
      <c r="AO161" s="2161"/>
      <c r="AP161" s="2161"/>
      <c r="AQ161" s="2161"/>
      <c r="AR161" s="2161"/>
      <c r="AS161" s="2161"/>
      <c r="AT161" s="2161"/>
      <c r="AU161" s="2161"/>
      <c r="AV161" s="2161"/>
      <c r="AW161" s="2161"/>
      <c r="AX161" s="2161"/>
      <c r="AY161" s="2161"/>
      <c r="AZ161" s="2161"/>
      <c r="BA161" s="2161"/>
    </row>
    <row r="162" spans="1:53">
      <c r="A162" s="2288"/>
      <c r="B162" s="2288"/>
      <c r="C162" s="2288"/>
      <c r="D162" s="2288"/>
      <c r="E162" s="2288"/>
      <c r="F162" s="2288"/>
      <c r="G162" s="2288"/>
      <c r="H162" s="2155"/>
      <c r="I162" s="2155"/>
      <c r="J162" s="2334"/>
      <c r="K162" s="2334"/>
      <c r="L162" s="2301"/>
      <c r="M162" s="2334"/>
      <c r="N162" s="2334"/>
      <c r="O162" s="2301"/>
      <c r="P162" s="2334"/>
      <c r="Q162" s="2334"/>
      <c r="R162" s="2301"/>
      <c r="S162" s="2334"/>
      <c r="T162" s="2334"/>
      <c r="U162" s="2301"/>
      <c r="V162" s="2301"/>
      <c r="W162" s="2334"/>
      <c r="X162" s="2334"/>
      <c r="Y162" s="2301"/>
      <c r="Z162" s="2334"/>
      <c r="AA162" s="2334"/>
      <c r="AB162" s="2301"/>
      <c r="AC162" s="2334"/>
      <c r="AD162" s="2334"/>
      <c r="AE162" s="2301"/>
      <c r="AF162" s="2334"/>
      <c r="AG162" s="2334"/>
      <c r="AH162" s="2301"/>
      <c r="AI162" s="2301"/>
      <c r="AJ162" s="2161"/>
      <c r="AK162" s="2161"/>
      <c r="AL162" s="2161"/>
      <c r="AM162" s="2161"/>
      <c r="AN162" s="2161"/>
      <c r="AO162" s="2161"/>
      <c r="AP162" s="2161"/>
      <c r="AQ162" s="2161"/>
      <c r="AR162" s="2161"/>
      <c r="AS162" s="2161"/>
      <c r="AT162" s="2161"/>
      <c r="AU162" s="2161"/>
      <c r="AV162" s="2161"/>
      <c r="AW162" s="2161"/>
      <c r="AX162" s="2161"/>
      <c r="AY162" s="2161"/>
      <c r="AZ162" s="2161"/>
      <c r="BA162" s="2161"/>
    </row>
    <row r="163" spans="1:53">
      <c r="A163" s="2288"/>
      <c r="B163" s="2288"/>
      <c r="C163" s="2288"/>
      <c r="D163" s="2288"/>
      <c r="E163" s="2288"/>
      <c r="F163" s="2288"/>
      <c r="G163" s="2288"/>
      <c r="H163" s="2155"/>
      <c r="I163" s="2335" t="s">
        <v>127</v>
      </c>
      <c r="J163" s="2301" t="e">
        <f>J159/L159</f>
        <v>#DIV/0!</v>
      </c>
      <c r="K163" s="2301" t="e">
        <f>K159/L159</f>
        <v>#DIV/0!</v>
      </c>
      <c r="L163" s="2301"/>
      <c r="M163" s="2301" t="e">
        <f>M159/O159</f>
        <v>#DIV/0!</v>
      </c>
      <c r="N163" s="2301" t="e">
        <f>N159/O159</f>
        <v>#DIV/0!</v>
      </c>
      <c r="O163" s="2301"/>
      <c r="P163" s="2301" t="e">
        <f>P159/R159</f>
        <v>#DIV/0!</v>
      </c>
      <c r="Q163" s="2301" t="e">
        <f>Q159/R159</f>
        <v>#DIV/0!</v>
      </c>
      <c r="R163" s="2301"/>
      <c r="S163" s="2301" t="e">
        <f>S159/U159</f>
        <v>#DIV/0!</v>
      </c>
      <c r="T163" s="2301" t="e">
        <f>T159/U159</f>
        <v>#DIV/0!</v>
      </c>
      <c r="U163" s="2301"/>
      <c r="V163" s="2301"/>
      <c r="W163" s="2301" t="e">
        <f>W159/Y159</f>
        <v>#DIV/0!</v>
      </c>
      <c r="X163" s="2301" t="e">
        <f>X159/Y159</f>
        <v>#DIV/0!</v>
      </c>
      <c r="Y163" s="2301"/>
      <c r="Z163" s="2301" t="e">
        <f>Z159/AB159</f>
        <v>#DIV/0!</v>
      </c>
      <c r="AA163" s="2301" t="e">
        <f>AA159/AB159</f>
        <v>#DIV/0!</v>
      </c>
      <c r="AB163" s="2301"/>
      <c r="AC163" s="2301" t="e">
        <f>AC159/AE159</f>
        <v>#DIV/0!</v>
      </c>
      <c r="AD163" s="2301" t="e">
        <f>AD159/AE159</f>
        <v>#DIV/0!</v>
      </c>
      <c r="AE163" s="2301"/>
      <c r="AF163" s="2301" t="e">
        <f>AF159/AH159</f>
        <v>#DIV/0!</v>
      </c>
      <c r="AG163" s="2301" t="e">
        <f>AG159/AH159</f>
        <v>#DIV/0!</v>
      </c>
      <c r="AH163" s="2301"/>
      <c r="AI163" s="2301"/>
      <c r="AJ163" s="2161"/>
      <c r="AK163" s="2161"/>
      <c r="AL163" s="2161"/>
      <c r="AM163" s="2161"/>
      <c r="AN163" s="2161"/>
      <c r="AO163" s="2161"/>
      <c r="AP163" s="2161"/>
      <c r="AQ163" s="2161"/>
      <c r="AR163" s="2161"/>
      <c r="AS163" s="2161"/>
      <c r="AT163" s="2161"/>
      <c r="AU163" s="2161"/>
      <c r="AV163" s="2161"/>
      <c r="AW163" s="2161"/>
      <c r="AX163" s="2161"/>
      <c r="AY163" s="2161"/>
      <c r="AZ163" s="2161"/>
      <c r="BA163" s="2161"/>
    </row>
    <row r="164" spans="1:53">
      <c r="A164" s="2288"/>
      <c r="B164" s="2288"/>
      <c r="C164" s="2288"/>
      <c r="D164" s="2288"/>
      <c r="E164" s="2288"/>
      <c r="F164" s="2288"/>
      <c r="G164" s="2288"/>
      <c r="H164" s="2155"/>
      <c r="I164" s="2335" t="s">
        <v>77</v>
      </c>
      <c r="J164" s="2301"/>
      <c r="K164" s="2301"/>
      <c r="L164" s="2301" t="e">
        <f>L159/V159</f>
        <v>#DIV/0!</v>
      </c>
      <c r="M164" s="2301"/>
      <c r="N164" s="2301"/>
      <c r="O164" s="2301" t="e">
        <f>O159/V159</f>
        <v>#DIV/0!</v>
      </c>
      <c r="P164" s="2301"/>
      <c r="Q164" s="2301"/>
      <c r="R164" s="2301" t="e">
        <f>R159/V159</f>
        <v>#DIV/0!</v>
      </c>
      <c r="S164" s="2301"/>
      <c r="T164" s="2301"/>
      <c r="U164" s="2301" t="e">
        <f>U159/V159</f>
        <v>#DIV/0!</v>
      </c>
      <c r="V164" s="2301"/>
      <c r="W164" s="2301"/>
      <c r="X164" s="2301"/>
      <c r="Y164" s="2301" t="e">
        <f>Y159/AI159</f>
        <v>#DIV/0!</v>
      </c>
      <c r="Z164" s="2301"/>
      <c r="AA164" s="2301"/>
      <c r="AB164" s="2301" t="e">
        <f>AB159/AI159</f>
        <v>#DIV/0!</v>
      </c>
      <c r="AC164" s="2301"/>
      <c r="AD164" s="2301"/>
      <c r="AE164" s="2301" t="e">
        <f>AE159/AI159</f>
        <v>#DIV/0!</v>
      </c>
      <c r="AF164" s="2301"/>
      <c r="AG164" s="2301"/>
      <c r="AH164" s="2301" t="e">
        <f>AH159/AI159</f>
        <v>#DIV/0!</v>
      </c>
      <c r="AI164" s="2301"/>
      <c r="AJ164" s="2161"/>
      <c r="AK164" s="2161"/>
      <c r="AL164" s="2161"/>
      <c r="AM164" s="2161"/>
      <c r="AN164" s="2161"/>
      <c r="AO164" s="2161"/>
      <c r="AP164" s="2161"/>
      <c r="AQ164" s="2161"/>
      <c r="AR164" s="2161"/>
      <c r="AS164" s="2161"/>
      <c r="AT164" s="2161"/>
      <c r="AU164" s="2161"/>
      <c r="AV164" s="2161"/>
      <c r="AW164" s="2161"/>
      <c r="AX164" s="2161"/>
      <c r="AY164" s="2161"/>
      <c r="AZ164" s="2161"/>
      <c r="BA164" s="2161"/>
    </row>
    <row r="167" spans="1:53" ht="13.5" thickBot="1"/>
    <row r="168" spans="1:53">
      <c r="A168" s="3966" t="s">
        <v>550</v>
      </c>
      <c r="B168" s="3967"/>
      <c r="C168" s="3968"/>
      <c r="D168" s="2158"/>
      <c r="E168" s="2262"/>
      <c r="F168" s="2262"/>
      <c r="G168" s="2262"/>
      <c r="H168" s="2159"/>
      <c r="I168" s="2159"/>
      <c r="J168" s="4000" t="s">
        <v>937</v>
      </c>
      <c r="K168" s="4001"/>
      <c r="L168" s="4002"/>
      <c r="M168" s="4000" t="s">
        <v>937</v>
      </c>
      <c r="N168" s="4001"/>
      <c r="O168" s="4002"/>
      <c r="P168" s="4000" t="s">
        <v>937</v>
      </c>
      <c r="Q168" s="4001"/>
      <c r="R168" s="4002"/>
      <c r="S168" s="4000" t="s">
        <v>937</v>
      </c>
      <c r="T168" s="4001"/>
      <c r="U168" s="4002"/>
      <c r="V168" s="4004" t="s">
        <v>937</v>
      </c>
      <c r="W168" s="4000" t="s">
        <v>936</v>
      </c>
      <c r="X168" s="4001"/>
      <c r="Y168" s="4002"/>
      <c r="Z168" s="4000" t="s">
        <v>936</v>
      </c>
      <c r="AA168" s="4001"/>
      <c r="AB168" s="4002"/>
      <c r="AC168" s="4000" t="s">
        <v>936</v>
      </c>
      <c r="AD168" s="4001"/>
      <c r="AE168" s="4002"/>
      <c r="AF168" s="4000" t="s">
        <v>936</v>
      </c>
      <c r="AG168" s="4001"/>
      <c r="AH168" s="4002"/>
      <c r="AI168" s="2324" t="s">
        <v>1521</v>
      </c>
      <c r="AJ168" s="2265"/>
      <c r="AZ168" s="2161"/>
      <c r="BA168" s="2161"/>
    </row>
    <row r="169" spans="1:53" ht="13.5" thickBot="1">
      <c r="A169" s="3969"/>
      <c r="B169" s="3970"/>
      <c r="C169" s="3971"/>
      <c r="D169" s="2325"/>
      <c r="E169" s="2326"/>
      <c r="F169" s="2326"/>
      <c r="G169" s="2326"/>
      <c r="H169" s="2327"/>
      <c r="I169" s="2327"/>
      <c r="J169" s="3997" t="s">
        <v>554</v>
      </c>
      <c r="K169" s="3998"/>
      <c r="L169" s="3999"/>
      <c r="M169" s="4003" t="s">
        <v>854</v>
      </c>
      <c r="N169" s="3998"/>
      <c r="O169" s="3999"/>
      <c r="P169" s="3997" t="s">
        <v>555</v>
      </c>
      <c r="Q169" s="3998"/>
      <c r="R169" s="3999"/>
      <c r="S169" s="3997" t="s">
        <v>556</v>
      </c>
      <c r="T169" s="3998"/>
      <c r="U169" s="3999"/>
      <c r="V169" s="4005"/>
      <c r="W169" s="3997" t="s">
        <v>554</v>
      </c>
      <c r="X169" s="3998"/>
      <c r="Y169" s="3999"/>
      <c r="Z169" s="4003" t="s">
        <v>854</v>
      </c>
      <c r="AA169" s="3998"/>
      <c r="AB169" s="3999"/>
      <c r="AC169" s="3997" t="s">
        <v>555</v>
      </c>
      <c r="AD169" s="3998"/>
      <c r="AE169" s="3999"/>
      <c r="AF169" s="3997" t="s">
        <v>556</v>
      </c>
      <c r="AG169" s="3998"/>
      <c r="AH169" s="3999"/>
      <c r="AI169" s="2329"/>
      <c r="AJ169" s="2265"/>
      <c r="AZ169" s="2161"/>
      <c r="BA169" s="2161"/>
    </row>
    <row r="170" spans="1:53" ht="13.5" thickBot="1">
      <c r="A170" s="3972"/>
      <c r="B170" s="3973"/>
      <c r="C170" s="3974"/>
      <c r="D170" s="2275"/>
      <c r="E170" s="2276"/>
      <c r="F170" s="2276"/>
      <c r="G170" s="2276"/>
      <c r="H170" s="2157"/>
      <c r="I170" s="2157"/>
      <c r="J170" s="2330" t="s">
        <v>557</v>
      </c>
      <c r="K170" s="2330" t="s">
        <v>558</v>
      </c>
      <c r="L170" s="2330" t="s">
        <v>754</v>
      </c>
      <c r="M170" s="2330" t="s">
        <v>557</v>
      </c>
      <c r="N170" s="2330" t="s">
        <v>558</v>
      </c>
      <c r="O170" s="2330" t="s">
        <v>754</v>
      </c>
      <c r="P170" s="2330" t="s">
        <v>557</v>
      </c>
      <c r="Q170" s="2330" t="s">
        <v>558</v>
      </c>
      <c r="R170" s="2330" t="s">
        <v>754</v>
      </c>
      <c r="S170" s="2330" t="s">
        <v>557</v>
      </c>
      <c r="T170" s="2330" t="s">
        <v>558</v>
      </c>
      <c r="U170" s="2330" t="s">
        <v>754</v>
      </c>
      <c r="V170" s="2330" t="s">
        <v>559</v>
      </c>
      <c r="W170" s="2330" t="s">
        <v>557</v>
      </c>
      <c r="X170" s="2330" t="s">
        <v>558</v>
      </c>
      <c r="Y170" s="2330" t="s">
        <v>754</v>
      </c>
      <c r="Z170" s="2330" t="s">
        <v>557</v>
      </c>
      <c r="AA170" s="2330" t="s">
        <v>558</v>
      </c>
      <c r="AB170" s="2330" t="s">
        <v>754</v>
      </c>
      <c r="AC170" s="2330" t="s">
        <v>557</v>
      </c>
      <c r="AD170" s="2330" t="s">
        <v>558</v>
      </c>
      <c r="AE170" s="2330" t="s">
        <v>754</v>
      </c>
      <c r="AF170" s="2330" t="s">
        <v>557</v>
      </c>
      <c r="AG170" s="2330" t="s">
        <v>558</v>
      </c>
      <c r="AH170" s="2330" t="s">
        <v>754</v>
      </c>
      <c r="AI170" s="2330" t="s">
        <v>559</v>
      </c>
      <c r="AJ170" s="2265"/>
      <c r="AZ170" s="2161"/>
      <c r="BA170" s="2161"/>
    </row>
    <row r="171" spans="1:53" ht="15">
      <c r="A171" s="2214"/>
      <c r="B171" s="2215"/>
      <c r="C171" s="2216"/>
      <c r="D171" s="2167"/>
      <c r="E171" s="2164" t="s">
        <v>627</v>
      </c>
      <c r="F171" s="2165"/>
      <c r="G171" s="2165"/>
      <c r="H171" s="2165"/>
      <c r="I171" s="2165"/>
      <c r="J171" s="2216">
        <f>J173+J263+J275+J280+J292</f>
        <v>0</v>
      </c>
      <c r="K171" s="2216">
        <f>K173+K263+K275+K280+K292</f>
        <v>0</v>
      </c>
      <c r="L171" s="2215">
        <f>J171+K171</f>
        <v>0</v>
      </c>
      <c r="M171" s="2216">
        <f>M173+M263+M275+M280+M292</f>
        <v>0</v>
      </c>
      <c r="N171" s="2216">
        <f>N173+N263+N275+N280+N292</f>
        <v>0</v>
      </c>
      <c r="O171" s="2215">
        <f>M171+N171</f>
        <v>0</v>
      </c>
      <c r="P171" s="2216">
        <f>P173+P263+P275+P280+P292</f>
        <v>0</v>
      </c>
      <c r="Q171" s="2216">
        <f>Q173+Q263+Q275+Q280+Q292</f>
        <v>0</v>
      </c>
      <c r="R171" s="2215">
        <f>P171+Q171</f>
        <v>0</v>
      </c>
      <c r="S171" s="2216">
        <f>S173+S263+S275+S280+S292</f>
        <v>0</v>
      </c>
      <c r="T171" s="2216">
        <f>T173+T263+T275+T280+T292</f>
        <v>0</v>
      </c>
      <c r="U171" s="2215">
        <f>S171+T171</f>
        <v>0</v>
      </c>
      <c r="V171" s="2215">
        <f>U171+R171+O171+L171</f>
        <v>0</v>
      </c>
      <c r="W171" s="2216">
        <f>W173+W263+W275+W280+W292</f>
        <v>0</v>
      </c>
      <c r="X171" s="2216">
        <f>X173+X263+X275+X280+X292</f>
        <v>0</v>
      </c>
      <c r="Y171" s="2215">
        <f>W171+X171</f>
        <v>0</v>
      </c>
      <c r="Z171" s="2216">
        <f>Z173+Z263+Z275+Z280+Z292</f>
        <v>0</v>
      </c>
      <c r="AA171" s="2216">
        <f>AA173+AA263+AA275+AA280+AA292</f>
        <v>0</v>
      </c>
      <c r="AB171" s="2215">
        <f>Z171+AA171</f>
        <v>0</v>
      </c>
      <c r="AC171" s="2216">
        <f>AC173+AC263+AC275+AC280+AC292</f>
        <v>0</v>
      </c>
      <c r="AD171" s="2216">
        <f>AD173+AD263+AD275+AD280+AD292</f>
        <v>0</v>
      </c>
      <c r="AE171" s="2215">
        <f>AC171+AD171</f>
        <v>0</v>
      </c>
      <c r="AF171" s="2216">
        <f>AF173+AF263+AF275+AF280+AF292</f>
        <v>0</v>
      </c>
      <c r="AG171" s="2216">
        <f>AG173+AG263+AG275+AG280+AG292</f>
        <v>0</v>
      </c>
      <c r="AH171" s="2215">
        <f>AF171+AG171</f>
        <v>0</v>
      </c>
      <c r="AI171" s="2215">
        <f>AH171+AE171+AB171+Y171</f>
        <v>0</v>
      </c>
      <c r="AJ171" s="2265"/>
      <c r="AZ171" s="2161"/>
      <c r="BA171" s="2161"/>
    </row>
    <row r="172" spans="1:53" ht="15">
      <c r="A172" s="2214"/>
      <c r="B172" s="2215"/>
      <c r="C172" s="2216"/>
      <c r="D172" s="2162"/>
      <c r="E172" s="2165"/>
      <c r="F172" s="2165"/>
      <c r="G172" s="2165"/>
      <c r="H172" s="2165"/>
      <c r="I172" s="2165"/>
      <c r="J172" s="2216"/>
      <c r="K172" s="2216"/>
      <c r="L172" s="2215"/>
      <c r="M172" s="2216"/>
      <c r="N172" s="2216"/>
      <c r="O172" s="2215"/>
      <c r="P172" s="2216"/>
      <c r="Q172" s="2216"/>
      <c r="R172" s="2215"/>
      <c r="S172" s="2216"/>
      <c r="T172" s="2216"/>
      <c r="U172" s="2215"/>
      <c r="V172" s="2215"/>
      <c r="W172" s="2216"/>
      <c r="X172" s="2216"/>
      <c r="Y172" s="2215"/>
      <c r="Z172" s="2216"/>
      <c r="AA172" s="2216"/>
      <c r="AB172" s="2215"/>
      <c r="AC172" s="2216"/>
      <c r="AD172" s="2216"/>
      <c r="AE172" s="2215"/>
      <c r="AF172" s="2216"/>
      <c r="AG172" s="2216"/>
      <c r="AH172" s="2215"/>
      <c r="AI172" s="2215"/>
      <c r="AJ172" s="2265"/>
      <c r="AZ172" s="2161"/>
      <c r="BA172" s="2161"/>
    </row>
    <row r="173" spans="1:53" ht="15">
      <c r="A173" s="2214"/>
      <c r="B173" s="2215"/>
      <c r="C173" s="2216"/>
      <c r="D173" s="2214"/>
      <c r="E173" s="2165" t="s">
        <v>877</v>
      </c>
      <c r="F173" s="2165" t="s">
        <v>628</v>
      </c>
      <c r="G173" s="2165"/>
      <c r="H173" s="2165"/>
      <c r="I173" s="2165"/>
      <c r="J173" s="2216">
        <f>J175+J238+J255</f>
        <v>0</v>
      </c>
      <c r="K173" s="2216">
        <f>K175+K238+K255</f>
        <v>0</v>
      </c>
      <c r="L173" s="2215">
        <f>J173+K173</f>
        <v>0</v>
      </c>
      <c r="M173" s="2216">
        <f>M175+M238+M255</f>
        <v>0</v>
      </c>
      <c r="N173" s="2216">
        <f>N175+N238+N255</f>
        <v>0</v>
      </c>
      <c r="O173" s="2215">
        <f>M173+N173</f>
        <v>0</v>
      </c>
      <c r="P173" s="2216">
        <f>P175+P238+P255</f>
        <v>0</v>
      </c>
      <c r="Q173" s="2216">
        <f>Q175+Q238+Q255</f>
        <v>0</v>
      </c>
      <c r="R173" s="2215">
        <f>P173+Q173</f>
        <v>0</v>
      </c>
      <c r="S173" s="2216">
        <f>S175+S238+S255</f>
        <v>0</v>
      </c>
      <c r="T173" s="2216">
        <f>T175+T238+T255</f>
        <v>0</v>
      </c>
      <c r="U173" s="2215">
        <f>S173+T173</f>
        <v>0</v>
      </c>
      <c r="V173" s="2215">
        <f>U173+R173+O173+L173</f>
        <v>0</v>
      </c>
      <c r="W173" s="2216">
        <f>W175+W238+W255</f>
        <v>0</v>
      </c>
      <c r="X173" s="2216">
        <f>X175+X238+X255</f>
        <v>0</v>
      </c>
      <c r="Y173" s="2215">
        <f>W173+X173</f>
        <v>0</v>
      </c>
      <c r="Z173" s="2216">
        <f>Z175+Z238+Z255</f>
        <v>0</v>
      </c>
      <c r="AA173" s="2216">
        <f>AA175+AA238+AA255</f>
        <v>0</v>
      </c>
      <c r="AB173" s="2215">
        <f>Z173+AA173</f>
        <v>0</v>
      </c>
      <c r="AC173" s="2216">
        <f>AC175+AC238+AC255</f>
        <v>0</v>
      </c>
      <c r="AD173" s="2216">
        <f>AD175+AD238+AD255</f>
        <v>0</v>
      </c>
      <c r="AE173" s="2215">
        <f>AC173+AD173</f>
        <v>0</v>
      </c>
      <c r="AF173" s="2216">
        <f>AF175+AF238+AF255</f>
        <v>0</v>
      </c>
      <c r="AG173" s="2216">
        <f>AG175+AG238+AG255</f>
        <v>0</v>
      </c>
      <c r="AH173" s="2215">
        <f>AF173+AG173</f>
        <v>0</v>
      </c>
      <c r="AI173" s="2215">
        <f>AH173+AE173+AB173+Y173</f>
        <v>0</v>
      </c>
      <c r="AJ173" s="2265"/>
      <c r="AZ173" s="2161"/>
      <c r="BA173" s="2161"/>
    </row>
    <row r="174" spans="1:53" ht="15">
      <c r="A174" s="2214"/>
      <c r="B174" s="2215"/>
      <c r="C174" s="2216"/>
      <c r="D174" s="2214"/>
      <c r="E174" s="2229"/>
      <c r="F174" s="2165"/>
      <c r="G174" s="2165"/>
      <c r="H174" s="2165"/>
      <c r="I174" s="2165"/>
      <c r="J174" s="2216"/>
      <c r="K174" s="2216"/>
      <c r="L174" s="2215"/>
      <c r="M174" s="2216"/>
      <c r="N174" s="2216"/>
      <c r="O174" s="2215"/>
      <c r="P174" s="2216"/>
      <c r="Q174" s="2216"/>
      <c r="R174" s="2215"/>
      <c r="S174" s="2216"/>
      <c r="T174" s="2216"/>
      <c r="U174" s="2215"/>
      <c r="V174" s="2215"/>
      <c r="W174" s="2216"/>
      <c r="X174" s="2216"/>
      <c r="Y174" s="2215"/>
      <c r="Z174" s="2216"/>
      <c r="AA174" s="2216"/>
      <c r="AB174" s="2215"/>
      <c r="AC174" s="2216"/>
      <c r="AD174" s="2216"/>
      <c r="AE174" s="2215"/>
      <c r="AF174" s="2216"/>
      <c r="AG174" s="2216"/>
      <c r="AH174" s="2215"/>
      <c r="AI174" s="2215"/>
      <c r="AJ174" s="2265"/>
      <c r="AZ174" s="2161"/>
      <c r="BA174" s="2161"/>
    </row>
    <row r="175" spans="1:53" ht="15">
      <c r="A175" s="2214"/>
      <c r="B175" s="2215"/>
      <c r="C175" s="2216"/>
      <c r="D175" s="2214"/>
      <c r="E175" s="2165"/>
      <c r="F175" s="2165" t="s">
        <v>736</v>
      </c>
      <c r="G175" s="2165" t="s">
        <v>629</v>
      </c>
      <c r="H175" s="2165"/>
      <c r="I175" s="2165"/>
      <c r="J175" s="2216">
        <f>J177+J198+J202+J229+J231+J233+J235+J236</f>
        <v>0</v>
      </c>
      <c r="K175" s="2216">
        <f>K177+K198+K202+K229+K231+K233+K235+K236</f>
        <v>0</v>
      </c>
      <c r="L175" s="2215">
        <f>J175+K175</f>
        <v>0</v>
      </c>
      <c r="M175" s="2216">
        <f>M177+M198+M202+M229+M231+M233+M235+M236</f>
        <v>0</v>
      </c>
      <c r="N175" s="2216">
        <f>N177+N198+N202+N229+N231+N233+N235+N236</f>
        <v>0</v>
      </c>
      <c r="O175" s="2215">
        <f>M175+N175</f>
        <v>0</v>
      </c>
      <c r="P175" s="2216">
        <f>P177+P198+P202+P229+P231+P233+P235+P236</f>
        <v>0</v>
      </c>
      <c r="Q175" s="2216">
        <f>Q177+Q198+Q202+Q229+Q231+Q233+Q235+Q236</f>
        <v>0</v>
      </c>
      <c r="R175" s="2215">
        <f>P175+Q175</f>
        <v>0</v>
      </c>
      <c r="S175" s="2216">
        <f>S177+S198+S202+S229+S231+S233+S235+S236</f>
        <v>0</v>
      </c>
      <c r="T175" s="2216">
        <f>T177+T198+T202+T229+T231+T233+T235+T236</f>
        <v>0</v>
      </c>
      <c r="U175" s="2215">
        <f>S175+T175</f>
        <v>0</v>
      </c>
      <c r="V175" s="2215">
        <f>U175+R175+O175+L175</f>
        <v>0</v>
      </c>
      <c r="W175" s="2216">
        <f>W177+W198+W202+W229+W231+W233+W235+W236</f>
        <v>0</v>
      </c>
      <c r="X175" s="2216">
        <f>X177+X198+X202+X229+X231+X233+X235+X236</f>
        <v>0</v>
      </c>
      <c r="Y175" s="2215">
        <f>W175+X175</f>
        <v>0</v>
      </c>
      <c r="Z175" s="2216">
        <f>Z177+Z198+Z202+Z229+Z231+Z233+Z235+Z236</f>
        <v>0</v>
      </c>
      <c r="AA175" s="2216">
        <f>AA177+AA198+AA202+AA229+AA231+AA233+AA235+AA236</f>
        <v>0</v>
      </c>
      <c r="AB175" s="2215">
        <f>Z175+AA175</f>
        <v>0</v>
      </c>
      <c r="AC175" s="2216">
        <f>AC177+AC198+AC202+AC229+AC231+AC233+AC235+AC236</f>
        <v>0</v>
      </c>
      <c r="AD175" s="2216">
        <f>AD177+AD198+AD202+AD229+AD231+AD233+AD235+AD236</f>
        <v>0</v>
      </c>
      <c r="AE175" s="2215">
        <f>AC175+AD175</f>
        <v>0</v>
      </c>
      <c r="AF175" s="2216">
        <f>AF177+AF198+AF202+AF229+AF231+AF233+AF235+AF236</f>
        <v>0</v>
      </c>
      <c r="AG175" s="2216">
        <f>AG177+AG198+AG202+AG229+AG231+AG233+AG235+AG236</f>
        <v>0</v>
      </c>
      <c r="AH175" s="2215">
        <f>AF175+AG175</f>
        <v>0</v>
      </c>
      <c r="AI175" s="2215">
        <f>AH175+AE175+AB175+Y175</f>
        <v>0</v>
      </c>
      <c r="AJ175" s="2265"/>
      <c r="AZ175" s="2161"/>
      <c r="BA175" s="2161"/>
    </row>
    <row r="176" spans="1:53" ht="15">
      <c r="A176" s="2214"/>
      <c r="B176" s="2215"/>
      <c r="C176" s="2216"/>
      <c r="D176" s="2214"/>
      <c r="E176" s="2165"/>
      <c r="F176" s="2165"/>
      <c r="G176" s="2165"/>
      <c r="H176" s="2165"/>
      <c r="I176" s="2230"/>
      <c r="J176" s="2232"/>
      <c r="K176" s="2232"/>
      <c r="L176" s="2231"/>
      <c r="M176" s="2232"/>
      <c r="N176" s="2232"/>
      <c r="O176" s="2231"/>
      <c r="P176" s="2232"/>
      <c r="Q176" s="2232"/>
      <c r="R176" s="2231"/>
      <c r="S176" s="2232"/>
      <c r="T176" s="2232"/>
      <c r="U176" s="2231"/>
      <c r="V176" s="2231"/>
      <c r="W176" s="2232"/>
      <c r="X176" s="2232"/>
      <c r="Y176" s="2231"/>
      <c r="Z176" s="2232"/>
      <c r="AA176" s="2232"/>
      <c r="AB176" s="2231"/>
      <c r="AC176" s="2232"/>
      <c r="AD176" s="2232"/>
      <c r="AE176" s="2231"/>
      <c r="AF176" s="2232"/>
      <c r="AG176" s="2232"/>
      <c r="AH176" s="2231"/>
      <c r="AI176" s="2231"/>
      <c r="AJ176" s="2265"/>
      <c r="AZ176" s="2161"/>
      <c r="BA176" s="2161"/>
    </row>
    <row r="177" spans="1:53" ht="15">
      <c r="A177" s="2214"/>
      <c r="B177" s="2215"/>
      <c r="C177" s="2216"/>
      <c r="D177" s="2214"/>
      <c r="E177" s="2165"/>
      <c r="F177" s="2165"/>
      <c r="G177" s="2165" t="s">
        <v>630</v>
      </c>
      <c r="H177" s="2230"/>
      <c r="I177" s="2230"/>
      <c r="J177" s="2216">
        <f>J178+J179+J180+J181+J182+J187+J188+J189+J192+J193+J194+J195+J196</f>
        <v>0</v>
      </c>
      <c r="K177" s="2216">
        <f t="shared" ref="K177:AI177" si="53">K178+K179+K180+K181+K182+K187+K188+K189+K192+K193+K194+K195+K196</f>
        <v>0</v>
      </c>
      <c r="L177" s="2216">
        <f t="shared" si="53"/>
        <v>0</v>
      </c>
      <c r="M177" s="2216">
        <f t="shared" si="53"/>
        <v>0</v>
      </c>
      <c r="N177" s="2216">
        <f t="shared" si="53"/>
        <v>0</v>
      </c>
      <c r="O177" s="2216">
        <f t="shared" si="53"/>
        <v>0</v>
      </c>
      <c r="P177" s="2216">
        <f t="shared" si="53"/>
        <v>0</v>
      </c>
      <c r="Q177" s="2216">
        <f t="shared" si="53"/>
        <v>0</v>
      </c>
      <c r="R177" s="2216">
        <f t="shared" si="53"/>
        <v>0</v>
      </c>
      <c r="S177" s="2216">
        <f t="shared" si="53"/>
        <v>0</v>
      </c>
      <c r="T177" s="2216">
        <f t="shared" si="53"/>
        <v>0</v>
      </c>
      <c r="U177" s="2216">
        <f t="shared" si="53"/>
        <v>0</v>
      </c>
      <c r="V177" s="2216">
        <f t="shared" si="53"/>
        <v>0</v>
      </c>
      <c r="W177" s="2216">
        <f t="shared" si="53"/>
        <v>0</v>
      </c>
      <c r="X177" s="2216">
        <f t="shared" si="53"/>
        <v>0</v>
      </c>
      <c r="Y177" s="2216">
        <f t="shared" si="53"/>
        <v>0</v>
      </c>
      <c r="Z177" s="2216">
        <f t="shared" si="53"/>
        <v>0</v>
      </c>
      <c r="AA177" s="2216">
        <f t="shared" si="53"/>
        <v>0</v>
      </c>
      <c r="AB177" s="2216">
        <f t="shared" si="53"/>
        <v>0</v>
      </c>
      <c r="AC177" s="2216">
        <f t="shared" si="53"/>
        <v>0</v>
      </c>
      <c r="AD177" s="2216">
        <f t="shared" si="53"/>
        <v>0</v>
      </c>
      <c r="AE177" s="2216">
        <f t="shared" si="53"/>
        <v>0</v>
      </c>
      <c r="AF177" s="2216">
        <f t="shared" si="53"/>
        <v>0</v>
      </c>
      <c r="AG177" s="2216">
        <f t="shared" si="53"/>
        <v>0</v>
      </c>
      <c r="AH177" s="2216">
        <f t="shared" si="53"/>
        <v>0</v>
      </c>
      <c r="AI177" s="2216">
        <f t="shared" si="53"/>
        <v>0</v>
      </c>
      <c r="AJ177" s="2265"/>
      <c r="AZ177" s="2161"/>
      <c r="BA177" s="2161"/>
    </row>
    <row r="178" spans="1:53" ht="15">
      <c r="A178" s="2214"/>
      <c r="B178" s="2215"/>
      <c r="C178" s="2216" t="s">
        <v>551</v>
      </c>
      <c r="D178" s="2214"/>
      <c r="E178" s="2165"/>
      <c r="F178" s="2165"/>
      <c r="G178" s="2165"/>
      <c r="H178" s="2230" t="s">
        <v>631</v>
      </c>
      <c r="I178" s="2230"/>
      <c r="J178" s="2232"/>
      <c r="K178" s="2232"/>
      <c r="L178" s="2231">
        <f t="shared" ref="L178:L195" si="54">J178+K178</f>
        <v>0</v>
      </c>
      <c r="M178" s="2232"/>
      <c r="N178" s="2232"/>
      <c r="O178" s="2231">
        <f t="shared" ref="O178:O195" si="55">M178+N178</f>
        <v>0</v>
      </c>
      <c r="P178" s="2232"/>
      <c r="Q178" s="2232"/>
      <c r="R178" s="2231">
        <f t="shared" ref="R178:R195" si="56">P178+Q178</f>
        <v>0</v>
      </c>
      <c r="S178" s="2232"/>
      <c r="T178" s="2232"/>
      <c r="U178" s="2231">
        <f t="shared" ref="U178:U195" si="57">S178+T178</f>
        <v>0</v>
      </c>
      <c r="V178" s="2231">
        <f t="shared" ref="V178:V195" si="58">U178+R178+O178+L178</f>
        <v>0</v>
      </c>
      <c r="W178" s="2232"/>
      <c r="X178" s="2232"/>
      <c r="Y178" s="2231">
        <f t="shared" ref="Y178:Y195" si="59">W178+X178</f>
        <v>0</v>
      </c>
      <c r="Z178" s="2232"/>
      <c r="AA178" s="2232"/>
      <c r="AB178" s="2231">
        <f t="shared" ref="AB178:AB195" si="60">Z178+AA178</f>
        <v>0</v>
      </c>
      <c r="AC178" s="2232"/>
      <c r="AD178" s="2232"/>
      <c r="AE178" s="2231">
        <f t="shared" ref="AE178:AE195" si="61">AC178+AD178</f>
        <v>0</v>
      </c>
      <c r="AF178" s="2232"/>
      <c r="AG178" s="2232"/>
      <c r="AH178" s="2231">
        <f t="shared" ref="AH178:AH195" si="62">AF178+AG178</f>
        <v>0</v>
      </c>
      <c r="AI178" s="2231">
        <f t="shared" ref="AI178:AI195" si="63">AH178+AE178+AB178+Y178</f>
        <v>0</v>
      </c>
      <c r="AJ178" s="2265"/>
      <c r="AZ178" s="2161"/>
      <c r="BA178" s="2161"/>
    </row>
    <row r="179" spans="1:53" ht="15">
      <c r="A179" s="2214"/>
      <c r="B179" s="2215"/>
      <c r="C179" s="2216" t="s">
        <v>551</v>
      </c>
      <c r="D179" s="2214"/>
      <c r="E179" s="2165"/>
      <c r="F179" s="2165"/>
      <c r="G179" s="2165"/>
      <c r="H179" s="2233" t="s">
        <v>632</v>
      </c>
      <c r="I179" s="2233"/>
      <c r="J179" s="2232"/>
      <c r="K179" s="2232"/>
      <c r="L179" s="2231">
        <f t="shared" si="54"/>
        <v>0</v>
      </c>
      <c r="M179" s="2232"/>
      <c r="N179" s="2232"/>
      <c r="O179" s="2231">
        <f t="shared" si="55"/>
        <v>0</v>
      </c>
      <c r="P179" s="2232"/>
      <c r="Q179" s="2232"/>
      <c r="R179" s="2231">
        <f t="shared" si="56"/>
        <v>0</v>
      </c>
      <c r="S179" s="2232"/>
      <c r="T179" s="2232"/>
      <c r="U179" s="2231">
        <f t="shared" si="57"/>
        <v>0</v>
      </c>
      <c r="V179" s="2231">
        <f t="shared" si="58"/>
        <v>0</v>
      </c>
      <c r="W179" s="2232"/>
      <c r="X179" s="2232"/>
      <c r="Y179" s="2231">
        <f t="shared" si="59"/>
        <v>0</v>
      </c>
      <c r="Z179" s="2232"/>
      <c r="AA179" s="2232"/>
      <c r="AB179" s="2231">
        <f t="shared" si="60"/>
        <v>0</v>
      </c>
      <c r="AC179" s="2232"/>
      <c r="AD179" s="2232"/>
      <c r="AE179" s="2231">
        <f t="shared" si="61"/>
        <v>0</v>
      </c>
      <c r="AF179" s="2232"/>
      <c r="AG179" s="2232"/>
      <c r="AH179" s="2231">
        <f t="shared" si="62"/>
        <v>0</v>
      </c>
      <c r="AI179" s="2231">
        <f t="shared" si="63"/>
        <v>0</v>
      </c>
      <c r="AJ179" s="2265"/>
      <c r="AZ179" s="2161"/>
      <c r="BA179" s="2161"/>
    </row>
    <row r="180" spans="1:53" ht="15">
      <c r="A180" s="2214"/>
      <c r="B180" s="2215"/>
      <c r="C180" s="2216" t="s">
        <v>552</v>
      </c>
      <c r="D180" s="2214"/>
      <c r="E180" s="2165"/>
      <c r="F180" s="2165"/>
      <c r="G180" s="2165"/>
      <c r="H180" s="2230" t="s">
        <v>633</v>
      </c>
      <c r="I180" s="2230"/>
      <c r="J180" s="2232"/>
      <c r="K180" s="2232"/>
      <c r="L180" s="2231">
        <f t="shared" si="54"/>
        <v>0</v>
      </c>
      <c r="M180" s="2232"/>
      <c r="N180" s="2232"/>
      <c r="O180" s="2231">
        <f t="shared" si="55"/>
        <v>0</v>
      </c>
      <c r="P180" s="2232"/>
      <c r="Q180" s="2232"/>
      <c r="R180" s="2231">
        <f t="shared" si="56"/>
        <v>0</v>
      </c>
      <c r="S180" s="2232"/>
      <c r="T180" s="2232"/>
      <c r="U180" s="2231">
        <f t="shared" si="57"/>
        <v>0</v>
      </c>
      <c r="V180" s="2231">
        <f t="shared" si="58"/>
        <v>0</v>
      </c>
      <c r="W180" s="2232"/>
      <c r="X180" s="2232"/>
      <c r="Y180" s="2231">
        <f t="shared" si="59"/>
        <v>0</v>
      </c>
      <c r="Z180" s="2232"/>
      <c r="AA180" s="2232"/>
      <c r="AB180" s="2231">
        <f t="shared" si="60"/>
        <v>0</v>
      </c>
      <c r="AC180" s="2232"/>
      <c r="AD180" s="2232"/>
      <c r="AE180" s="2231">
        <f t="shared" si="61"/>
        <v>0</v>
      </c>
      <c r="AF180" s="2232"/>
      <c r="AG180" s="2232"/>
      <c r="AH180" s="2231">
        <f t="shared" si="62"/>
        <v>0</v>
      </c>
      <c r="AI180" s="2231">
        <f t="shared" si="63"/>
        <v>0</v>
      </c>
      <c r="AJ180" s="2265"/>
      <c r="AZ180" s="2161"/>
      <c r="BA180" s="2161"/>
    </row>
    <row r="181" spans="1:53" ht="15">
      <c r="A181" s="2214"/>
      <c r="B181" s="2215"/>
      <c r="C181" s="2216" t="s">
        <v>551</v>
      </c>
      <c r="D181" s="2214"/>
      <c r="E181" s="2165"/>
      <c r="F181" s="2165"/>
      <c r="G181" s="2165"/>
      <c r="H181" s="2230" t="s">
        <v>634</v>
      </c>
      <c r="I181" s="2230"/>
      <c r="J181" s="2232"/>
      <c r="K181" s="2232"/>
      <c r="L181" s="2231">
        <f t="shared" si="54"/>
        <v>0</v>
      </c>
      <c r="M181" s="2232"/>
      <c r="N181" s="2232"/>
      <c r="O181" s="2231">
        <f t="shared" si="55"/>
        <v>0</v>
      </c>
      <c r="P181" s="2232"/>
      <c r="Q181" s="2232"/>
      <c r="R181" s="2231">
        <f t="shared" si="56"/>
        <v>0</v>
      </c>
      <c r="S181" s="2232"/>
      <c r="T181" s="2232"/>
      <c r="U181" s="2231">
        <f t="shared" si="57"/>
        <v>0</v>
      </c>
      <c r="V181" s="2231">
        <f t="shared" si="58"/>
        <v>0</v>
      </c>
      <c r="W181" s="2232"/>
      <c r="X181" s="2232"/>
      <c r="Y181" s="2231">
        <f t="shared" si="59"/>
        <v>0</v>
      </c>
      <c r="Z181" s="2232"/>
      <c r="AA181" s="2232"/>
      <c r="AB181" s="2231">
        <f t="shared" si="60"/>
        <v>0</v>
      </c>
      <c r="AC181" s="2232"/>
      <c r="AD181" s="2232"/>
      <c r="AE181" s="2231">
        <f t="shared" si="61"/>
        <v>0</v>
      </c>
      <c r="AF181" s="2232"/>
      <c r="AG181" s="2232"/>
      <c r="AH181" s="2231">
        <f t="shared" si="62"/>
        <v>0</v>
      </c>
      <c r="AI181" s="2231">
        <f t="shared" si="63"/>
        <v>0</v>
      </c>
      <c r="AJ181" s="2265"/>
      <c r="AZ181" s="2161"/>
      <c r="BA181" s="2161"/>
    </row>
    <row r="182" spans="1:53" ht="15">
      <c r="A182" s="2214"/>
      <c r="B182" s="2215"/>
      <c r="C182" s="2216"/>
      <c r="D182" s="2214"/>
      <c r="E182" s="2165"/>
      <c r="F182" s="2165"/>
      <c r="G182" s="2165"/>
      <c r="H182" s="2230" t="s">
        <v>635</v>
      </c>
      <c r="I182" s="2230"/>
      <c r="J182" s="2216">
        <f>J183+J184+J185+J186</f>
        <v>0</v>
      </c>
      <c r="K182" s="2216">
        <f>K183+K184+K185+K186</f>
        <v>0</v>
      </c>
      <c r="L182" s="2215">
        <f t="shared" si="54"/>
        <v>0</v>
      </c>
      <c r="M182" s="2216">
        <f>M183+M184+M185+M186</f>
        <v>0</v>
      </c>
      <c r="N182" s="2216">
        <f>N183+N184+N185+N186</f>
        <v>0</v>
      </c>
      <c r="O182" s="2215">
        <f t="shared" si="55"/>
        <v>0</v>
      </c>
      <c r="P182" s="2216">
        <f>P183+P184+P185+P186</f>
        <v>0</v>
      </c>
      <c r="Q182" s="2216">
        <f>Q183+Q184+Q185+Q186</f>
        <v>0</v>
      </c>
      <c r="R182" s="2215">
        <f t="shared" si="56"/>
        <v>0</v>
      </c>
      <c r="S182" s="2216">
        <f>S183+S184+S185+S186</f>
        <v>0</v>
      </c>
      <c r="T182" s="2216">
        <f>T183+T184+T185+T186</f>
        <v>0</v>
      </c>
      <c r="U182" s="2215">
        <f t="shared" si="57"/>
        <v>0</v>
      </c>
      <c r="V182" s="2215">
        <f t="shared" si="58"/>
        <v>0</v>
      </c>
      <c r="W182" s="2216">
        <f>W183+W184+W185+W186</f>
        <v>0</v>
      </c>
      <c r="X182" s="2216">
        <f>X183+X184+X185+X186</f>
        <v>0</v>
      </c>
      <c r="Y182" s="2215">
        <f t="shared" si="59"/>
        <v>0</v>
      </c>
      <c r="Z182" s="2216">
        <f>Z183+Z184+Z185+Z186</f>
        <v>0</v>
      </c>
      <c r="AA182" s="2216">
        <f>AA183+AA184+AA185+AA186</f>
        <v>0</v>
      </c>
      <c r="AB182" s="2215">
        <f t="shared" si="60"/>
        <v>0</v>
      </c>
      <c r="AC182" s="2216">
        <f>AC183+AC184+AC185+AC186</f>
        <v>0</v>
      </c>
      <c r="AD182" s="2216">
        <f>AD183+AD184+AD185+AD186</f>
        <v>0</v>
      </c>
      <c r="AE182" s="2215">
        <f t="shared" si="61"/>
        <v>0</v>
      </c>
      <c r="AF182" s="2216">
        <f>AF183+AF184+AF185+AF186</f>
        <v>0</v>
      </c>
      <c r="AG182" s="2216">
        <f>AG183+AG184+AG185+AG186</f>
        <v>0</v>
      </c>
      <c r="AH182" s="2215">
        <f t="shared" si="62"/>
        <v>0</v>
      </c>
      <c r="AI182" s="2215">
        <f t="shared" si="63"/>
        <v>0</v>
      </c>
      <c r="AJ182" s="2265"/>
      <c r="AZ182" s="2161"/>
      <c r="BA182" s="2161"/>
    </row>
    <row r="183" spans="1:53" ht="15">
      <c r="A183" s="2214"/>
      <c r="B183" s="2215"/>
      <c r="C183" s="2216" t="s">
        <v>551</v>
      </c>
      <c r="D183" s="2214"/>
      <c r="E183" s="2165"/>
      <c r="F183" s="2165"/>
      <c r="G183" s="2165"/>
      <c r="H183" s="2230"/>
      <c r="I183" s="2230" t="s">
        <v>636</v>
      </c>
      <c r="J183" s="2232"/>
      <c r="K183" s="2232"/>
      <c r="L183" s="2231">
        <f t="shared" si="54"/>
        <v>0</v>
      </c>
      <c r="M183" s="2232"/>
      <c r="N183" s="2232"/>
      <c r="O183" s="2231">
        <f t="shared" si="55"/>
        <v>0</v>
      </c>
      <c r="P183" s="2232"/>
      <c r="Q183" s="2232"/>
      <c r="R183" s="2231">
        <f t="shared" si="56"/>
        <v>0</v>
      </c>
      <c r="S183" s="2232"/>
      <c r="T183" s="2232"/>
      <c r="U183" s="2231">
        <f t="shared" si="57"/>
        <v>0</v>
      </c>
      <c r="V183" s="2231">
        <f t="shared" si="58"/>
        <v>0</v>
      </c>
      <c r="W183" s="2232"/>
      <c r="X183" s="2232"/>
      <c r="Y183" s="2231">
        <f t="shared" si="59"/>
        <v>0</v>
      </c>
      <c r="Z183" s="2232"/>
      <c r="AA183" s="2232"/>
      <c r="AB183" s="2231">
        <f t="shared" si="60"/>
        <v>0</v>
      </c>
      <c r="AC183" s="2232"/>
      <c r="AD183" s="2232"/>
      <c r="AE183" s="2231">
        <f t="shared" si="61"/>
        <v>0</v>
      </c>
      <c r="AF183" s="2232"/>
      <c r="AG183" s="2232"/>
      <c r="AH183" s="2231">
        <f t="shared" si="62"/>
        <v>0</v>
      </c>
      <c r="AI183" s="2231">
        <f t="shared" si="63"/>
        <v>0</v>
      </c>
      <c r="AJ183" s="2265"/>
      <c r="AZ183" s="2161"/>
      <c r="BA183" s="2161"/>
    </row>
    <row r="184" spans="1:53" ht="15">
      <c r="A184" s="2214"/>
      <c r="B184" s="2215"/>
      <c r="C184" s="2216" t="s">
        <v>551</v>
      </c>
      <c r="D184" s="2214"/>
      <c r="E184" s="2165"/>
      <c r="F184" s="2165"/>
      <c r="G184" s="2165"/>
      <c r="H184" s="2230"/>
      <c r="I184" s="2230" t="s">
        <v>637</v>
      </c>
      <c r="J184" s="2232"/>
      <c r="K184" s="2232"/>
      <c r="L184" s="2231">
        <f t="shared" si="54"/>
        <v>0</v>
      </c>
      <c r="M184" s="2232"/>
      <c r="N184" s="2232"/>
      <c r="O184" s="2231">
        <f t="shared" si="55"/>
        <v>0</v>
      </c>
      <c r="P184" s="2232"/>
      <c r="Q184" s="2232"/>
      <c r="R184" s="2231">
        <f t="shared" si="56"/>
        <v>0</v>
      </c>
      <c r="S184" s="2232"/>
      <c r="T184" s="2232"/>
      <c r="U184" s="2231">
        <f t="shared" si="57"/>
        <v>0</v>
      </c>
      <c r="V184" s="2231">
        <f t="shared" si="58"/>
        <v>0</v>
      </c>
      <c r="W184" s="2232"/>
      <c r="X184" s="2232"/>
      <c r="Y184" s="2231">
        <f t="shared" si="59"/>
        <v>0</v>
      </c>
      <c r="Z184" s="2232"/>
      <c r="AA184" s="2232"/>
      <c r="AB184" s="2231">
        <f t="shared" si="60"/>
        <v>0</v>
      </c>
      <c r="AC184" s="2232"/>
      <c r="AD184" s="2232"/>
      <c r="AE184" s="2231">
        <f t="shared" si="61"/>
        <v>0</v>
      </c>
      <c r="AF184" s="2232"/>
      <c r="AG184" s="2232"/>
      <c r="AH184" s="2231">
        <f t="shared" si="62"/>
        <v>0</v>
      </c>
      <c r="AI184" s="2231">
        <f t="shared" si="63"/>
        <v>0</v>
      </c>
      <c r="AJ184" s="2265"/>
      <c r="AZ184" s="2161"/>
      <c r="BA184" s="2161"/>
    </row>
    <row r="185" spans="1:53" ht="15">
      <c r="A185" s="2214"/>
      <c r="B185" s="2215"/>
      <c r="C185" s="2216" t="s">
        <v>552</v>
      </c>
      <c r="D185" s="2214"/>
      <c r="E185" s="2165"/>
      <c r="F185" s="2165"/>
      <c r="G185" s="2165"/>
      <c r="H185" s="2230"/>
      <c r="I185" s="2230" t="s">
        <v>76</v>
      </c>
      <c r="J185" s="2232"/>
      <c r="K185" s="2232"/>
      <c r="L185" s="2231">
        <f t="shared" si="54"/>
        <v>0</v>
      </c>
      <c r="M185" s="2232"/>
      <c r="N185" s="2232"/>
      <c r="O185" s="2231">
        <f t="shared" si="55"/>
        <v>0</v>
      </c>
      <c r="P185" s="2232"/>
      <c r="Q185" s="2232"/>
      <c r="R185" s="2231">
        <f t="shared" si="56"/>
        <v>0</v>
      </c>
      <c r="S185" s="2232"/>
      <c r="T185" s="2232"/>
      <c r="U185" s="2231">
        <f t="shared" si="57"/>
        <v>0</v>
      </c>
      <c r="V185" s="2231">
        <f t="shared" si="58"/>
        <v>0</v>
      </c>
      <c r="W185" s="2232"/>
      <c r="X185" s="2232"/>
      <c r="Y185" s="2231">
        <f t="shared" si="59"/>
        <v>0</v>
      </c>
      <c r="Z185" s="2232"/>
      <c r="AA185" s="2232"/>
      <c r="AB185" s="2231">
        <f t="shared" si="60"/>
        <v>0</v>
      </c>
      <c r="AC185" s="2232"/>
      <c r="AD185" s="2232"/>
      <c r="AE185" s="2231">
        <f t="shared" si="61"/>
        <v>0</v>
      </c>
      <c r="AF185" s="2232"/>
      <c r="AG185" s="2232"/>
      <c r="AH185" s="2231">
        <f t="shared" si="62"/>
        <v>0</v>
      </c>
      <c r="AI185" s="2231">
        <f t="shared" si="63"/>
        <v>0</v>
      </c>
      <c r="AJ185" s="2265"/>
      <c r="AZ185" s="2161"/>
      <c r="BA185" s="2161"/>
    </row>
    <row r="186" spans="1:53" ht="15">
      <c r="A186" s="2214"/>
      <c r="B186" s="2215"/>
      <c r="C186" s="2216" t="s">
        <v>551</v>
      </c>
      <c r="D186" s="2214"/>
      <c r="E186" s="2165"/>
      <c r="F186" s="2165"/>
      <c r="G186" s="2165"/>
      <c r="H186" s="2230"/>
      <c r="I186" s="2230" t="s">
        <v>638</v>
      </c>
      <c r="J186" s="2232"/>
      <c r="K186" s="2232"/>
      <c r="L186" s="2231">
        <f t="shared" si="54"/>
        <v>0</v>
      </c>
      <c r="M186" s="2232"/>
      <c r="N186" s="2232"/>
      <c r="O186" s="2231">
        <f t="shared" si="55"/>
        <v>0</v>
      </c>
      <c r="P186" s="2232"/>
      <c r="Q186" s="2232"/>
      <c r="R186" s="2231">
        <f t="shared" si="56"/>
        <v>0</v>
      </c>
      <c r="S186" s="2232"/>
      <c r="T186" s="2232"/>
      <c r="U186" s="2231">
        <f t="shared" si="57"/>
        <v>0</v>
      </c>
      <c r="V186" s="2231">
        <f t="shared" si="58"/>
        <v>0</v>
      </c>
      <c r="W186" s="2232"/>
      <c r="X186" s="2232"/>
      <c r="Y186" s="2231">
        <f t="shared" si="59"/>
        <v>0</v>
      </c>
      <c r="Z186" s="2232"/>
      <c r="AA186" s="2232"/>
      <c r="AB186" s="2231">
        <f t="shared" si="60"/>
        <v>0</v>
      </c>
      <c r="AC186" s="2232"/>
      <c r="AD186" s="2232"/>
      <c r="AE186" s="2231">
        <f t="shared" si="61"/>
        <v>0</v>
      </c>
      <c r="AF186" s="2232"/>
      <c r="AG186" s="2232"/>
      <c r="AH186" s="2231">
        <f t="shared" si="62"/>
        <v>0</v>
      </c>
      <c r="AI186" s="2231">
        <f t="shared" si="63"/>
        <v>0</v>
      </c>
      <c r="AJ186" s="2265"/>
      <c r="AZ186" s="2161"/>
      <c r="BA186" s="2161"/>
    </row>
    <row r="187" spans="1:53" ht="15">
      <c r="A187" s="2214"/>
      <c r="B187" s="2215"/>
      <c r="C187" s="2216" t="s">
        <v>551</v>
      </c>
      <c r="D187" s="2214"/>
      <c r="E187" s="2165"/>
      <c r="F187" s="2165"/>
      <c r="G187" s="2165"/>
      <c r="H187" s="2230" t="s">
        <v>639</v>
      </c>
      <c r="I187" s="2230"/>
      <c r="J187" s="2232"/>
      <c r="K187" s="2232"/>
      <c r="L187" s="2231">
        <f t="shared" si="54"/>
        <v>0</v>
      </c>
      <c r="M187" s="2232"/>
      <c r="N187" s="2232"/>
      <c r="O187" s="2231">
        <f t="shared" si="55"/>
        <v>0</v>
      </c>
      <c r="P187" s="2232"/>
      <c r="Q187" s="2232"/>
      <c r="R187" s="2231">
        <f t="shared" si="56"/>
        <v>0</v>
      </c>
      <c r="S187" s="2232"/>
      <c r="T187" s="2232"/>
      <c r="U187" s="2231">
        <f t="shared" si="57"/>
        <v>0</v>
      </c>
      <c r="V187" s="2231">
        <f t="shared" si="58"/>
        <v>0</v>
      </c>
      <c r="W187" s="2232"/>
      <c r="X187" s="2232"/>
      <c r="Y187" s="2231">
        <f t="shared" si="59"/>
        <v>0</v>
      </c>
      <c r="Z187" s="2232"/>
      <c r="AA187" s="2232"/>
      <c r="AB187" s="2231">
        <f t="shared" si="60"/>
        <v>0</v>
      </c>
      <c r="AC187" s="2232"/>
      <c r="AD187" s="2232"/>
      <c r="AE187" s="2231">
        <f t="shared" si="61"/>
        <v>0</v>
      </c>
      <c r="AF187" s="2232"/>
      <c r="AG187" s="2232"/>
      <c r="AH187" s="2231">
        <f t="shared" si="62"/>
        <v>0</v>
      </c>
      <c r="AI187" s="2231">
        <f t="shared" si="63"/>
        <v>0</v>
      </c>
      <c r="AJ187" s="2265"/>
      <c r="AZ187" s="2161"/>
      <c r="BA187" s="2161"/>
    </row>
    <row r="188" spans="1:53" ht="15">
      <c r="A188" s="2214"/>
      <c r="B188" s="2215"/>
      <c r="C188" s="2216" t="s">
        <v>551</v>
      </c>
      <c r="D188" s="2214"/>
      <c r="E188" s="2165"/>
      <c r="F188" s="2165"/>
      <c r="G188" s="2165"/>
      <c r="H188" s="2230" t="s">
        <v>640</v>
      </c>
      <c r="I188" s="2230"/>
      <c r="J188" s="2232"/>
      <c r="K188" s="2232"/>
      <c r="L188" s="2231">
        <f t="shared" si="54"/>
        <v>0</v>
      </c>
      <c r="M188" s="2232"/>
      <c r="N188" s="2232"/>
      <c r="O188" s="2231">
        <f t="shared" si="55"/>
        <v>0</v>
      </c>
      <c r="P188" s="2232"/>
      <c r="Q188" s="2232"/>
      <c r="R188" s="2231">
        <f t="shared" si="56"/>
        <v>0</v>
      </c>
      <c r="S188" s="2232"/>
      <c r="T188" s="2232"/>
      <c r="U188" s="2231">
        <f t="shared" si="57"/>
        <v>0</v>
      </c>
      <c r="V188" s="2231">
        <f t="shared" si="58"/>
        <v>0</v>
      </c>
      <c r="W188" s="2232"/>
      <c r="X188" s="2232"/>
      <c r="Y188" s="2231">
        <f t="shared" si="59"/>
        <v>0</v>
      </c>
      <c r="Z188" s="2232"/>
      <c r="AA188" s="2232"/>
      <c r="AB188" s="2231">
        <f t="shared" si="60"/>
        <v>0</v>
      </c>
      <c r="AC188" s="2232"/>
      <c r="AD188" s="2232"/>
      <c r="AE188" s="2231">
        <f t="shared" si="61"/>
        <v>0</v>
      </c>
      <c r="AF188" s="2232"/>
      <c r="AG188" s="2232"/>
      <c r="AH188" s="2231">
        <f t="shared" si="62"/>
        <v>0</v>
      </c>
      <c r="AI188" s="2231">
        <f t="shared" si="63"/>
        <v>0</v>
      </c>
      <c r="AJ188" s="2265"/>
      <c r="AZ188" s="2161"/>
      <c r="BA188" s="2161"/>
    </row>
    <row r="189" spans="1:53" ht="15">
      <c r="A189" s="2214"/>
      <c r="B189" s="2215"/>
      <c r="C189" s="2216"/>
      <c r="D189" s="2214"/>
      <c r="E189" s="2165"/>
      <c r="F189" s="2165"/>
      <c r="G189" s="2165"/>
      <c r="H189" s="2230" t="s">
        <v>641</v>
      </c>
      <c r="I189" s="2230"/>
      <c r="J189" s="2216">
        <f>J190+J191</f>
        <v>0</v>
      </c>
      <c r="K189" s="2216">
        <f>K190+K191</f>
        <v>0</v>
      </c>
      <c r="L189" s="2215">
        <f t="shared" si="54"/>
        <v>0</v>
      </c>
      <c r="M189" s="2216">
        <f>M190+M191</f>
        <v>0</v>
      </c>
      <c r="N189" s="2216">
        <f>N190+N191</f>
        <v>0</v>
      </c>
      <c r="O189" s="2215">
        <f t="shared" si="55"/>
        <v>0</v>
      </c>
      <c r="P189" s="2216">
        <f>P190+P191</f>
        <v>0</v>
      </c>
      <c r="Q189" s="2216">
        <f>Q190+Q191</f>
        <v>0</v>
      </c>
      <c r="R189" s="2215">
        <f t="shared" si="56"/>
        <v>0</v>
      </c>
      <c r="S189" s="2216">
        <f>S190+S191</f>
        <v>0</v>
      </c>
      <c r="T189" s="2216">
        <f>T190+T191</f>
        <v>0</v>
      </c>
      <c r="U189" s="2215">
        <f t="shared" si="57"/>
        <v>0</v>
      </c>
      <c r="V189" s="2215">
        <f t="shared" si="58"/>
        <v>0</v>
      </c>
      <c r="W189" s="2216">
        <f>W190+W191</f>
        <v>0</v>
      </c>
      <c r="X189" s="2216">
        <f>X190+X191</f>
        <v>0</v>
      </c>
      <c r="Y189" s="2215">
        <f t="shared" si="59"/>
        <v>0</v>
      </c>
      <c r="Z189" s="2216">
        <f>Z190+Z191</f>
        <v>0</v>
      </c>
      <c r="AA189" s="2216">
        <f>AA190+AA191</f>
        <v>0</v>
      </c>
      <c r="AB189" s="2215">
        <f t="shared" si="60"/>
        <v>0</v>
      </c>
      <c r="AC189" s="2216">
        <f>AC190+AC191</f>
        <v>0</v>
      </c>
      <c r="AD189" s="2216">
        <f>AD190+AD191</f>
        <v>0</v>
      </c>
      <c r="AE189" s="2215">
        <f t="shared" si="61"/>
        <v>0</v>
      </c>
      <c r="AF189" s="2216">
        <f>AF190+AF191</f>
        <v>0</v>
      </c>
      <c r="AG189" s="2216">
        <f>AG190+AG191</f>
        <v>0</v>
      </c>
      <c r="AH189" s="2215">
        <f t="shared" si="62"/>
        <v>0</v>
      </c>
      <c r="AI189" s="2215">
        <f t="shared" si="63"/>
        <v>0</v>
      </c>
      <c r="AJ189" s="2265"/>
      <c r="AZ189" s="2161"/>
      <c r="BA189" s="2161"/>
    </row>
    <row r="190" spans="1:53" ht="15">
      <c r="A190" s="2214"/>
      <c r="B190" s="2215"/>
      <c r="C190" s="2216" t="s">
        <v>551</v>
      </c>
      <c r="D190" s="2214"/>
      <c r="E190" s="2165"/>
      <c r="F190" s="2165"/>
      <c r="G190" s="2165"/>
      <c r="H190" s="2230"/>
      <c r="I190" s="2230" t="s">
        <v>642</v>
      </c>
      <c r="J190" s="2232"/>
      <c r="K190" s="2232"/>
      <c r="L190" s="2231">
        <f t="shared" si="54"/>
        <v>0</v>
      </c>
      <c r="M190" s="2232"/>
      <c r="N190" s="2232"/>
      <c r="O190" s="2231">
        <f t="shared" si="55"/>
        <v>0</v>
      </c>
      <c r="P190" s="2232"/>
      <c r="Q190" s="2232"/>
      <c r="R190" s="2231">
        <f t="shared" si="56"/>
        <v>0</v>
      </c>
      <c r="S190" s="2232"/>
      <c r="T190" s="2232"/>
      <c r="U190" s="2231">
        <f t="shared" si="57"/>
        <v>0</v>
      </c>
      <c r="V190" s="2231">
        <f t="shared" si="58"/>
        <v>0</v>
      </c>
      <c r="W190" s="2232"/>
      <c r="X190" s="2232"/>
      <c r="Y190" s="2231">
        <f t="shared" si="59"/>
        <v>0</v>
      </c>
      <c r="Z190" s="2232"/>
      <c r="AA190" s="2232"/>
      <c r="AB190" s="2231">
        <f t="shared" si="60"/>
        <v>0</v>
      </c>
      <c r="AC190" s="2232"/>
      <c r="AD190" s="2232"/>
      <c r="AE190" s="2231">
        <f t="shared" si="61"/>
        <v>0</v>
      </c>
      <c r="AF190" s="2232"/>
      <c r="AG190" s="2232"/>
      <c r="AH190" s="2231">
        <f t="shared" si="62"/>
        <v>0</v>
      </c>
      <c r="AI190" s="2231">
        <f t="shared" si="63"/>
        <v>0</v>
      </c>
      <c r="AJ190" s="2265"/>
      <c r="AZ190" s="2161"/>
      <c r="BA190" s="2161"/>
    </row>
    <row r="191" spans="1:53" ht="15">
      <c r="A191" s="2214"/>
      <c r="B191" s="2215"/>
      <c r="C191" s="2216" t="s">
        <v>551</v>
      </c>
      <c r="D191" s="2214"/>
      <c r="E191" s="2165"/>
      <c r="F191" s="2165"/>
      <c r="G191" s="2165"/>
      <c r="H191" s="2230"/>
      <c r="I191" s="2230" t="s">
        <v>643</v>
      </c>
      <c r="J191" s="2232"/>
      <c r="K191" s="2232"/>
      <c r="L191" s="2231">
        <f t="shared" si="54"/>
        <v>0</v>
      </c>
      <c r="M191" s="2232"/>
      <c r="N191" s="2232"/>
      <c r="O191" s="2231">
        <f t="shared" si="55"/>
        <v>0</v>
      </c>
      <c r="P191" s="2232"/>
      <c r="Q191" s="2232"/>
      <c r="R191" s="2231">
        <f t="shared" si="56"/>
        <v>0</v>
      </c>
      <c r="S191" s="2232"/>
      <c r="T191" s="2232"/>
      <c r="U191" s="2231">
        <f t="shared" si="57"/>
        <v>0</v>
      </c>
      <c r="V191" s="2231">
        <f t="shared" si="58"/>
        <v>0</v>
      </c>
      <c r="W191" s="2232"/>
      <c r="X191" s="2232"/>
      <c r="Y191" s="2231">
        <f t="shared" si="59"/>
        <v>0</v>
      </c>
      <c r="Z191" s="2232"/>
      <c r="AA191" s="2232"/>
      <c r="AB191" s="2231">
        <f t="shared" si="60"/>
        <v>0</v>
      </c>
      <c r="AC191" s="2232"/>
      <c r="AD191" s="2232"/>
      <c r="AE191" s="2231">
        <f t="shared" si="61"/>
        <v>0</v>
      </c>
      <c r="AF191" s="2232"/>
      <c r="AG191" s="2232"/>
      <c r="AH191" s="2231">
        <f t="shared" si="62"/>
        <v>0</v>
      </c>
      <c r="AI191" s="2231">
        <f t="shared" si="63"/>
        <v>0</v>
      </c>
      <c r="AJ191" s="2265"/>
      <c r="AZ191" s="2161"/>
      <c r="BA191" s="2161"/>
    </row>
    <row r="192" spans="1:53" ht="15">
      <c r="A192" s="2214"/>
      <c r="B192" s="2215"/>
      <c r="C192" s="2216" t="s">
        <v>552</v>
      </c>
      <c r="D192" s="2214"/>
      <c r="E192" s="2165"/>
      <c r="F192" s="2165"/>
      <c r="G192" s="2165"/>
      <c r="H192" s="2230" t="s">
        <v>644</v>
      </c>
      <c r="I192" s="2230"/>
      <c r="J192" s="2232"/>
      <c r="K192" s="2232"/>
      <c r="L192" s="2231">
        <f t="shared" si="54"/>
        <v>0</v>
      </c>
      <c r="M192" s="2232"/>
      <c r="N192" s="2232"/>
      <c r="O192" s="2231">
        <f t="shared" si="55"/>
        <v>0</v>
      </c>
      <c r="P192" s="2232"/>
      <c r="Q192" s="2232"/>
      <c r="R192" s="2231">
        <f t="shared" si="56"/>
        <v>0</v>
      </c>
      <c r="S192" s="2232"/>
      <c r="T192" s="2232"/>
      <c r="U192" s="2231">
        <f t="shared" si="57"/>
        <v>0</v>
      </c>
      <c r="V192" s="2231">
        <f t="shared" si="58"/>
        <v>0</v>
      </c>
      <c r="W192" s="2232"/>
      <c r="X192" s="2232"/>
      <c r="Y192" s="2231">
        <f t="shared" si="59"/>
        <v>0</v>
      </c>
      <c r="Z192" s="2232"/>
      <c r="AA192" s="2232"/>
      <c r="AB192" s="2231">
        <f t="shared" si="60"/>
        <v>0</v>
      </c>
      <c r="AC192" s="2232"/>
      <c r="AD192" s="2232"/>
      <c r="AE192" s="2231">
        <f t="shared" si="61"/>
        <v>0</v>
      </c>
      <c r="AF192" s="2232"/>
      <c r="AG192" s="2232"/>
      <c r="AH192" s="2231">
        <f t="shared" si="62"/>
        <v>0</v>
      </c>
      <c r="AI192" s="2231">
        <f t="shared" si="63"/>
        <v>0</v>
      </c>
      <c r="AJ192" s="2265"/>
      <c r="AZ192" s="2161"/>
      <c r="BA192" s="2161"/>
    </row>
    <row r="193" spans="1:53" ht="15">
      <c r="A193" s="2214"/>
      <c r="B193" s="2215"/>
      <c r="C193" s="2216" t="s">
        <v>552</v>
      </c>
      <c r="D193" s="2214"/>
      <c r="E193" s="2165"/>
      <c r="F193" s="2165"/>
      <c r="G193" s="2165"/>
      <c r="H193" s="2230" t="s">
        <v>645</v>
      </c>
      <c r="I193" s="2230"/>
      <c r="J193" s="2232"/>
      <c r="K193" s="2232"/>
      <c r="L193" s="2231">
        <f t="shared" si="54"/>
        <v>0</v>
      </c>
      <c r="M193" s="2232"/>
      <c r="N193" s="2232"/>
      <c r="O193" s="2231">
        <f t="shared" si="55"/>
        <v>0</v>
      </c>
      <c r="P193" s="2232"/>
      <c r="Q193" s="2232"/>
      <c r="R193" s="2231">
        <f t="shared" si="56"/>
        <v>0</v>
      </c>
      <c r="S193" s="2232"/>
      <c r="T193" s="2232"/>
      <c r="U193" s="2231">
        <f t="shared" si="57"/>
        <v>0</v>
      </c>
      <c r="V193" s="2231">
        <f t="shared" si="58"/>
        <v>0</v>
      </c>
      <c r="W193" s="2232"/>
      <c r="X193" s="2232"/>
      <c r="Y193" s="2231">
        <f t="shared" si="59"/>
        <v>0</v>
      </c>
      <c r="Z193" s="2232"/>
      <c r="AA193" s="2232"/>
      <c r="AB193" s="2231">
        <f t="shared" si="60"/>
        <v>0</v>
      </c>
      <c r="AC193" s="2232"/>
      <c r="AD193" s="2232"/>
      <c r="AE193" s="2231">
        <f t="shared" si="61"/>
        <v>0</v>
      </c>
      <c r="AF193" s="2232"/>
      <c r="AG193" s="2232"/>
      <c r="AH193" s="2231">
        <f t="shared" si="62"/>
        <v>0</v>
      </c>
      <c r="AI193" s="2231">
        <f t="shared" si="63"/>
        <v>0</v>
      </c>
      <c r="AJ193" s="2265"/>
      <c r="AZ193" s="2161"/>
      <c r="BA193" s="2161"/>
    </row>
    <row r="194" spans="1:53" ht="15">
      <c r="A194" s="2214"/>
      <c r="B194" s="2215"/>
      <c r="C194" s="2216" t="s">
        <v>552</v>
      </c>
      <c r="D194" s="2214"/>
      <c r="E194" s="2165"/>
      <c r="F194" s="2165"/>
      <c r="G194" s="2165"/>
      <c r="H194" s="2230" t="s">
        <v>646</v>
      </c>
      <c r="I194" s="2230"/>
      <c r="J194" s="2232"/>
      <c r="K194" s="2232"/>
      <c r="L194" s="2231">
        <f t="shared" si="54"/>
        <v>0</v>
      </c>
      <c r="M194" s="2232"/>
      <c r="N194" s="2232"/>
      <c r="O194" s="2231">
        <f t="shared" si="55"/>
        <v>0</v>
      </c>
      <c r="P194" s="2232"/>
      <c r="Q194" s="2232"/>
      <c r="R194" s="2231">
        <f t="shared" si="56"/>
        <v>0</v>
      </c>
      <c r="S194" s="2232"/>
      <c r="T194" s="2232"/>
      <c r="U194" s="2231">
        <f t="shared" si="57"/>
        <v>0</v>
      </c>
      <c r="V194" s="2231">
        <f t="shared" si="58"/>
        <v>0</v>
      </c>
      <c r="W194" s="2232"/>
      <c r="X194" s="2232"/>
      <c r="Y194" s="2231">
        <f t="shared" si="59"/>
        <v>0</v>
      </c>
      <c r="Z194" s="2232"/>
      <c r="AA194" s="2232"/>
      <c r="AB194" s="2231">
        <f t="shared" si="60"/>
        <v>0</v>
      </c>
      <c r="AC194" s="2232"/>
      <c r="AD194" s="2232"/>
      <c r="AE194" s="2231">
        <f t="shared" si="61"/>
        <v>0</v>
      </c>
      <c r="AF194" s="2232"/>
      <c r="AG194" s="2232"/>
      <c r="AH194" s="2231">
        <f t="shared" si="62"/>
        <v>0</v>
      </c>
      <c r="AI194" s="2231">
        <f t="shared" si="63"/>
        <v>0</v>
      </c>
      <c r="AJ194" s="2265"/>
      <c r="AZ194" s="2161"/>
      <c r="BA194" s="2161"/>
    </row>
    <row r="195" spans="1:53" ht="15">
      <c r="A195" s="2214"/>
      <c r="B195" s="2215"/>
      <c r="C195" s="2216" t="s">
        <v>552</v>
      </c>
      <c r="D195" s="2214"/>
      <c r="E195" s="2165"/>
      <c r="F195" s="2165"/>
      <c r="G195" s="2165"/>
      <c r="H195" s="2230" t="s">
        <v>647</v>
      </c>
      <c r="I195" s="2230"/>
      <c r="J195" s="2232"/>
      <c r="K195" s="2232"/>
      <c r="L195" s="2231">
        <f t="shared" si="54"/>
        <v>0</v>
      </c>
      <c r="M195" s="2232"/>
      <c r="N195" s="2232"/>
      <c r="O195" s="2231">
        <f t="shared" si="55"/>
        <v>0</v>
      </c>
      <c r="P195" s="2232"/>
      <c r="Q195" s="2232"/>
      <c r="R195" s="2231">
        <f t="shared" si="56"/>
        <v>0</v>
      </c>
      <c r="S195" s="2232"/>
      <c r="T195" s="2232"/>
      <c r="U195" s="2231">
        <f t="shared" si="57"/>
        <v>0</v>
      </c>
      <c r="V195" s="2231">
        <f t="shared" si="58"/>
        <v>0</v>
      </c>
      <c r="W195" s="2232"/>
      <c r="X195" s="2232"/>
      <c r="Y195" s="2231">
        <f t="shared" si="59"/>
        <v>0</v>
      </c>
      <c r="Z195" s="2232"/>
      <c r="AA195" s="2232"/>
      <c r="AB195" s="2231">
        <f t="shared" si="60"/>
        <v>0</v>
      </c>
      <c r="AC195" s="2232"/>
      <c r="AD195" s="2232"/>
      <c r="AE195" s="2231">
        <f t="shared" si="61"/>
        <v>0</v>
      </c>
      <c r="AF195" s="2232"/>
      <c r="AG195" s="2232"/>
      <c r="AH195" s="2231">
        <f t="shared" si="62"/>
        <v>0</v>
      </c>
      <c r="AI195" s="2231">
        <f t="shared" si="63"/>
        <v>0</v>
      </c>
      <c r="AJ195" s="2265"/>
      <c r="AZ195" s="2161"/>
      <c r="BA195" s="2161"/>
    </row>
    <row r="196" spans="1:53" s="2225" customFormat="1" ht="15" customHeight="1">
      <c r="A196" s="2214"/>
      <c r="B196" s="2491"/>
      <c r="C196" s="2216" t="s">
        <v>552</v>
      </c>
      <c r="D196" s="2214"/>
      <c r="E196" s="2486"/>
      <c r="F196" s="2486"/>
      <c r="G196" s="2486"/>
      <c r="H196" s="2487" t="s">
        <v>2015</v>
      </c>
      <c r="I196" s="2487"/>
      <c r="J196" s="2492"/>
      <c r="K196" s="2492"/>
      <c r="L196" s="2492"/>
      <c r="M196" s="2492"/>
      <c r="N196" s="2492"/>
      <c r="O196" s="2492"/>
      <c r="P196" s="2492"/>
      <c r="Q196" s="2218"/>
      <c r="R196" s="2232"/>
      <c r="S196" s="2492"/>
      <c r="T196" s="2492"/>
      <c r="U196" s="2492"/>
      <c r="V196" s="2492"/>
      <c r="W196" s="2492"/>
      <c r="X196" s="2492"/>
      <c r="Y196" s="2492"/>
      <c r="Z196" s="2492"/>
      <c r="AA196" s="2492"/>
      <c r="AB196" s="2224"/>
      <c r="AC196" s="2224"/>
      <c r="AD196" s="2224"/>
      <c r="AE196" s="2224"/>
      <c r="AF196" s="2224"/>
      <c r="AG196" s="2224"/>
      <c r="AH196" s="2224"/>
      <c r="AI196" s="2224"/>
      <c r="AJ196" s="2224"/>
      <c r="AK196" s="2224"/>
      <c r="AL196" s="2224"/>
      <c r="AM196" s="2224"/>
      <c r="AN196" s="2224"/>
      <c r="AO196" s="2224"/>
    </row>
    <row r="197" spans="1:53" ht="15">
      <c r="A197" s="2214"/>
      <c r="B197" s="2215"/>
      <c r="C197" s="2216"/>
      <c r="D197" s="2214"/>
      <c r="E197" s="2165"/>
      <c r="F197" s="2165"/>
      <c r="G197" s="2165"/>
      <c r="H197" s="2230"/>
      <c r="I197" s="2230"/>
      <c r="J197" s="2232"/>
      <c r="K197" s="2232"/>
      <c r="L197" s="2231"/>
      <c r="M197" s="2232"/>
      <c r="N197" s="2232"/>
      <c r="O197" s="2231"/>
      <c r="P197" s="2232"/>
      <c r="Q197" s="2232"/>
      <c r="R197" s="2231"/>
      <c r="S197" s="2232"/>
      <c r="T197" s="2232"/>
      <c r="U197" s="2231"/>
      <c r="V197" s="2231"/>
      <c r="W197" s="2232"/>
      <c r="X197" s="2232"/>
      <c r="Y197" s="2231"/>
      <c r="Z197" s="2232"/>
      <c r="AA197" s="2232"/>
      <c r="AB197" s="2231"/>
      <c r="AC197" s="2232"/>
      <c r="AD197" s="2232"/>
      <c r="AE197" s="2231"/>
      <c r="AF197" s="2232"/>
      <c r="AG197" s="2232"/>
      <c r="AH197" s="2231"/>
      <c r="AI197" s="2231"/>
      <c r="AJ197" s="2265"/>
      <c r="AZ197" s="2161"/>
      <c r="BA197" s="2161"/>
    </row>
    <row r="198" spans="1:53" ht="15">
      <c r="A198" s="2214"/>
      <c r="B198" s="2215"/>
      <c r="C198" s="2216"/>
      <c r="D198" s="2214"/>
      <c r="E198" s="2165"/>
      <c r="F198" s="2165"/>
      <c r="G198" s="2165" t="s">
        <v>648</v>
      </c>
      <c r="H198" s="2165"/>
      <c r="I198" s="2165"/>
      <c r="J198" s="2216">
        <f>J199+J200</f>
        <v>0</v>
      </c>
      <c r="K198" s="2216">
        <f>K199+K200</f>
        <v>0</v>
      </c>
      <c r="L198" s="2215">
        <f>J198+K198</f>
        <v>0</v>
      </c>
      <c r="M198" s="2216">
        <f>M199+M200</f>
        <v>0</v>
      </c>
      <c r="N198" s="2216">
        <f>N199+N200</f>
        <v>0</v>
      </c>
      <c r="O198" s="2215">
        <f>M198+N198</f>
        <v>0</v>
      </c>
      <c r="P198" s="2216">
        <f>P199+P200</f>
        <v>0</v>
      </c>
      <c r="Q198" s="2216">
        <f>Q199+Q200</f>
        <v>0</v>
      </c>
      <c r="R198" s="2215">
        <f>P198+Q198</f>
        <v>0</v>
      </c>
      <c r="S198" s="2216">
        <f>S199+S200</f>
        <v>0</v>
      </c>
      <c r="T198" s="2216">
        <f>T199+T200</f>
        <v>0</v>
      </c>
      <c r="U198" s="2215">
        <f>S198+T198</f>
        <v>0</v>
      </c>
      <c r="V198" s="2215">
        <f>U198+R198+O198+L198</f>
        <v>0</v>
      </c>
      <c r="W198" s="2216">
        <f>W199+W200</f>
        <v>0</v>
      </c>
      <c r="X198" s="2216">
        <f>X199+X200</f>
        <v>0</v>
      </c>
      <c r="Y198" s="2215">
        <f>W198+X198</f>
        <v>0</v>
      </c>
      <c r="Z198" s="2216">
        <f>Z199+Z200</f>
        <v>0</v>
      </c>
      <c r="AA198" s="2216">
        <f>AA199+AA200</f>
        <v>0</v>
      </c>
      <c r="AB198" s="2215">
        <f>Z198+AA198</f>
        <v>0</v>
      </c>
      <c r="AC198" s="2216">
        <f>AC199+AC200</f>
        <v>0</v>
      </c>
      <c r="AD198" s="2216">
        <f>AD199+AD200</f>
        <v>0</v>
      </c>
      <c r="AE198" s="2215">
        <f>AC198+AD198</f>
        <v>0</v>
      </c>
      <c r="AF198" s="2216">
        <f>AF199+AF200</f>
        <v>0</v>
      </c>
      <c r="AG198" s="2216">
        <f>AG199+AG200</f>
        <v>0</v>
      </c>
      <c r="AH198" s="2215">
        <f>AF198+AG198</f>
        <v>0</v>
      </c>
      <c r="AI198" s="2215">
        <f>AH198+AE198+AB198+Y198</f>
        <v>0</v>
      </c>
      <c r="AJ198" s="2265"/>
      <c r="AZ198" s="2161"/>
      <c r="BA198" s="2161"/>
    </row>
    <row r="199" spans="1:53" ht="15">
      <c r="A199" s="2214"/>
      <c r="B199" s="2215"/>
      <c r="C199" s="2216" t="s">
        <v>552</v>
      </c>
      <c r="D199" s="2214"/>
      <c r="E199" s="2165"/>
      <c r="F199" s="2165"/>
      <c r="G199" s="2165"/>
      <c r="H199" s="2230" t="s">
        <v>649</v>
      </c>
      <c r="I199" s="2230"/>
      <c r="J199" s="2232"/>
      <c r="K199" s="2232"/>
      <c r="L199" s="2231">
        <f>J199+K199</f>
        <v>0</v>
      </c>
      <c r="M199" s="2232"/>
      <c r="N199" s="2232"/>
      <c r="O199" s="2231">
        <f>M199+N199</f>
        <v>0</v>
      </c>
      <c r="P199" s="2232"/>
      <c r="Q199" s="2232"/>
      <c r="R199" s="2231">
        <f>P199+Q199</f>
        <v>0</v>
      </c>
      <c r="S199" s="2232"/>
      <c r="T199" s="2232"/>
      <c r="U199" s="2231">
        <f>S199+T199</f>
        <v>0</v>
      </c>
      <c r="V199" s="2231">
        <f>U199+R199+O199+L199</f>
        <v>0</v>
      </c>
      <c r="W199" s="2232"/>
      <c r="X199" s="2232"/>
      <c r="Y199" s="2231">
        <f>W199+X199</f>
        <v>0</v>
      </c>
      <c r="Z199" s="2232"/>
      <c r="AA199" s="2232"/>
      <c r="AB199" s="2231">
        <f>Z199+AA199</f>
        <v>0</v>
      </c>
      <c r="AC199" s="2232"/>
      <c r="AD199" s="2232"/>
      <c r="AE199" s="2231">
        <f>AC199+AD199</f>
        <v>0</v>
      </c>
      <c r="AF199" s="2232"/>
      <c r="AG199" s="2232"/>
      <c r="AH199" s="2231">
        <f>AF199+AG199</f>
        <v>0</v>
      </c>
      <c r="AI199" s="2231">
        <f>AH199+AE199+AB199+Y199</f>
        <v>0</v>
      </c>
      <c r="AJ199" s="2265"/>
      <c r="AZ199" s="2161"/>
      <c r="BA199" s="2161"/>
    </row>
    <row r="200" spans="1:53" ht="15">
      <c r="A200" s="2214"/>
      <c r="B200" s="2215"/>
      <c r="C200" s="2216" t="s">
        <v>551</v>
      </c>
      <c r="D200" s="2214"/>
      <c r="E200" s="2165"/>
      <c r="F200" s="2165"/>
      <c r="G200" s="2165"/>
      <c r="H200" s="2230" t="s">
        <v>650</v>
      </c>
      <c r="I200" s="2230"/>
      <c r="J200" s="2232"/>
      <c r="K200" s="2232"/>
      <c r="L200" s="2231">
        <f>J200+K200</f>
        <v>0</v>
      </c>
      <c r="M200" s="2232"/>
      <c r="N200" s="2232"/>
      <c r="O200" s="2231">
        <f>M200+N200</f>
        <v>0</v>
      </c>
      <c r="P200" s="2232"/>
      <c r="Q200" s="2232"/>
      <c r="R200" s="2231">
        <f>P200+Q200</f>
        <v>0</v>
      </c>
      <c r="S200" s="2232"/>
      <c r="T200" s="2232"/>
      <c r="U200" s="2231">
        <f>S200+T200</f>
        <v>0</v>
      </c>
      <c r="V200" s="2231">
        <f>U200+R200+O200+L200</f>
        <v>0</v>
      </c>
      <c r="W200" s="2232"/>
      <c r="X200" s="2232"/>
      <c r="Y200" s="2231">
        <f>W200+X200</f>
        <v>0</v>
      </c>
      <c r="Z200" s="2232"/>
      <c r="AA200" s="2232"/>
      <c r="AB200" s="2231">
        <f>Z200+AA200</f>
        <v>0</v>
      </c>
      <c r="AC200" s="2232"/>
      <c r="AD200" s="2232"/>
      <c r="AE200" s="2231">
        <f>AC200+AD200</f>
        <v>0</v>
      </c>
      <c r="AF200" s="2232"/>
      <c r="AG200" s="2232"/>
      <c r="AH200" s="2231">
        <f>AF200+AG200</f>
        <v>0</v>
      </c>
      <c r="AI200" s="2231">
        <f>AH200+AE200+AB200+Y200</f>
        <v>0</v>
      </c>
      <c r="AJ200" s="2265"/>
      <c r="AZ200" s="2161"/>
      <c r="BA200" s="2161"/>
    </row>
    <row r="201" spans="1:53" ht="15">
      <c r="A201" s="2214"/>
      <c r="B201" s="2215"/>
      <c r="C201" s="2216"/>
      <c r="D201" s="2214"/>
      <c r="E201" s="2165"/>
      <c r="F201" s="2165"/>
      <c r="G201" s="2165"/>
      <c r="H201" s="2230"/>
      <c r="I201" s="2230"/>
      <c r="J201" s="2232"/>
      <c r="K201" s="2232"/>
      <c r="L201" s="2231"/>
      <c r="M201" s="2232"/>
      <c r="N201" s="2232"/>
      <c r="O201" s="2231"/>
      <c r="P201" s="2232"/>
      <c r="Q201" s="2232"/>
      <c r="R201" s="2231"/>
      <c r="S201" s="2232"/>
      <c r="T201" s="2232"/>
      <c r="U201" s="2231"/>
      <c r="V201" s="2231"/>
      <c r="W201" s="2232"/>
      <c r="X201" s="2232"/>
      <c r="Y201" s="2231"/>
      <c r="Z201" s="2232"/>
      <c r="AA201" s="2232"/>
      <c r="AB201" s="2231"/>
      <c r="AC201" s="2232"/>
      <c r="AD201" s="2232"/>
      <c r="AE201" s="2231"/>
      <c r="AF201" s="2232"/>
      <c r="AG201" s="2232"/>
      <c r="AH201" s="2231"/>
      <c r="AI201" s="2231"/>
      <c r="AJ201" s="2265"/>
      <c r="AZ201" s="2161"/>
      <c r="BA201" s="2161"/>
    </row>
    <row r="202" spans="1:53" ht="15">
      <c r="A202" s="2214"/>
      <c r="B202" s="2215"/>
      <c r="C202" s="2216"/>
      <c r="D202" s="2214"/>
      <c r="E202" s="2165"/>
      <c r="F202" s="2165"/>
      <c r="G202" s="2165" t="s">
        <v>651</v>
      </c>
      <c r="H202" s="2165"/>
      <c r="I202" s="2165"/>
      <c r="J202" s="2216">
        <f>J203+J204+J207+J210+J213+J216+J219+J222+J223</f>
        <v>0</v>
      </c>
      <c r="K202" s="2216">
        <f>K203+K204+K207+K210+K213+K216+K219+K222+K223</f>
        <v>0</v>
      </c>
      <c r="L202" s="2215">
        <f t="shared" ref="L202:L221" si="64">J202+K202</f>
        <v>0</v>
      </c>
      <c r="M202" s="2216">
        <f>M203+M204+M207+M210+M213+M216+M219+M222+M223</f>
        <v>0</v>
      </c>
      <c r="N202" s="2216">
        <f>N203+N204+N207+N210+N213+N216+N219+N222+N223</f>
        <v>0</v>
      </c>
      <c r="O202" s="2215">
        <f t="shared" ref="O202:O221" si="65">M202+N202</f>
        <v>0</v>
      </c>
      <c r="P202" s="2216">
        <f>P203+P204+P207+P210+P213+P216+P219+P222+P223</f>
        <v>0</v>
      </c>
      <c r="Q202" s="2216">
        <f>Q203+Q204+Q207+Q210+Q213+Q216+Q219+Q222+Q223</f>
        <v>0</v>
      </c>
      <c r="R202" s="2215">
        <f t="shared" ref="R202:R221" si="66">P202+Q202</f>
        <v>0</v>
      </c>
      <c r="S202" s="2216">
        <f>S203+S204+S207+S210+S213+S216+S219+S222+S223</f>
        <v>0</v>
      </c>
      <c r="T202" s="2216">
        <f>T203+T204+T207+T210+T213+T216+T219+T222+T223</f>
        <v>0</v>
      </c>
      <c r="U202" s="2215">
        <f t="shared" ref="U202:U221" si="67">S202+T202</f>
        <v>0</v>
      </c>
      <c r="V202" s="2215">
        <f t="shared" ref="V202:V221" si="68">U202+R202+O202+L202</f>
        <v>0</v>
      </c>
      <c r="W202" s="2216">
        <f>W203+W204+W207+W210+W213+W216+W219+W222+W223</f>
        <v>0</v>
      </c>
      <c r="X202" s="2216">
        <f>X203+X204+X207+X210+X213+X216+X219+X222+X223</f>
        <v>0</v>
      </c>
      <c r="Y202" s="2215">
        <f t="shared" ref="Y202:Y221" si="69">W202+X202</f>
        <v>0</v>
      </c>
      <c r="Z202" s="2216">
        <f>Z203+Z204+Z207+Z210+Z213+Z216+Z219+Z222+Z223</f>
        <v>0</v>
      </c>
      <c r="AA202" s="2216">
        <f>AA203+AA204+AA207+AA210+AA213+AA216+AA219+AA222+AA223</f>
        <v>0</v>
      </c>
      <c r="AB202" s="2215">
        <f t="shared" ref="AB202:AB221" si="70">Z202+AA202</f>
        <v>0</v>
      </c>
      <c r="AC202" s="2216">
        <f>AC203+AC204+AC207+AC210+AC213+AC216+AC219+AC222+AC223</f>
        <v>0</v>
      </c>
      <c r="AD202" s="2216">
        <f>AD203+AD204+AD207+AD210+AD213+AD216+AD219+AD222+AD223</f>
        <v>0</v>
      </c>
      <c r="AE202" s="2215">
        <f t="shared" ref="AE202:AE221" si="71">AC202+AD202</f>
        <v>0</v>
      </c>
      <c r="AF202" s="2216">
        <f>AF203+AF204+AF207+AF210+AF213+AF216+AF219+AF222+AF223</f>
        <v>0</v>
      </c>
      <c r="AG202" s="2216">
        <f>AG203+AG204+AG207+AG210+AG213+AG216+AG219+AG222+AG223</f>
        <v>0</v>
      </c>
      <c r="AH202" s="2215">
        <f t="shared" ref="AH202:AH221" si="72">AF202+AG202</f>
        <v>0</v>
      </c>
      <c r="AI202" s="2215">
        <f t="shared" ref="AI202:AI221" si="73">AH202+AE202+AB202+Y202</f>
        <v>0</v>
      </c>
      <c r="AJ202" s="2265"/>
      <c r="AZ202" s="2161"/>
      <c r="BA202" s="2161"/>
    </row>
    <row r="203" spans="1:53" ht="15">
      <c r="A203" s="2214"/>
      <c r="B203" s="2215"/>
      <c r="C203" s="2216" t="s">
        <v>551</v>
      </c>
      <c r="D203" s="2214"/>
      <c r="E203" s="2165"/>
      <c r="F203" s="2165"/>
      <c r="G203" s="2165"/>
      <c r="H203" s="2230" t="s">
        <v>652</v>
      </c>
      <c r="I203" s="2230"/>
      <c r="J203" s="2232"/>
      <c r="K203" s="2232"/>
      <c r="L203" s="2231">
        <f t="shared" si="64"/>
        <v>0</v>
      </c>
      <c r="M203" s="2232"/>
      <c r="N203" s="2232"/>
      <c r="O203" s="2231">
        <f t="shared" si="65"/>
        <v>0</v>
      </c>
      <c r="P203" s="2232"/>
      <c r="Q203" s="2232"/>
      <c r="R203" s="2231">
        <f t="shared" si="66"/>
        <v>0</v>
      </c>
      <c r="S203" s="2232"/>
      <c r="T203" s="2232"/>
      <c r="U203" s="2231">
        <f t="shared" si="67"/>
        <v>0</v>
      </c>
      <c r="V203" s="2231">
        <f t="shared" si="68"/>
        <v>0</v>
      </c>
      <c r="W203" s="2232"/>
      <c r="X203" s="2232"/>
      <c r="Y203" s="2231">
        <f t="shared" si="69"/>
        <v>0</v>
      </c>
      <c r="Z203" s="2232"/>
      <c r="AA203" s="2232"/>
      <c r="AB203" s="2231">
        <f t="shared" si="70"/>
        <v>0</v>
      </c>
      <c r="AC203" s="2232"/>
      <c r="AD203" s="2232"/>
      <c r="AE203" s="2231">
        <f t="shared" si="71"/>
        <v>0</v>
      </c>
      <c r="AF203" s="2232"/>
      <c r="AG203" s="2232"/>
      <c r="AH203" s="2231">
        <f t="shared" si="72"/>
        <v>0</v>
      </c>
      <c r="AI203" s="2231">
        <f t="shared" si="73"/>
        <v>0</v>
      </c>
      <c r="AJ203" s="2265"/>
      <c r="AZ203" s="2161"/>
      <c r="BA203" s="2161"/>
    </row>
    <row r="204" spans="1:53" ht="15">
      <c r="A204" s="2214"/>
      <c r="B204" s="2215"/>
      <c r="C204" s="2216"/>
      <c r="D204" s="2214"/>
      <c r="E204" s="2165"/>
      <c r="F204" s="2165"/>
      <c r="G204" s="2165"/>
      <c r="H204" s="2230" t="s">
        <v>653</v>
      </c>
      <c r="I204" s="2230"/>
      <c r="J204" s="2232">
        <f>J205+J206</f>
        <v>0</v>
      </c>
      <c r="K204" s="2232">
        <f>K205+K206</f>
        <v>0</v>
      </c>
      <c r="L204" s="2231">
        <f t="shared" si="64"/>
        <v>0</v>
      </c>
      <c r="M204" s="2232">
        <f>M205+M206</f>
        <v>0</v>
      </c>
      <c r="N204" s="2232">
        <f>N205+N206</f>
        <v>0</v>
      </c>
      <c r="O204" s="2231">
        <f t="shared" si="65"/>
        <v>0</v>
      </c>
      <c r="P204" s="2232">
        <f>P205+P206</f>
        <v>0</v>
      </c>
      <c r="Q204" s="2232">
        <f>Q205+Q206</f>
        <v>0</v>
      </c>
      <c r="R204" s="2231">
        <f t="shared" si="66"/>
        <v>0</v>
      </c>
      <c r="S204" s="2232">
        <f>S205+S206</f>
        <v>0</v>
      </c>
      <c r="T204" s="2232">
        <f>T205+T206</f>
        <v>0</v>
      </c>
      <c r="U204" s="2231">
        <f t="shared" si="67"/>
        <v>0</v>
      </c>
      <c r="V204" s="2231">
        <f t="shared" si="68"/>
        <v>0</v>
      </c>
      <c r="W204" s="2232">
        <f>W205+W206</f>
        <v>0</v>
      </c>
      <c r="X204" s="2232">
        <f>X205+X206</f>
        <v>0</v>
      </c>
      <c r="Y204" s="2231">
        <f t="shared" si="69"/>
        <v>0</v>
      </c>
      <c r="Z204" s="2232">
        <f>Z205+Z206</f>
        <v>0</v>
      </c>
      <c r="AA204" s="2232">
        <f>AA205+AA206</f>
        <v>0</v>
      </c>
      <c r="AB204" s="2231">
        <f t="shared" si="70"/>
        <v>0</v>
      </c>
      <c r="AC204" s="2232">
        <f>AC205+AC206</f>
        <v>0</v>
      </c>
      <c r="AD204" s="2232">
        <f>AD205+AD206</f>
        <v>0</v>
      </c>
      <c r="AE204" s="2231">
        <f t="shared" si="71"/>
        <v>0</v>
      </c>
      <c r="AF204" s="2232">
        <f>AF205+AF206</f>
        <v>0</v>
      </c>
      <c r="AG204" s="2232">
        <f>AG205+AG206</f>
        <v>0</v>
      </c>
      <c r="AH204" s="2231">
        <f t="shared" si="72"/>
        <v>0</v>
      </c>
      <c r="AI204" s="2231">
        <f t="shared" si="73"/>
        <v>0</v>
      </c>
      <c r="AJ204" s="2265"/>
      <c r="AZ204" s="2161"/>
      <c r="BA204" s="2161"/>
    </row>
    <row r="205" spans="1:53" ht="15">
      <c r="A205" s="2214"/>
      <c r="B205" s="2215"/>
      <c r="C205" s="2216" t="s">
        <v>552</v>
      </c>
      <c r="D205" s="2214"/>
      <c r="E205" s="2165"/>
      <c r="F205" s="2165"/>
      <c r="G205" s="2165"/>
      <c r="H205" s="2230"/>
      <c r="I205" s="2230" t="s">
        <v>649</v>
      </c>
      <c r="J205" s="2232"/>
      <c r="K205" s="2232"/>
      <c r="L205" s="2231">
        <f t="shared" si="64"/>
        <v>0</v>
      </c>
      <c r="M205" s="2232"/>
      <c r="N205" s="2232"/>
      <c r="O205" s="2231">
        <f t="shared" si="65"/>
        <v>0</v>
      </c>
      <c r="P205" s="2232"/>
      <c r="Q205" s="2232"/>
      <c r="R205" s="2231">
        <f t="shared" si="66"/>
        <v>0</v>
      </c>
      <c r="S205" s="2232"/>
      <c r="T205" s="2232"/>
      <c r="U205" s="2231">
        <f t="shared" si="67"/>
        <v>0</v>
      </c>
      <c r="V205" s="2231">
        <f t="shared" si="68"/>
        <v>0</v>
      </c>
      <c r="W205" s="2232"/>
      <c r="X205" s="2232"/>
      <c r="Y205" s="2231">
        <f t="shared" si="69"/>
        <v>0</v>
      </c>
      <c r="Z205" s="2232"/>
      <c r="AA205" s="2232"/>
      <c r="AB205" s="2231">
        <f t="shared" si="70"/>
        <v>0</v>
      </c>
      <c r="AC205" s="2232"/>
      <c r="AD205" s="2232"/>
      <c r="AE205" s="2231">
        <f t="shared" si="71"/>
        <v>0</v>
      </c>
      <c r="AF205" s="2232"/>
      <c r="AG205" s="2232"/>
      <c r="AH205" s="2231">
        <f t="shared" si="72"/>
        <v>0</v>
      </c>
      <c r="AI205" s="2231">
        <f t="shared" si="73"/>
        <v>0</v>
      </c>
      <c r="AJ205" s="2265"/>
      <c r="AZ205" s="2161"/>
      <c r="BA205" s="2161"/>
    </row>
    <row r="206" spans="1:53" ht="15">
      <c r="A206" s="2214"/>
      <c r="B206" s="2215"/>
      <c r="C206" s="2216" t="s">
        <v>551</v>
      </c>
      <c r="D206" s="2214"/>
      <c r="E206" s="2165"/>
      <c r="F206" s="2165"/>
      <c r="G206" s="2165"/>
      <c r="H206" s="2230"/>
      <c r="I206" s="2230" t="s">
        <v>654</v>
      </c>
      <c r="J206" s="2232"/>
      <c r="K206" s="2232"/>
      <c r="L206" s="2231">
        <f t="shared" si="64"/>
        <v>0</v>
      </c>
      <c r="M206" s="2232"/>
      <c r="N206" s="2232"/>
      <c r="O206" s="2231">
        <f t="shared" si="65"/>
        <v>0</v>
      </c>
      <c r="P206" s="2232"/>
      <c r="Q206" s="2232"/>
      <c r="R206" s="2231">
        <f t="shared" si="66"/>
        <v>0</v>
      </c>
      <c r="S206" s="2232"/>
      <c r="T206" s="2232"/>
      <c r="U206" s="2231">
        <f t="shared" si="67"/>
        <v>0</v>
      </c>
      <c r="V206" s="2231">
        <f t="shared" si="68"/>
        <v>0</v>
      </c>
      <c r="W206" s="2232"/>
      <c r="X206" s="2232"/>
      <c r="Y206" s="2231">
        <f t="shared" si="69"/>
        <v>0</v>
      </c>
      <c r="Z206" s="2232"/>
      <c r="AA206" s="2232"/>
      <c r="AB206" s="2231">
        <f t="shared" si="70"/>
        <v>0</v>
      </c>
      <c r="AC206" s="2232"/>
      <c r="AD206" s="2232"/>
      <c r="AE206" s="2231">
        <f t="shared" si="71"/>
        <v>0</v>
      </c>
      <c r="AF206" s="2232"/>
      <c r="AG206" s="2232"/>
      <c r="AH206" s="2231">
        <f t="shared" si="72"/>
        <v>0</v>
      </c>
      <c r="AI206" s="2231">
        <f t="shared" si="73"/>
        <v>0</v>
      </c>
      <c r="AJ206" s="2265"/>
      <c r="AZ206" s="2161"/>
      <c r="BA206" s="2161"/>
    </row>
    <row r="207" spans="1:53" ht="15">
      <c r="A207" s="2214"/>
      <c r="B207" s="2215"/>
      <c r="C207" s="2216"/>
      <c r="D207" s="2214"/>
      <c r="E207" s="2165"/>
      <c r="F207" s="2165"/>
      <c r="G207" s="2165"/>
      <c r="H207" s="2230" t="s">
        <v>655</v>
      </c>
      <c r="I207" s="2230"/>
      <c r="J207" s="2232">
        <f>J208+J209</f>
        <v>0</v>
      </c>
      <c r="K207" s="2232">
        <f>K208+K209</f>
        <v>0</v>
      </c>
      <c r="L207" s="2231">
        <f t="shared" si="64"/>
        <v>0</v>
      </c>
      <c r="M207" s="2232">
        <f>M208+M209</f>
        <v>0</v>
      </c>
      <c r="N207" s="2232">
        <f>N208+N209</f>
        <v>0</v>
      </c>
      <c r="O207" s="2231">
        <f t="shared" si="65"/>
        <v>0</v>
      </c>
      <c r="P207" s="2232">
        <f>P208+P209</f>
        <v>0</v>
      </c>
      <c r="Q207" s="2232">
        <f>Q208+Q209</f>
        <v>0</v>
      </c>
      <c r="R207" s="2231">
        <f t="shared" si="66"/>
        <v>0</v>
      </c>
      <c r="S207" s="2232">
        <f>S208+S209</f>
        <v>0</v>
      </c>
      <c r="T207" s="2232">
        <f>T208+T209</f>
        <v>0</v>
      </c>
      <c r="U207" s="2231">
        <f t="shared" si="67"/>
        <v>0</v>
      </c>
      <c r="V207" s="2231">
        <f t="shared" si="68"/>
        <v>0</v>
      </c>
      <c r="W207" s="2232">
        <f>W208+W209</f>
        <v>0</v>
      </c>
      <c r="X207" s="2232">
        <f>X208+X209</f>
        <v>0</v>
      </c>
      <c r="Y207" s="2231">
        <f t="shared" si="69"/>
        <v>0</v>
      </c>
      <c r="Z207" s="2232">
        <f>Z208+Z209</f>
        <v>0</v>
      </c>
      <c r="AA207" s="2232">
        <f>AA208+AA209</f>
        <v>0</v>
      </c>
      <c r="AB207" s="2231">
        <f t="shared" si="70"/>
        <v>0</v>
      </c>
      <c r="AC207" s="2232">
        <f>AC208+AC209</f>
        <v>0</v>
      </c>
      <c r="AD207" s="2232">
        <f>AD208+AD209</f>
        <v>0</v>
      </c>
      <c r="AE207" s="2231">
        <f t="shared" si="71"/>
        <v>0</v>
      </c>
      <c r="AF207" s="2232">
        <f>AF208+AF209</f>
        <v>0</v>
      </c>
      <c r="AG207" s="2232">
        <f>AG208+AG209</f>
        <v>0</v>
      </c>
      <c r="AH207" s="2231">
        <f t="shared" si="72"/>
        <v>0</v>
      </c>
      <c r="AI207" s="2231">
        <f t="shared" si="73"/>
        <v>0</v>
      </c>
      <c r="AJ207" s="2265"/>
      <c r="AZ207" s="2161"/>
      <c r="BA207" s="2161"/>
    </row>
    <row r="208" spans="1:53" ht="15">
      <c r="A208" s="2214"/>
      <c r="B208" s="2215"/>
      <c r="C208" s="2216" t="s">
        <v>552</v>
      </c>
      <c r="D208" s="2214"/>
      <c r="E208" s="2165"/>
      <c r="F208" s="2165"/>
      <c r="G208" s="2165"/>
      <c r="H208" s="2230"/>
      <c r="I208" s="2230" t="s">
        <v>649</v>
      </c>
      <c r="J208" s="2232"/>
      <c r="K208" s="2232"/>
      <c r="L208" s="2231">
        <f t="shared" si="64"/>
        <v>0</v>
      </c>
      <c r="M208" s="2232"/>
      <c r="N208" s="2232"/>
      <c r="O208" s="2231">
        <f t="shared" si="65"/>
        <v>0</v>
      </c>
      <c r="P208" s="2232"/>
      <c r="Q208" s="2232"/>
      <c r="R208" s="2231">
        <f t="shared" si="66"/>
        <v>0</v>
      </c>
      <c r="S208" s="2232"/>
      <c r="T208" s="2232"/>
      <c r="U208" s="2231">
        <f t="shared" si="67"/>
        <v>0</v>
      </c>
      <c r="V208" s="2231">
        <f t="shared" si="68"/>
        <v>0</v>
      </c>
      <c r="W208" s="2232"/>
      <c r="X208" s="2232"/>
      <c r="Y208" s="2231">
        <f t="shared" si="69"/>
        <v>0</v>
      </c>
      <c r="Z208" s="2232"/>
      <c r="AA208" s="2232"/>
      <c r="AB208" s="2231">
        <f t="shared" si="70"/>
        <v>0</v>
      </c>
      <c r="AC208" s="2232"/>
      <c r="AD208" s="2232"/>
      <c r="AE208" s="2231">
        <f t="shared" si="71"/>
        <v>0</v>
      </c>
      <c r="AF208" s="2232"/>
      <c r="AG208" s="2232"/>
      <c r="AH208" s="2231">
        <f t="shared" si="72"/>
        <v>0</v>
      </c>
      <c r="AI208" s="2231">
        <f t="shared" si="73"/>
        <v>0</v>
      </c>
      <c r="AJ208" s="2265"/>
      <c r="AZ208" s="2161"/>
      <c r="BA208" s="2161"/>
    </row>
    <row r="209" spans="1:53" ht="15">
      <c r="A209" s="2214"/>
      <c r="B209" s="2215"/>
      <c r="C209" s="2216" t="s">
        <v>551</v>
      </c>
      <c r="D209" s="2214"/>
      <c r="E209" s="2165"/>
      <c r="F209" s="2165"/>
      <c r="G209" s="2165"/>
      <c r="H209" s="2230"/>
      <c r="I209" s="2230" t="s">
        <v>654</v>
      </c>
      <c r="J209" s="2232"/>
      <c r="K209" s="2232"/>
      <c r="L209" s="2231">
        <f t="shared" si="64"/>
        <v>0</v>
      </c>
      <c r="M209" s="2232"/>
      <c r="N209" s="2232"/>
      <c r="O209" s="2231">
        <f t="shared" si="65"/>
        <v>0</v>
      </c>
      <c r="P209" s="2232"/>
      <c r="Q209" s="2232"/>
      <c r="R209" s="2231">
        <f t="shared" si="66"/>
        <v>0</v>
      </c>
      <c r="S209" s="2232"/>
      <c r="T209" s="2232"/>
      <c r="U209" s="2231">
        <f t="shared" si="67"/>
        <v>0</v>
      </c>
      <c r="V209" s="2231">
        <f t="shared" si="68"/>
        <v>0</v>
      </c>
      <c r="W209" s="2232"/>
      <c r="X209" s="2232"/>
      <c r="Y209" s="2231">
        <f t="shared" si="69"/>
        <v>0</v>
      </c>
      <c r="Z209" s="2232"/>
      <c r="AA209" s="2232"/>
      <c r="AB209" s="2231">
        <f t="shared" si="70"/>
        <v>0</v>
      </c>
      <c r="AC209" s="2232"/>
      <c r="AD209" s="2232"/>
      <c r="AE209" s="2231">
        <f t="shared" si="71"/>
        <v>0</v>
      </c>
      <c r="AF209" s="2232"/>
      <c r="AG209" s="2232"/>
      <c r="AH209" s="2231">
        <f t="shared" si="72"/>
        <v>0</v>
      </c>
      <c r="AI209" s="2231">
        <f t="shared" si="73"/>
        <v>0</v>
      </c>
      <c r="AJ209" s="2265"/>
      <c r="AZ209" s="2161"/>
      <c r="BA209" s="2161"/>
    </row>
    <row r="210" spans="1:53" ht="15">
      <c r="A210" s="2214"/>
      <c r="B210" s="2215"/>
      <c r="C210" s="2216"/>
      <c r="D210" s="2214"/>
      <c r="E210" s="2165"/>
      <c r="F210" s="2165"/>
      <c r="G210" s="2165"/>
      <c r="H210" s="2230" t="s">
        <v>656</v>
      </c>
      <c r="I210" s="2230"/>
      <c r="J210" s="2232">
        <f>J211+J212</f>
        <v>0</v>
      </c>
      <c r="K210" s="2232">
        <f>K211+K212</f>
        <v>0</v>
      </c>
      <c r="L210" s="2231">
        <f t="shared" si="64"/>
        <v>0</v>
      </c>
      <c r="M210" s="2232">
        <f>M211+M212</f>
        <v>0</v>
      </c>
      <c r="N210" s="2232">
        <f>N211+N212</f>
        <v>0</v>
      </c>
      <c r="O210" s="2231">
        <f t="shared" si="65"/>
        <v>0</v>
      </c>
      <c r="P210" s="2232">
        <f>P211+P212</f>
        <v>0</v>
      </c>
      <c r="Q210" s="2232">
        <f>Q211+Q212</f>
        <v>0</v>
      </c>
      <c r="R210" s="2231">
        <f t="shared" si="66"/>
        <v>0</v>
      </c>
      <c r="S210" s="2232">
        <f>S211+S212</f>
        <v>0</v>
      </c>
      <c r="T210" s="2232">
        <f>T211+T212</f>
        <v>0</v>
      </c>
      <c r="U210" s="2231">
        <f t="shared" si="67"/>
        <v>0</v>
      </c>
      <c r="V210" s="2231">
        <f t="shared" si="68"/>
        <v>0</v>
      </c>
      <c r="W210" s="2232">
        <f>W211+W212</f>
        <v>0</v>
      </c>
      <c r="X210" s="2232">
        <f>X211+X212</f>
        <v>0</v>
      </c>
      <c r="Y210" s="2231">
        <f t="shared" si="69"/>
        <v>0</v>
      </c>
      <c r="Z210" s="2232">
        <f>Z211+Z212</f>
        <v>0</v>
      </c>
      <c r="AA210" s="2232">
        <f>AA211+AA212</f>
        <v>0</v>
      </c>
      <c r="AB210" s="2231">
        <f t="shared" si="70"/>
        <v>0</v>
      </c>
      <c r="AC210" s="2232">
        <f>AC211+AC212</f>
        <v>0</v>
      </c>
      <c r="AD210" s="2232">
        <f>AD211+AD212</f>
        <v>0</v>
      </c>
      <c r="AE210" s="2231">
        <f t="shared" si="71"/>
        <v>0</v>
      </c>
      <c r="AF210" s="2232">
        <f>AF211+AF212</f>
        <v>0</v>
      </c>
      <c r="AG210" s="2232">
        <f>AG211+AG212</f>
        <v>0</v>
      </c>
      <c r="AH210" s="2231">
        <f t="shared" si="72"/>
        <v>0</v>
      </c>
      <c r="AI210" s="2231">
        <f t="shared" si="73"/>
        <v>0</v>
      </c>
      <c r="AJ210" s="2265"/>
      <c r="AZ210" s="2161"/>
      <c r="BA210" s="2161"/>
    </row>
    <row r="211" spans="1:53" ht="15">
      <c r="A211" s="2214"/>
      <c r="B211" s="2215"/>
      <c r="C211" s="2216" t="s">
        <v>552</v>
      </c>
      <c r="D211" s="2214"/>
      <c r="E211" s="2165"/>
      <c r="F211" s="2165"/>
      <c r="G211" s="2165"/>
      <c r="H211" s="2230"/>
      <c r="I211" s="2230" t="s">
        <v>649</v>
      </c>
      <c r="J211" s="2232"/>
      <c r="K211" s="2232"/>
      <c r="L211" s="2231">
        <f t="shared" si="64"/>
        <v>0</v>
      </c>
      <c r="M211" s="2232"/>
      <c r="N211" s="2232"/>
      <c r="O211" s="2231">
        <f t="shared" si="65"/>
        <v>0</v>
      </c>
      <c r="P211" s="2232"/>
      <c r="Q211" s="2232"/>
      <c r="R211" s="2231">
        <f t="shared" si="66"/>
        <v>0</v>
      </c>
      <c r="S211" s="2232"/>
      <c r="T211" s="2232"/>
      <c r="U211" s="2231">
        <f t="shared" si="67"/>
        <v>0</v>
      </c>
      <c r="V211" s="2231">
        <f t="shared" si="68"/>
        <v>0</v>
      </c>
      <c r="W211" s="2232"/>
      <c r="X211" s="2232"/>
      <c r="Y211" s="2231">
        <f t="shared" si="69"/>
        <v>0</v>
      </c>
      <c r="Z211" s="2232"/>
      <c r="AA211" s="2232"/>
      <c r="AB211" s="2231">
        <f t="shared" si="70"/>
        <v>0</v>
      </c>
      <c r="AC211" s="2232"/>
      <c r="AD211" s="2232"/>
      <c r="AE211" s="2231">
        <f t="shared" si="71"/>
        <v>0</v>
      </c>
      <c r="AF211" s="2232"/>
      <c r="AG211" s="2232"/>
      <c r="AH211" s="2231">
        <f t="shared" si="72"/>
        <v>0</v>
      </c>
      <c r="AI211" s="2231">
        <f t="shared" si="73"/>
        <v>0</v>
      </c>
      <c r="AJ211" s="2265"/>
      <c r="AZ211" s="2161"/>
      <c r="BA211" s="2161"/>
    </row>
    <row r="212" spans="1:53" ht="15">
      <c r="A212" s="2214"/>
      <c r="B212" s="2215"/>
      <c r="C212" s="2216" t="s">
        <v>551</v>
      </c>
      <c r="D212" s="2214"/>
      <c r="E212" s="2165"/>
      <c r="F212" s="2165"/>
      <c r="G212" s="2165"/>
      <c r="H212" s="2230"/>
      <c r="I212" s="2230" t="s">
        <v>654</v>
      </c>
      <c r="J212" s="2232"/>
      <c r="K212" s="2232"/>
      <c r="L212" s="2231">
        <f t="shared" si="64"/>
        <v>0</v>
      </c>
      <c r="M212" s="2232"/>
      <c r="N212" s="2232"/>
      <c r="O212" s="2231">
        <f t="shared" si="65"/>
        <v>0</v>
      </c>
      <c r="P212" s="2232"/>
      <c r="Q212" s="2232"/>
      <c r="R212" s="2231">
        <f t="shared" si="66"/>
        <v>0</v>
      </c>
      <c r="S212" s="2232"/>
      <c r="T212" s="2232"/>
      <c r="U212" s="2231">
        <f t="shared" si="67"/>
        <v>0</v>
      </c>
      <c r="V212" s="2231">
        <f t="shared" si="68"/>
        <v>0</v>
      </c>
      <c r="W212" s="2232"/>
      <c r="X212" s="2232"/>
      <c r="Y212" s="2231">
        <f t="shared" si="69"/>
        <v>0</v>
      </c>
      <c r="Z212" s="2232"/>
      <c r="AA212" s="2232"/>
      <c r="AB212" s="2231">
        <f t="shared" si="70"/>
        <v>0</v>
      </c>
      <c r="AC212" s="2232"/>
      <c r="AD212" s="2232"/>
      <c r="AE212" s="2231">
        <f t="shared" si="71"/>
        <v>0</v>
      </c>
      <c r="AF212" s="2232"/>
      <c r="AG212" s="2232"/>
      <c r="AH212" s="2231">
        <f t="shared" si="72"/>
        <v>0</v>
      </c>
      <c r="AI212" s="2231">
        <f t="shared" si="73"/>
        <v>0</v>
      </c>
      <c r="AJ212" s="2265"/>
      <c r="AZ212" s="2161"/>
      <c r="BA212" s="2161"/>
    </row>
    <row r="213" spans="1:53" ht="15">
      <c r="A213" s="2214"/>
      <c r="B213" s="2215"/>
      <c r="C213" s="2216"/>
      <c r="D213" s="2214"/>
      <c r="E213" s="2165"/>
      <c r="F213" s="2165"/>
      <c r="G213" s="2165"/>
      <c r="H213" s="2230" t="s">
        <v>657</v>
      </c>
      <c r="I213" s="2230"/>
      <c r="J213" s="2232">
        <f>J214+J215</f>
        <v>0</v>
      </c>
      <c r="K213" s="2232">
        <f>K214+K215</f>
        <v>0</v>
      </c>
      <c r="L213" s="2231">
        <f t="shared" si="64"/>
        <v>0</v>
      </c>
      <c r="M213" s="2232">
        <f>M214+M215</f>
        <v>0</v>
      </c>
      <c r="N213" s="2232">
        <f>N214+N215</f>
        <v>0</v>
      </c>
      <c r="O213" s="2231">
        <f t="shared" si="65"/>
        <v>0</v>
      </c>
      <c r="P213" s="2232">
        <f>P214+P215</f>
        <v>0</v>
      </c>
      <c r="Q213" s="2232">
        <f>Q214+Q215</f>
        <v>0</v>
      </c>
      <c r="R213" s="2231">
        <f t="shared" si="66"/>
        <v>0</v>
      </c>
      <c r="S213" s="2232">
        <f>S214+S215</f>
        <v>0</v>
      </c>
      <c r="T213" s="2232">
        <f>T214+T215</f>
        <v>0</v>
      </c>
      <c r="U213" s="2231">
        <f t="shared" si="67"/>
        <v>0</v>
      </c>
      <c r="V213" s="2231">
        <f t="shared" si="68"/>
        <v>0</v>
      </c>
      <c r="W213" s="2232">
        <f>W214+W215</f>
        <v>0</v>
      </c>
      <c r="X213" s="2232">
        <f>X214+X215</f>
        <v>0</v>
      </c>
      <c r="Y213" s="2231">
        <f t="shared" si="69"/>
        <v>0</v>
      </c>
      <c r="Z213" s="2232">
        <f>Z214+Z215</f>
        <v>0</v>
      </c>
      <c r="AA213" s="2232">
        <f>AA214+AA215</f>
        <v>0</v>
      </c>
      <c r="AB213" s="2231">
        <f t="shared" si="70"/>
        <v>0</v>
      </c>
      <c r="AC213" s="2232">
        <f>AC214+AC215</f>
        <v>0</v>
      </c>
      <c r="AD213" s="2232">
        <f>AD214+AD215</f>
        <v>0</v>
      </c>
      <c r="AE213" s="2231">
        <f t="shared" si="71"/>
        <v>0</v>
      </c>
      <c r="AF213" s="2232">
        <f>AF214+AF215</f>
        <v>0</v>
      </c>
      <c r="AG213" s="2232">
        <f>AG214+AG215</f>
        <v>0</v>
      </c>
      <c r="AH213" s="2231">
        <f t="shared" si="72"/>
        <v>0</v>
      </c>
      <c r="AI213" s="2231">
        <f t="shared" si="73"/>
        <v>0</v>
      </c>
      <c r="AJ213" s="2265"/>
      <c r="AZ213" s="2161"/>
      <c r="BA213" s="2161"/>
    </row>
    <row r="214" spans="1:53" ht="15">
      <c r="A214" s="2214"/>
      <c r="B214" s="2215"/>
      <c r="C214" s="2216" t="s">
        <v>552</v>
      </c>
      <c r="D214" s="2214"/>
      <c r="E214" s="2165"/>
      <c r="F214" s="2165"/>
      <c r="G214" s="2165"/>
      <c r="H214" s="2230"/>
      <c r="I214" s="2230" t="s">
        <v>649</v>
      </c>
      <c r="J214" s="2232"/>
      <c r="K214" s="2232"/>
      <c r="L214" s="2231">
        <f t="shared" si="64"/>
        <v>0</v>
      </c>
      <c r="M214" s="2232"/>
      <c r="N214" s="2232"/>
      <c r="O214" s="2231">
        <f t="shared" si="65"/>
        <v>0</v>
      </c>
      <c r="P214" s="2232"/>
      <c r="Q214" s="2232"/>
      <c r="R214" s="2231">
        <f t="shared" si="66"/>
        <v>0</v>
      </c>
      <c r="S214" s="2232"/>
      <c r="T214" s="2232"/>
      <c r="U214" s="2231">
        <f t="shared" si="67"/>
        <v>0</v>
      </c>
      <c r="V214" s="2231">
        <f t="shared" si="68"/>
        <v>0</v>
      </c>
      <c r="W214" s="2232"/>
      <c r="X214" s="2232"/>
      <c r="Y214" s="2231">
        <f t="shared" si="69"/>
        <v>0</v>
      </c>
      <c r="Z214" s="2232"/>
      <c r="AA214" s="2232"/>
      <c r="AB214" s="2231">
        <f t="shared" si="70"/>
        <v>0</v>
      </c>
      <c r="AC214" s="2232"/>
      <c r="AD214" s="2232"/>
      <c r="AE214" s="2231">
        <f t="shared" si="71"/>
        <v>0</v>
      </c>
      <c r="AF214" s="2232"/>
      <c r="AG214" s="2232"/>
      <c r="AH214" s="2231">
        <f t="shared" si="72"/>
        <v>0</v>
      </c>
      <c r="AI214" s="2231">
        <f t="shared" si="73"/>
        <v>0</v>
      </c>
      <c r="AJ214" s="2265"/>
      <c r="AZ214" s="2161"/>
      <c r="BA214" s="2161"/>
    </row>
    <row r="215" spans="1:53" ht="15">
      <c r="A215" s="2214"/>
      <c r="B215" s="2215"/>
      <c r="C215" s="2216" t="s">
        <v>551</v>
      </c>
      <c r="D215" s="2214"/>
      <c r="E215" s="2165"/>
      <c r="F215" s="2165"/>
      <c r="G215" s="2165"/>
      <c r="H215" s="2230"/>
      <c r="I215" s="2230" t="s">
        <v>654</v>
      </c>
      <c r="J215" s="2232"/>
      <c r="K215" s="2232"/>
      <c r="L215" s="2231">
        <f t="shared" si="64"/>
        <v>0</v>
      </c>
      <c r="M215" s="2232"/>
      <c r="N215" s="2232"/>
      <c r="O215" s="2231">
        <f t="shared" si="65"/>
        <v>0</v>
      </c>
      <c r="P215" s="2232"/>
      <c r="Q215" s="2232"/>
      <c r="R215" s="2231">
        <f t="shared" si="66"/>
        <v>0</v>
      </c>
      <c r="S215" s="2232"/>
      <c r="T215" s="2232"/>
      <c r="U215" s="2231">
        <f t="shared" si="67"/>
        <v>0</v>
      </c>
      <c r="V215" s="2231">
        <f t="shared" si="68"/>
        <v>0</v>
      </c>
      <c r="W215" s="2232"/>
      <c r="X215" s="2232"/>
      <c r="Y215" s="2231">
        <f t="shared" si="69"/>
        <v>0</v>
      </c>
      <c r="Z215" s="2232"/>
      <c r="AA215" s="2232"/>
      <c r="AB215" s="2231">
        <f t="shared" si="70"/>
        <v>0</v>
      </c>
      <c r="AC215" s="2232"/>
      <c r="AD215" s="2232"/>
      <c r="AE215" s="2231">
        <f t="shared" si="71"/>
        <v>0</v>
      </c>
      <c r="AF215" s="2232"/>
      <c r="AG215" s="2232"/>
      <c r="AH215" s="2231">
        <f t="shared" si="72"/>
        <v>0</v>
      </c>
      <c r="AI215" s="2231">
        <f t="shared" si="73"/>
        <v>0</v>
      </c>
      <c r="AJ215" s="2265"/>
      <c r="AZ215" s="2161"/>
      <c r="BA215" s="2161"/>
    </row>
    <row r="216" spans="1:53" ht="15">
      <c r="A216" s="2214"/>
      <c r="B216" s="2215"/>
      <c r="C216" s="2216"/>
      <c r="D216" s="2214"/>
      <c r="E216" s="2165"/>
      <c r="F216" s="2165"/>
      <c r="G216" s="2165"/>
      <c r="H216" s="2230" t="s">
        <v>658</v>
      </c>
      <c r="I216" s="2230"/>
      <c r="J216" s="2232">
        <f>J217+J218</f>
        <v>0</v>
      </c>
      <c r="K216" s="2232">
        <f>K217+K218</f>
        <v>0</v>
      </c>
      <c r="L216" s="2231">
        <f t="shared" si="64"/>
        <v>0</v>
      </c>
      <c r="M216" s="2232">
        <f>M217+M218</f>
        <v>0</v>
      </c>
      <c r="N216" s="2232">
        <f>N217+N218</f>
        <v>0</v>
      </c>
      <c r="O216" s="2231">
        <f t="shared" si="65"/>
        <v>0</v>
      </c>
      <c r="P216" s="2232">
        <f>P217+P218</f>
        <v>0</v>
      </c>
      <c r="Q216" s="2232">
        <f>Q217+Q218</f>
        <v>0</v>
      </c>
      <c r="R216" s="2231">
        <f t="shared" si="66"/>
        <v>0</v>
      </c>
      <c r="S216" s="2232">
        <f>S217+S218</f>
        <v>0</v>
      </c>
      <c r="T216" s="2232">
        <f>T217+T218</f>
        <v>0</v>
      </c>
      <c r="U216" s="2231">
        <f t="shared" si="67"/>
        <v>0</v>
      </c>
      <c r="V216" s="2231">
        <f t="shared" si="68"/>
        <v>0</v>
      </c>
      <c r="W216" s="2232">
        <f>W217+W218</f>
        <v>0</v>
      </c>
      <c r="X216" s="2232">
        <f>X217+X218</f>
        <v>0</v>
      </c>
      <c r="Y216" s="2231">
        <f t="shared" si="69"/>
        <v>0</v>
      </c>
      <c r="Z216" s="2232">
        <f>Z217+Z218</f>
        <v>0</v>
      </c>
      <c r="AA216" s="2232">
        <f>AA217+AA218</f>
        <v>0</v>
      </c>
      <c r="AB216" s="2231">
        <f t="shared" si="70"/>
        <v>0</v>
      </c>
      <c r="AC216" s="2232">
        <f>AC217+AC218</f>
        <v>0</v>
      </c>
      <c r="AD216" s="2232">
        <f>AD217+AD218</f>
        <v>0</v>
      </c>
      <c r="AE216" s="2231">
        <f t="shared" si="71"/>
        <v>0</v>
      </c>
      <c r="AF216" s="2232">
        <f>AF217+AF218</f>
        <v>0</v>
      </c>
      <c r="AG216" s="2232">
        <f>AG217+AG218</f>
        <v>0</v>
      </c>
      <c r="AH216" s="2231">
        <f t="shared" si="72"/>
        <v>0</v>
      </c>
      <c r="AI216" s="2231">
        <f t="shared" si="73"/>
        <v>0</v>
      </c>
      <c r="AJ216" s="2265"/>
      <c r="AZ216" s="2161"/>
      <c r="BA216" s="2161"/>
    </row>
    <row r="217" spans="1:53" ht="15">
      <c r="A217" s="2214"/>
      <c r="B217" s="2215"/>
      <c r="C217" s="2216" t="s">
        <v>552</v>
      </c>
      <c r="D217" s="2214"/>
      <c r="E217" s="2165"/>
      <c r="F217" s="2165"/>
      <c r="G217" s="2165"/>
      <c r="H217" s="2230"/>
      <c r="I217" s="2230" t="s">
        <v>649</v>
      </c>
      <c r="J217" s="2232"/>
      <c r="K217" s="2232"/>
      <c r="L217" s="2231">
        <f t="shared" si="64"/>
        <v>0</v>
      </c>
      <c r="M217" s="2232"/>
      <c r="N217" s="2232"/>
      <c r="O217" s="2231">
        <f t="shared" si="65"/>
        <v>0</v>
      </c>
      <c r="P217" s="2232"/>
      <c r="Q217" s="2232"/>
      <c r="R217" s="2231">
        <f t="shared" si="66"/>
        <v>0</v>
      </c>
      <c r="S217" s="2232"/>
      <c r="T217" s="2232"/>
      <c r="U217" s="2231">
        <f t="shared" si="67"/>
        <v>0</v>
      </c>
      <c r="V217" s="2231">
        <f t="shared" si="68"/>
        <v>0</v>
      </c>
      <c r="W217" s="2232"/>
      <c r="X217" s="2232"/>
      <c r="Y217" s="2231">
        <f t="shared" si="69"/>
        <v>0</v>
      </c>
      <c r="Z217" s="2232"/>
      <c r="AA217" s="2232"/>
      <c r="AB217" s="2231">
        <f t="shared" si="70"/>
        <v>0</v>
      </c>
      <c r="AC217" s="2232"/>
      <c r="AD217" s="2232"/>
      <c r="AE217" s="2231">
        <f t="shared" si="71"/>
        <v>0</v>
      </c>
      <c r="AF217" s="2232"/>
      <c r="AG217" s="2232"/>
      <c r="AH217" s="2231">
        <f t="shared" si="72"/>
        <v>0</v>
      </c>
      <c r="AI217" s="2231">
        <f t="shared" si="73"/>
        <v>0</v>
      </c>
      <c r="AJ217" s="2265"/>
      <c r="AZ217" s="2161"/>
      <c r="BA217" s="2161"/>
    </row>
    <row r="218" spans="1:53" ht="15">
      <c r="A218" s="2214"/>
      <c r="B218" s="2215"/>
      <c r="C218" s="2216" t="s">
        <v>551</v>
      </c>
      <c r="D218" s="2214"/>
      <c r="E218" s="2165"/>
      <c r="F218" s="2165"/>
      <c r="G218" s="2165"/>
      <c r="H218" s="2230"/>
      <c r="I218" s="2230" t="s">
        <v>654</v>
      </c>
      <c r="J218" s="2232"/>
      <c r="K218" s="2232"/>
      <c r="L218" s="2231">
        <f t="shared" si="64"/>
        <v>0</v>
      </c>
      <c r="M218" s="2232"/>
      <c r="N218" s="2232"/>
      <c r="O218" s="2231">
        <f t="shared" si="65"/>
        <v>0</v>
      </c>
      <c r="P218" s="2232"/>
      <c r="Q218" s="2232"/>
      <c r="R218" s="2231">
        <f t="shared" si="66"/>
        <v>0</v>
      </c>
      <c r="S218" s="2232"/>
      <c r="T218" s="2232"/>
      <c r="U218" s="2231">
        <f t="shared" si="67"/>
        <v>0</v>
      </c>
      <c r="V218" s="2231">
        <f t="shared" si="68"/>
        <v>0</v>
      </c>
      <c r="W218" s="2232"/>
      <c r="X218" s="2232"/>
      <c r="Y218" s="2231">
        <f t="shared" si="69"/>
        <v>0</v>
      </c>
      <c r="Z218" s="2232"/>
      <c r="AA218" s="2232"/>
      <c r="AB218" s="2231">
        <f t="shared" si="70"/>
        <v>0</v>
      </c>
      <c r="AC218" s="2232"/>
      <c r="AD218" s="2232"/>
      <c r="AE218" s="2231">
        <f t="shared" si="71"/>
        <v>0</v>
      </c>
      <c r="AF218" s="2232"/>
      <c r="AG218" s="2232"/>
      <c r="AH218" s="2231">
        <f t="shared" si="72"/>
        <v>0</v>
      </c>
      <c r="AI218" s="2231">
        <f t="shared" si="73"/>
        <v>0</v>
      </c>
      <c r="AJ218" s="2265"/>
      <c r="AZ218" s="2161"/>
      <c r="BA218" s="2161"/>
    </row>
    <row r="219" spans="1:53" ht="15">
      <c r="A219" s="2214"/>
      <c r="B219" s="2215"/>
      <c r="C219" s="2216"/>
      <c r="D219" s="2214"/>
      <c r="E219" s="2165"/>
      <c r="F219" s="2165"/>
      <c r="G219" s="2165"/>
      <c r="H219" s="2230" t="s">
        <v>659</v>
      </c>
      <c r="I219" s="2230"/>
      <c r="J219" s="2232">
        <f>J220+J221</f>
        <v>0</v>
      </c>
      <c r="K219" s="2232">
        <f>K220+K221</f>
        <v>0</v>
      </c>
      <c r="L219" s="2231">
        <f t="shared" si="64"/>
        <v>0</v>
      </c>
      <c r="M219" s="2232">
        <f>M220+M221</f>
        <v>0</v>
      </c>
      <c r="N219" s="2232">
        <f>N220+N221</f>
        <v>0</v>
      </c>
      <c r="O219" s="2231">
        <f t="shared" si="65"/>
        <v>0</v>
      </c>
      <c r="P219" s="2232">
        <f>P220+P221</f>
        <v>0</v>
      </c>
      <c r="Q219" s="2232">
        <f>Q220+Q221</f>
        <v>0</v>
      </c>
      <c r="R219" s="2231">
        <f t="shared" si="66"/>
        <v>0</v>
      </c>
      <c r="S219" s="2232">
        <f>S220+S221</f>
        <v>0</v>
      </c>
      <c r="T219" s="2232">
        <f>T220+T221</f>
        <v>0</v>
      </c>
      <c r="U219" s="2231">
        <f t="shared" si="67"/>
        <v>0</v>
      </c>
      <c r="V219" s="2231">
        <f t="shared" si="68"/>
        <v>0</v>
      </c>
      <c r="W219" s="2232">
        <f>W220+W221</f>
        <v>0</v>
      </c>
      <c r="X219" s="2232">
        <f>X220+X221</f>
        <v>0</v>
      </c>
      <c r="Y219" s="2231">
        <f t="shared" si="69"/>
        <v>0</v>
      </c>
      <c r="Z219" s="2232">
        <f>Z220+Z221</f>
        <v>0</v>
      </c>
      <c r="AA219" s="2232">
        <f>AA220+AA221</f>
        <v>0</v>
      </c>
      <c r="AB219" s="2231">
        <f t="shared" si="70"/>
        <v>0</v>
      </c>
      <c r="AC219" s="2232">
        <f>AC220+AC221</f>
        <v>0</v>
      </c>
      <c r="AD219" s="2232">
        <f>AD220+AD221</f>
        <v>0</v>
      </c>
      <c r="AE219" s="2231">
        <f t="shared" si="71"/>
        <v>0</v>
      </c>
      <c r="AF219" s="2232">
        <f>AF220+AF221</f>
        <v>0</v>
      </c>
      <c r="AG219" s="2232">
        <f>AG220+AG221</f>
        <v>0</v>
      </c>
      <c r="AH219" s="2231">
        <f t="shared" si="72"/>
        <v>0</v>
      </c>
      <c r="AI219" s="2231">
        <f t="shared" si="73"/>
        <v>0</v>
      </c>
      <c r="AJ219" s="2265"/>
      <c r="AZ219" s="2161"/>
      <c r="BA219" s="2161"/>
    </row>
    <row r="220" spans="1:53" ht="15">
      <c r="A220" s="2214"/>
      <c r="B220" s="2215"/>
      <c r="C220" s="2216" t="s">
        <v>552</v>
      </c>
      <c r="D220" s="2214"/>
      <c r="E220" s="2165"/>
      <c r="F220" s="2165"/>
      <c r="G220" s="2165"/>
      <c r="H220" s="2230"/>
      <c r="I220" s="2230" t="s">
        <v>649</v>
      </c>
      <c r="J220" s="2232"/>
      <c r="K220" s="2232"/>
      <c r="L220" s="2231">
        <f t="shared" si="64"/>
        <v>0</v>
      </c>
      <c r="M220" s="2232"/>
      <c r="N220" s="2232"/>
      <c r="O220" s="2231">
        <f t="shared" si="65"/>
        <v>0</v>
      </c>
      <c r="P220" s="2232"/>
      <c r="Q220" s="2232"/>
      <c r="R220" s="2231">
        <f t="shared" si="66"/>
        <v>0</v>
      </c>
      <c r="S220" s="2232"/>
      <c r="T220" s="2232"/>
      <c r="U220" s="2231">
        <f t="shared" si="67"/>
        <v>0</v>
      </c>
      <c r="V220" s="2231">
        <f t="shared" si="68"/>
        <v>0</v>
      </c>
      <c r="W220" s="2232"/>
      <c r="X220" s="2232"/>
      <c r="Y220" s="2231">
        <f t="shared" si="69"/>
        <v>0</v>
      </c>
      <c r="Z220" s="2232"/>
      <c r="AA220" s="2232"/>
      <c r="AB220" s="2231">
        <f t="shared" si="70"/>
        <v>0</v>
      </c>
      <c r="AC220" s="2232"/>
      <c r="AD220" s="2232"/>
      <c r="AE220" s="2231">
        <f t="shared" si="71"/>
        <v>0</v>
      </c>
      <c r="AF220" s="2232"/>
      <c r="AG220" s="2232"/>
      <c r="AH220" s="2231">
        <f t="shared" si="72"/>
        <v>0</v>
      </c>
      <c r="AI220" s="2231">
        <f t="shared" si="73"/>
        <v>0</v>
      </c>
      <c r="AJ220" s="2265"/>
      <c r="AZ220" s="2161"/>
      <c r="BA220" s="2161"/>
    </row>
    <row r="221" spans="1:53" ht="15">
      <c r="A221" s="2214"/>
      <c r="B221" s="2215"/>
      <c r="C221" s="2216" t="s">
        <v>551</v>
      </c>
      <c r="D221" s="2214"/>
      <c r="E221" s="2165"/>
      <c r="F221" s="2165"/>
      <c r="G221" s="2165"/>
      <c r="H221" s="2230"/>
      <c r="I221" s="2230" t="s">
        <v>654</v>
      </c>
      <c r="J221" s="2232"/>
      <c r="K221" s="2232"/>
      <c r="L221" s="2231">
        <f t="shared" si="64"/>
        <v>0</v>
      </c>
      <c r="M221" s="2232"/>
      <c r="N221" s="2232"/>
      <c r="O221" s="2231">
        <f t="shared" si="65"/>
        <v>0</v>
      </c>
      <c r="P221" s="2232"/>
      <c r="Q221" s="2232"/>
      <c r="R221" s="2231">
        <f t="shared" si="66"/>
        <v>0</v>
      </c>
      <c r="S221" s="2232"/>
      <c r="T221" s="2232"/>
      <c r="U221" s="2231">
        <f t="shared" si="67"/>
        <v>0</v>
      </c>
      <c r="V221" s="2231">
        <f t="shared" si="68"/>
        <v>0</v>
      </c>
      <c r="W221" s="2232"/>
      <c r="X221" s="2232"/>
      <c r="Y221" s="2231">
        <f t="shared" si="69"/>
        <v>0</v>
      </c>
      <c r="Z221" s="2232"/>
      <c r="AA221" s="2232"/>
      <c r="AB221" s="2231">
        <f t="shared" si="70"/>
        <v>0</v>
      </c>
      <c r="AC221" s="2232"/>
      <c r="AD221" s="2232"/>
      <c r="AE221" s="2231">
        <f t="shared" si="71"/>
        <v>0</v>
      </c>
      <c r="AF221" s="2232"/>
      <c r="AG221" s="2232"/>
      <c r="AH221" s="2231">
        <f t="shared" si="72"/>
        <v>0</v>
      </c>
      <c r="AI221" s="2231">
        <f t="shared" si="73"/>
        <v>0</v>
      </c>
      <c r="AJ221" s="2265"/>
      <c r="AZ221" s="2161"/>
      <c r="BA221" s="2161"/>
    </row>
    <row r="222" spans="1:53" ht="15">
      <c r="A222" s="2214"/>
      <c r="B222" s="2215"/>
      <c r="C222" s="2216" t="s">
        <v>551</v>
      </c>
      <c r="D222" s="2214"/>
      <c r="E222" s="2165"/>
      <c r="F222" s="2165"/>
      <c r="G222" s="2165"/>
      <c r="H222" s="2230" t="s">
        <v>660</v>
      </c>
      <c r="I222" s="2230"/>
      <c r="J222" s="2232"/>
      <c r="K222" s="2232"/>
      <c r="L222" s="2231"/>
      <c r="M222" s="2232"/>
      <c r="N222" s="2232"/>
      <c r="O222" s="2231"/>
      <c r="P222" s="2232"/>
      <c r="Q222" s="2232"/>
      <c r="R222" s="2231"/>
      <c r="S222" s="2232"/>
      <c r="T222" s="2232"/>
      <c r="U222" s="2231"/>
      <c r="V222" s="2231"/>
      <c r="W222" s="2232"/>
      <c r="X222" s="2232"/>
      <c r="Y222" s="2231"/>
      <c r="Z222" s="2232"/>
      <c r="AA222" s="2232"/>
      <c r="AB222" s="2231"/>
      <c r="AC222" s="2232"/>
      <c r="AD222" s="2232"/>
      <c r="AE222" s="2231"/>
      <c r="AF222" s="2232"/>
      <c r="AG222" s="2232"/>
      <c r="AH222" s="2231"/>
      <c r="AI222" s="2231"/>
      <c r="AJ222" s="2265"/>
      <c r="AZ222" s="2161"/>
      <c r="BA222" s="2161"/>
    </row>
    <row r="223" spans="1:53" ht="15">
      <c r="A223" s="2214"/>
      <c r="B223" s="2215"/>
      <c r="C223" s="2216"/>
      <c r="D223" s="2214"/>
      <c r="E223" s="2165"/>
      <c r="F223" s="2165"/>
      <c r="G223" s="2165"/>
      <c r="H223" s="2230" t="s">
        <v>661</v>
      </c>
      <c r="I223" s="2230"/>
      <c r="J223" s="2232">
        <f>J224+J225+J226+J227</f>
        <v>0</v>
      </c>
      <c r="K223" s="2232">
        <f>K224+K225+K226+K227</f>
        <v>0</v>
      </c>
      <c r="L223" s="2231">
        <f t="shared" ref="L223:L228" si="74">J223+K223</f>
        <v>0</v>
      </c>
      <c r="M223" s="2232">
        <f>M224+M225+M226+M227</f>
        <v>0</v>
      </c>
      <c r="N223" s="2232">
        <f>N224+N225+N226+N227</f>
        <v>0</v>
      </c>
      <c r="O223" s="2231">
        <f t="shared" ref="O223:O228" si="75">M223+N223</f>
        <v>0</v>
      </c>
      <c r="P223" s="2232">
        <f>P224+P225+P226+P227</f>
        <v>0</v>
      </c>
      <c r="Q223" s="2232">
        <f>Q224+Q225+Q226+Q227</f>
        <v>0</v>
      </c>
      <c r="R223" s="2231">
        <f t="shared" ref="R223:R228" si="76">P223+Q223</f>
        <v>0</v>
      </c>
      <c r="S223" s="2232">
        <f>S224+S225+S226+S227</f>
        <v>0</v>
      </c>
      <c r="T223" s="2232">
        <f>T224+T225+T226+T227</f>
        <v>0</v>
      </c>
      <c r="U223" s="2231">
        <f t="shared" ref="U223:U228" si="77">S223+T223</f>
        <v>0</v>
      </c>
      <c r="V223" s="2231">
        <f t="shared" ref="V223:V228" si="78">U223+R223+O223+L223</f>
        <v>0</v>
      </c>
      <c r="W223" s="2232">
        <f>W224+W225+W226+W227</f>
        <v>0</v>
      </c>
      <c r="X223" s="2232">
        <f>X224+X225+X226+X227</f>
        <v>0</v>
      </c>
      <c r="Y223" s="2231">
        <f t="shared" ref="Y223:Y228" si="79">W223+X223</f>
        <v>0</v>
      </c>
      <c r="Z223" s="2232">
        <f>Z224+Z225+Z226+Z227</f>
        <v>0</v>
      </c>
      <c r="AA223" s="2232">
        <f>AA224+AA225+AA226+AA227</f>
        <v>0</v>
      </c>
      <c r="AB223" s="2231">
        <f t="shared" ref="AB223:AB228" si="80">Z223+AA223</f>
        <v>0</v>
      </c>
      <c r="AC223" s="2232">
        <f>AC224+AC225+AC226+AC227</f>
        <v>0</v>
      </c>
      <c r="AD223" s="2232">
        <f>AD224+AD225+AD226+AD227</f>
        <v>0</v>
      </c>
      <c r="AE223" s="2231">
        <f t="shared" ref="AE223:AE228" si="81">AC223+AD223</f>
        <v>0</v>
      </c>
      <c r="AF223" s="2232">
        <f>AF224+AF225+AF226+AF227</f>
        <v>0</v>
      </c>
      <c r="AG223" s="2232">
        <f>AG224+AG225+AG226+AG227</f>
        <v>0</v>
      </c>
      <c r="AH223" s="2231">
        <f t="shared" ref="AH223:AH228" si="82">AF223+AG223</f>
        <v>0</v>
      </c>
      <c r="AI223" s="2231">
        <f t="shared" ref="AI223:AI228" si="83">AH223+AE223+AB223+Y223</f>
        <v>0</v>
      </c>
      <c r="AJ223" s="2265"/>
      <c r="AZ223" s="2161"/>
      <c r="BA223" s="2161"/>
    </row>
    <row r="224" spans="1:53" ht="15">
      <c r="A224" s="2214"/>
      <c r="B224" s="2215"/>
      <c r="C224" s="2216" t="s">
        <v>551</v>
      </c>
      <c r="D224" s="2214"/>
      <c r="E224" s="2165"/>
      <c r="F224" s="2165"/>
      <c r="G224" s="2165"/>
      <c r="H224" s="2230"/>
      <c r="I224" s="2230" t="s">
        <v>662</v>
      </c>
      <c r="J224" s="2232"/>
      <c r="K224" s="2232"/>
      <c r="L224" s="2231">
        <f t="shared" si="74"/>
        <v>0</v>
      </c>
      <c r="M224" s="2232"/>
      <c r="N224" s="2232"/>
      <c r="O224" s="2231">
        <f t="shared" si="75"/>
        <v>0</v>
      </c>
      <c r="P224" s="2232"/>
      <c r="Q224" s="2232"/>
      <c r="R224" s="2231">
        <f t="shared" si="76"/>
        <v>0</v>
      </c>
      <c r="S224" s="2232"/>
      <c r="T224" s="2232"/>
      <c r="U224" s="2231">
        <f t="shared" si="77"/>
        <v>0</v>
      </c>
      <c r="V224" s="2231">
        <f t="shared" si="78"/>
        <v>0</v>
      </c>
      <c r="W224" s="2232"/>
      <c r="X224" s="2232"/>
      <c r="Y224" s="2231">
        <f t="shared" si="79"/>
        <v>0</v>
      </c>
      <c r="Z224" s="2232"/>
      <c r="AA224" s="2232"/>
      <c r="AB224" s="2231">
        <f t="shared" si="80"/>
        <v>0</v>
      </c>
      <c r="AC224" s="2232"/>
      <c r="AD224" s="2232"/>
      <c r="AE224" s="2231">
        <f t="shared" si="81"/>
        <v>0</v>
      </c>
      <c r="AF224" s="2232"/>
      <c r="AG224" s="2232"/>
      <c r="AH224" s="2231">
        <f t="shared" si="82"/>
        <v>0</v>
      </c>
      <c r="AI224" s="2231">
        <f t="shared" si="83"/>
        <v>0</v>
      </c>
      <c r="AJ224" s="2265"/>
      <c r="AZ224" s="2161"/>
      <c r="BA224" s="2161"/>
    </row>
    <row r="225" spans="1:53" ht="15">
      <c r="A225" s="2214"/>
      <c r="B225" s="2215"/>
      <c r="C225" s="2216" t="s">
        <v>551</v>
      </c>
      <c r="D225" s="2214"/>
      <c r="E225" s="2165"/>
      <c r="F225" s="2165"/>
      <c r="G225" s="2165"/>
      <c r="H225" s="2230"/>
      <c r="I225" s="2230" t="s">
        <v>663</v>
      </c>
      <c r="J225" s="2232"/>
      <c r="K225" s="2232"/>
      <c r="L225" s="2231">
        <f t="shared" si="74"/>
        <v>0</v>
      </c>
      <c r="M225" s="2232"/>
      <c r="N225" s="2232"/>
      <c r="O225" s="2231">
        <f t="shared" si="75"/>
        <v>0</v>
      </c>
      <c r="P225" s="2232"/>
      <c r="Q225" s="2232"/>
      <c r="R225" s="2231">
        <f t="shared" si="76"/>
        <v>0</v>
      </c>
      <c r="S225" s="2232"/>
      <c r="T225" s="2232"/>
      <c r="U225" s="2231">
        <f t="shared" si="77"/>
        <v>0</v>
      </c>
      <c r="V225" s="2231">
        <f t="shared" si="78"/>
        <v>0</v>
      </c>
      <c r="W225" s="2232"/>
      <c r="X225" s="2232"/>
      <c r="Y225" s="2231">
        <f t="shared" si="79"/>
        <v>0</v>
      </c>
      <c r="Z225" s="2232"/>
      <c r="AA225" s="2232"/>
      <c r="AB225" s="2231">
        <f t="shared" si="80"/>
        <v>0</v>
      </c>
      <c r="AC225" s="2232"/>
      <c r="AD225" s="2232"/>
      <c r="AE225" s="2231">
        <f t="shared" si="81"/>
        <v>0</v>
      </c>
      <c r="AF225" s="2232"/>
      <c r="AG225" s="2232"/>
      <c r="AH225" s="2231">
        <f t="shared" si="82"/>
        <v>0</v>
      </c>
      <c r="AI225" s="2231">
        <f t="shared" si="83"/>
        <v>0</v>
      </c>
      <c r="AJ225" s="2265"/>
      <c r="AZ225" s="2161"/>
      <c r="BA225" s="2161"/>
    </row>
    <row r="226" spans="1:53" ht="15">
      <c r="A226" s="2214"/>
      <c r="B226" s="2215"/>
      <c r="C226" s="2216" t="s">
        <v>551</v>
      </c>
      <c r="D226" s="2214"/>
      <c r="E226" s="2165"/>
      <c r="F226" s="2165"/>
      <c r="G226" s="2165"/>
      <c r="H226" s="2230"/>
      <c r="I226" s="2230" t="s">
        <v>664</v>
      </c>
      <c r="J226" s="2232"/>
      <c r="K226" s="2232"/>
      <c r="L226" s="2231">
        <f t="shared" si="74"/>
        <v>0</v>
      </c>
      <c r="M226" s="2232"/>
      <c r="N226" s="2232"/>
      <c r="O226" s="2231">
        <f t="shared" si="75"/>
        <v>0</v>
      </c>
      <c r="P226" s="2232"/>
      <c r="Q226" s="2232"/>
      <c r="R226" s="2231">
        <f t="shared" si="76"/>
        <v>0</v>
      </c>
      <c r="S226" s="2232"/>
      <c r="T226" s="2232"/>
      <c r="U226" s="2231">
        <f t="shared" si="77"/>
        <v>0</v>
      </c>
      <c r="V226" s="2231">
        <f t="shared" si="78"/>
        <v>0</v>
      </c>
      <c r="W226" s="2232"/>
      <c r="X226" s="2232"/>
      <c r="Y226" s="2231">
        <f t="shared" si="79"/>
        <v>0</v>
      </c>
      <c r="Z226" s="2232"/>
      <c r="AA226" s="2232"/>
      <c r="AB226" s="2231">
        <f t="shared" si="80"/>
        <v>0</v>
      </c>
      <c r="AC226" s="2232"/>
      <c r="AD226" s="2232"/>
      <c r="AE226" s="2231">
        <f t="shared" si="81"/>
        <v>0</v>
      </c>
      <c r="AF226" s="2232"/>
      <c r="AG226" s="2232"/>
      <c r="AH226" s="2231">
        <f t="shared" si="82"/>
        <v>0</v>
      </c>
      <c r="AI226" s="2231">
        <f t="shared" si="83"/>
        <v>0</v>
      </c>
      <c r="AJ226" s="2265"/>
      <c r="AZ226" s="2161"/>
      <c r="BA226" s="2161"/>
    </row>
    <row r="227" spans="1:53" ht="15">
      <c r="A227" s="2214"/>
      <c r="B227" s="2215"/>
      <c r="C227" s="2216" t="s">
        <v>551</v>
      </c>
      <c r="D227" s="2214"/>
      <c r="E227" s="2165"/>
      <c r="F227" s="2165"/>
      <c r="G227" s="2165"/>
      <c r="H227" s="2230"/>
      <c r="I227" s="2230" t="s">
        <v>665</v>
      </c>
      <c r="J227" s="2232"/>
      <c r="K227" s="2232"/>
      <c r="L227" s="2231">
        <f t="shared" si="74"/>
        <v>0</v>
      </c>
      <c r="M227" s="2232"/>
      <c r="N227" s="2232"/>
      <c r="O227" s="2231">
        <f t="shared" si="75"/>
        <v>0</v>
      </c>
      <c r="P227" s="2232"/>
      <c r="Q227" s="2232"/>
      <c r="R227" s="2231">
        <f t="shared" si="76"/>
        <v>0</v>
      </c>
      <c r="S227" s="2232"/>
      <c r="T227" s="2232"/>
      <c r="U227" s="2231">
        <f t="shared" si="77"/>
        <v>0</v>
      </c>
      <c r="V227" s="2231">
        <f t="shared" si="78"/>
        <v>0</v>
      </c>
      <c r="W227" s="2232"/>
      <c r="X227" s="2232"/>
      <c r="Y227" s="2231">
        <f t="shared" si="79"/>
        <v>0</v>
      </c>
      <c r="Z227" s="2232"/>
      <c r="AA227" s="2232"/>
      <c r="AB227" s="2231">
        <f t="shared" si="80"/>
        <v>0</v>
      </c>
      <c r="AC227" s="2232"/>
      <c r="AD227" s="2232"/>
      <c r="AE227" s="2231">
        <f t="shared" si="81"/>
        <v>0</v>
      </c>
      <c r="AF227" s="2232"/>
      <c r="AG227" s="2232"/>
      <c r="AH227" s="2231">
        <f t="shared" si="82"/>
        <v>0</v>
      </c>
      <c r="AI227" s="2231">
        <f t="shared" si="83"/>
        <v>0</v>
      </c>
      <c r="AJ227" s="2265"/>
      <c r="AZ227" s="2161"/>
      <c r="BA227" s="2161"/>
    </row>
    <row r="228" spans="1:53" ht="15">
      <c r="A228" s="2214"/>
      <c r="B228" s="2215"/>
      <c r="C228" s="2216"/>
      <c r="D228" s="2214"/>
      <c r="E228" s="2165"/>
      <c r="F228" s="2165"/>
      <c r="G228" s="2165"/>
      <c r="H228" s="2230"/>
      <c r="I228" s="2230"/>
      <c r="J228" s="2232"/>
      <c r="K228" s="2232"/>
      <c r="L228" s="2231">
        <f t="shared" si="74"/>
        <v>0</v>
      </c>
      <c r="M228" s="2232"/>
      <c r="N228" s="2232"/>
      <c r="O228" s="2231">
        <f t="shared" si="75"/>
        <v>0</v>
      </c>
      <c r="P228" s="2232"/>
      <c r="Q228" s="2232"/>
      <c r="R228" s="2231">
        <f t="shared" si="76"/>
        <v>0</v>
      </c>
      <c r="S228" s="2232"/>
      <c r="T228" s="2232"/>
      <c r="U228" s="2231">
        <f t="shared" si="77"/>
        <v>0</v>
      </c>
      <c r="V228" s="2231">
        <f t="shared" si="78"/>
        <v>0</v>
      </c>
      <c r="W228" s="2232"/>
      <c r="X228" s="2232"/>
      <c r="Y228" s="2231">
        <f t="shared" si="79"/>
        <v>0</v>
      </c>
      <c r="Z228" s="2232"/>
      <c r="AA228" s="2232"/>
      <c r="AB228" s="2231">
        <f t="shared" si="80"/>
        <v>0</v>
      </c>
      <c r="AC228" s="2232"/>
      <c r="AD228" s="2232"/>
      <c r="AE228" s="2231">
        <f t="shared" si="81"/>
        <v>0</v>
      </c>
      <c r="AF228" s="2232"/>
      <c r="AG228" s="2232"/>
      <c r="AH228" s="2231">
        <f t="shared" si="82"/>
        <v>0</v>
      </c>
      <c r="AI228" s="2231">
        <f t="shared" si="83"/>
        <v>0</v>
      </c>
      <c r="AJ228" s="2265"/>
      <c r="AZ228" s="2161"/>
      <c r="BA228" s="2161"/>
    </row>
    <row r="229" spans="1:53" ht="15">
      <c r="A229" s="2214"/>
      <c r="B229" s="2215"/>
      <c r="C229" s="2216" t="s">
        <v>552</v>
      </c>
      <c r="D229" s="2214"/>
      <c r="E229" s="2165"/>
      <c r="F229" s="2165"/>
      <c r="G229" s="2165" t="s">
        <v>83</v>
      </c>
      <c r="H229" s="2230"/>
      <c r="I229" s="2165"/>
      <c r="J229" s="2216"/>
      <c r="K229" s="2216"/>
      <c r="L229" s="2215"/>
      <c r="M229" s="2216"/>
      <c r="N229" s="2216"/>
      <c r="O229" s="2215"/>
      <c r="P229" s="2216"/>
      <c r="Q229" s="2216"/>
      <c r="R229" s="2215"/>
      <c r="S229" s="2216"/>
      <c r="T229" s="2216"/>
      <c r="U229" s="2215"/>
      <c r="V229" s="2215"/>
      <c r="W229" s="2216"/>
      <c r="X229" s="2216"/>
      <c r="Y229" s="2215"/>
      <c r="Z229" s="2216"/>
      <c r="AA229" s="2216"/>
      <c r="AB229" s="2215"/>
      <c r="AC229" s="2216"/>
      <c r="AD229" s="2216"/>
      <c r="AE229" s="2215"/>
      <c r="AF229" s="2216"/>
      <c r="AG229" s="2216"/>
      <c r="AH229" s="2215"/>
      <c r="AI229" s="2215"/>
      <c r="AJ229" s="2265"/>
      <c r="AZ229" s="2161"/>
      <c r="BA229" s="2161"/>
    </row>
    <row r="230" spans="1:53" ht="15">
      <c r="A230" s="2214"/>
      <c r="B230" s="2215"/>
      <c r="C230" s="2216"/>
      <c r="D230" s="2214"/>
      <c r="E230" s="2165"/>
      <c r="F230" s="2165"/>
      <c r="G230" s="2165"/>
      <c r="H230" s="2230"/>
      <c r="I230" s="2230"/>
      <c r="J230" s="2232"/>
      <c r="K230" s="2232"/>
      <c r="L230" s="2231">
        <f>J230+K230</f>
        <v>0</v>
      </c>
      <c r="M230" s="2232"/>
      <c r="N230" s="2232"/>
      <c r="O230" s="2231">
        <f>M230+N230</f>
        <v>0</v>
      </c>
      <c r="P230" s="2232"/>
      <c r="Q230" s="2232"/>
      <c r="R230" s="2231">
        <f>P230+Q230</f>
        <v>0</v>
      </c>
      <c r="S230" s="2232"/>
      <c r="T230" s="2232"/>
      <c r="U230" s="2231">
        <f>S230+T230</f>
        <v>0</v>
      </c>
      <c r="V230" s="2231">
        <f>U230+R230+O230+L230</f>
        <v>0</v>
      </c>
      <c r="W230" s="2232"/>
      <c r="X230" s="2232"/>
      <c r="Y230" s="2231">
        <f>W230+X230</f>
        <v>0</v>
      </c>
      <c r="Z230" s="2232"/>
      <c r="AA230" s="2232"/>
      <c r="AB230" s="2231">
        <f>Z230+AA230</f>
        <v>0</v>
      </c>
      <c r="AC230" s="2232"/>
      <c r="AD230" s="2232"/>
      <c r="AE230" s="2231">
        <f>AC230+AD230</f>
        <v>0</v>
      </c>
      <c r="AF230" s="2232"/>
      <c r="AG230" s="2232"/>
      <c r="AH230" s="2231">
        <f>AF230+AG230</f>
        <v>0</v>
      </c>
      <c r="AI230" s="2231">
        <f>AH230+AE230+AB230+Y230</f>
        <v>0</v>
      </c>
      <c r="AJ230" s="2265"/>
      <c r="AZ230" s="2161"/>
      <c r="BA230" s="2161"/>
    </row>
    <row r="231" spans="1:53" ht="15">
      <c r="A231" s="2214"/>
      <c r="B231" s="2215"/>
      <c r="C231" s="2216" t="s">
        <v>552</v>
      </c>
      <c r="D231" s="2214"/>
      <c r="E231" s="2165"/>
      <c r="F231" s="2165"/>
      <c r="G231" s="2486" t="s">
        <v>2016</v>
      </c>
      <c r="H231" s="2230"/>
      <c r="I231" s="2165"/>
      <c r="J231" s="2216"/>
      <c r="K231" s="2216"/>
      <c r="L231" s="2215"/>
      <c r="M231" s="2216"/>
      <c r="N231" s="2216"/>
      <c r="O231" s="2215"/>
      <c r="P231" s="2216"/>
      <c r="Q231" s="2216"/>
      <c r="R231" s="2215"/>
      <c r="S231" s="2216"/>
      <c r="T231" s="2216"/>
      <c r="U231" s="2215"/>
      <c r="V231" s="2215"/>
      <c r="W231" s="2216"/>
      <c r="X231" s="2216"/>
      <c r="Y231" s="2215"/>
      <c r="Z231" s="2216"/>
      <c r="AA231" s="2216"/>
      <c r="AB231" s="2215"/>
      <c r="AC231" s="2216"/>
      <c r="AD231" s="2216"/>
      <c r="AE231" s="2215"/>
      <c r="AF231" s="2216"/>
      <c r="AG231" s="2216"/>
      <c r="AH231" s="2215"/>
      <c r="AI231" s="2215"/>
      <c r="AJ231" s="2265"/>
      <c r="AZ231" s="2161"/>
      <c r="BA231" s="2161"/>
    </row>
    <row r="232" spans="1:53" ht="15">
      <c r="A232" s="2214"/>
      <c r="B232" s="2215"/>
      <c r="C232" s="2216"/>
      <c r="D232" s="2214"/>
      <c r="E232" s="2165"/>
      <c r="F232" s="2165"/>
      <c r="G232" s="2165"/>
      <c r="H232" s="2230"/>
      <c r="I232" s="3817" t="s">
        <v>2017</v>
      </c>
      <c r="J232" s="2232"/>
      <c r="K232" s="2232"/>
      <c r="L232" s="2231">
        <f>J232+K232</f>
        <v>0</v>
      </c>
      <c r="M232" s="2232"/>
      <c r="N232" s="2232"/>
      <c r="O232" s="2231">
        <f>M232+N232</f>
        <v>0</v>
      </c>
      <c r="P232" s="2232"/>
      <c r="Q232" s="2232"/>
      <c r="R232" s="2231">
        <f>P232+Q232</f>
        <v>0</v>
      </c>
      <c r="S232" s="2232"/>
      <c r="T232" s="2232"/>
      <c r="U232" s="2231">
        <f>S232+T232</f>
        <v>0</v>
      </c>
      <c r="V232" s="2231">
        <f>U232+R232+O232+L232</f>
        <v>0</v>
      </c>
      <c r="W232" s="2232"/>
      <c r="X232" s="2232"/>
      <c r="Y232" s="2231">
        <f>W232+X232</f>
        <v>0</v>
      </c>
      <c r="Z232" s="2232"/>
      <c r="AA232" s="2232"/>
      <c r="AB232" s="2231">
        <f>Z232+AA232</f>
        <v>0</v>
      </c>
      <c r="AC232" s="2232"/>
      <c r="AD232" s="2232"/>
      <c r="AE232" s="2231">
        <f>AC232+AD232</f>
        <v>0</v>
      </c>
      <c r="AF232" s="2232"/>
      <c r="AG232" s="2232"/>
      <c r="AH232" s="2231">
        <f>AF232+AG232</f>
        <v>0</v>
      </c>
      <c r="AI232" s="2231">
        <f>AH232+AE232+AB232+Y232</f>
        <v>0</v>
      </c>
      <c r="AJ232" s="2265"/>
      <c r="AZ232" s="2161"/>
      <c r="BA232" s="2161"/>
    </row>
    <row r="233" spans="1:53" ht="15">
      <c r="A233" s="2214"/>
      <c r="B233" s="2215"/>
      <c r="C233" s="2216" t="s">
        <v>551</v>
      </c>
      <c r="D233" s="2214"/>
      <c r="E233" s="2235"/>
      <c r="F233" s="2235"/>
      <c r="G233" s="2235" t="s">
        <v>602</v>
      </c>
      <c r="H233" s="2233"/>
      <c r="I233" s="2233"/>
      <c r="J233" s="2232"/>
      <c r="K233" s="2232"/>
      <c r="L233" s="2231"/>
      <c r="M233" s="2232"/>
      <c r="N233" s="2232"/>
      <c r="O233" s="2231"/>
      <c r="P233" s="2232"/>
      <c r="Q233" s="2232"/>
      <c r="R233" s="2231"/>
      <c r="S233" s="2232"/>
      <c r="T233" s="2232"/>
      <c r="U233" s="2231"/>
      <c r="V233" s="2231"/>
      <c r="W233" s="2232"/>
      <c r="X233" s="2232"/>
      <c r="Y233" s="2231"/>
      <c r="Z233" s="2232"/>
      <c r="AA233" s="2232"/>
      <c r="AB233" s="2231"/>
      <c r="AC233" s="2232"/>
      <c r="AD233" s="2232"/>
      <c r="AE233" s="2231"/>
      <c r="AF233" s="2232"/>
      <c r="AG233" s="2232"/>
      <c r="AH233" s="2231"/>
      <c r="AI233" s="2231"/>
      <c r="AJ233" s="2265"/>
      <c r="AZ233" s="2161"/>
      <c r="BA233" s="2161"/>
    </row>
    <row r="234" spans="1:53" ht="15">
      <c r="A234" s="2214"/>
      <c r="B234" s="2215"/>
      <c r="C234" s="2216"/>
      <c r="D234" s="2214"/>
      <c r="E234" s="2165"/>
      <c r="F234" s="2165"/>
      <c r="G234" s="2165"/>
      <c r="H234" s="2230"/>
      <c r="I234" s="2230"/>
      <c r="J234" s="2232"/>
      <c r="K234" s="2232"/>
      <c r="L234" s="2231">
        <f>J234+K234</f>
        <v>0</v>
      </c>
      <c r="M234" s="2232"/>
      <c r="N234" s="2232"/>
      <c r="O234" s="2231">
        <f>M234+N234</f>
        <v>0</v>
      </c>
      <c r="P234" s="2232"/>
      <c r="Q234" s="2232"/>
      <c r="R234" s="2231">
        <f>P234+Q234</f>
        <v>0</v>
      </c>
      <c r="S234" s="2232"/>
      <c r="T234" s="2232"/>
      <c r="U234" s="2231">
        <f>S234+T234</f>
        <v>0</v>
      </c>
      <c r="V234" s="2231">
        <f>U234+R234+O234+L234</f>
        <v>0</v>
      </c>
      <c r="W234" s="2232"/>
      <c r="X234" s="2232"/>
      <c r="Y234" s="2231">
        <f>W234+X234</f>
        <v>0</v>
      </c>
      <c r="Z234" s="2232"/>
      <c r="AA234" s="2232"/>
      <c r="AB234" s="2231">
        <f>Z234+AA234</f>
        <v>0</v>
      </c>
      <c r="AC234" s="2232"/>
      <c r="AD234" s="2232"/>
      <c r="AE234" s="2231">
        <f>AC234+AD234</f>
        <v>0</v>
      </c>
      <c r="AF234" s="2232"/>
      <c r="AG234" s="2232"/>
      <c r="AH234" s="2231">
        <f>AF234+AG234</f>
        <v>0</v>
      </c>
      <c r="AI234" s="2231">
        <f>AH234+AE234+AB234+Y234</f>
        <v>0</v>
      </c>
      <c r="AJ234" s="2265"/>
      <c r="AZ234" s="2161"/>
      <c r="BA234" s="2161"/>
    </row>
    <row r="235" spans="1:53" ht="15">
      <c r="A235" s="2214"/>
      <c r="B235" s="2215"/>
      <c r="C235" s="2216" t="s">
        <v>552</v>
      </c>
      <c r="D235" s="2214"/>
      <c r="E235" s="2165"/>
      <c r="F235" s="2165"/>
      <c r="G235" s="2165" t="s">
        <v>74</v>
      </c>
      <c r="H235" s="2230"/>
      <c r="I235" s="2230"/>
      <c r="J235" s="2232"/>
      <c r="K235" s="2232"/>
      <c r="L235" s="2231"/>
      <c r="M235" s="2232"/>
      <c r="N235" s="2232"/>
      <c r="O235" s="2231"/>
      <c r="P235" s="2232"/>
      <c r="Q235" s="2232"/>
      <c r="R235" s="2231"/>
      <c r="S235" s="2232"/>
      <c r="T235" s="2232"/>
      <c r="U235" s="2231"/>
      <c r="V235" s="2231"/>
      <c r="W235" s="2232"/>
      <c r="X235" s="2232"/>
      <c r="Y235" s="2231"/>
      <c r="Z235" s="2232"/>
      <c r="AA235" s="2232"/>
      <c r="AB235" s="2231"/>
      <c r="AC235" s="2232"/>
      <c r="AD235" s="2232"/>
      <c r="AE235" s="2231"/>
      <c r="AF235" s="2232"/>
      <c r="AG235" s="2232"/>
      <c r="AH235" s="2231"/>
      <c r="AI235" s="2231"/>
      <c r="AJ235" s="2265"/>
      <c r="AZ235" s="2161"/>
      <c r="BA235" s="2161"/>
    </row>
    <row r="236" spans="1:53" ht="15">
      <c r="A236" s="2214"/>
      <c r="B236" s="2215"/>
      <c r="C236" s="2216" t="s">
        <v>552</v>
      </c>
      <c r="D236" s="2214"/>
      <c r="E236" s="2165"/>
      <c r="F236" s="2165"/>
      <c r="G236" s="2165" t="s">
        <v>908</v>
      </c>
      <c r="H236" s="2230"/>
      <c r="I236" s="2230"/>
      <c r="J236" s="2232"/>
      <c r="K236" s="2232"/>
      <c r="L236" s="2231">
        <f>J236+K236</f>
        <v>0</v>
      </c>
      <c r="M236" s="2232"/>
      <c r="N236" s="2232"/>
      <c r="O236" s="2231">
        <f>M236+N236</f>
        <v>0</v>
      </c>
      <c r="P236" s="2232"/>
      <c r="Q236" s="2232"/>
      <c r="R236" s="2231">
        <f>P236+Q236</f>
        <v>0</v>
      </c>
      <c r="S236" s="2232"/>
      <c r="T236" s="2232"/>
      <c r="U236" s="2231">
        <f>S236+T236</f>
        <v>0</v>
      </c>
      <c r="V236" s="2231">
        <f>U236+R236+O236+L236</f>
        <v>0</v>
      </c>
      <c r="W236" s="2232"/>
      <c r="X236" s="2232"/>
      <c r="Y236" s="2231">
        <f>W236+X236</f>
        <v>0</v>
      </c>
      <c r="Z236" s="2232"/>
      <c r="AA236" s="2232"/>
      <c r="AB236" s="2231">
        <f>Z236+AA236</f>
        <v>0</v>
      </c>
      <c r="AC236" s="2232"/>
      <c r="AD236" s="2232"/>
      <c r="AE236" s="2231">
        <f>AC236+AD236</f>
        <v>0</v>
      </c>
      <c r="AF236" s="2232"/>
      <c r="AG236" s="2232"/>
      <c r="AH236" s="2231">
        <f>AF236+AG236</f>
        <v>0</v>
      </c>
      <c r="AI236" s="2231">
        <f>AH236+AE236+AB236+Y236</f>
        <v>0</v>
      </c>
      <c r="AJ236" s="2265"/>
      <c r="AZ236" s="2161"/>
      <c r="BA236" s="2161"/>
    </row>
    <row r="237" spans="1:53" ht="15">
      <c r="A237" s="2214"/>
      <c r="B237" s="2215"/>
      <c r="C237" s="2216"/>
      <c r="D237" s="2214"/>
      <c r="E237" s="2165"/>
      <c r="F237" s="2165"/>
      <c r="G237" s="2165"/>
      <c r="H237" s="2230"/>
      <c r="I237" s="2230"/>
      <c r="J237" s="2232"/>
      <c r="K237" s="2232"/>
      <c r="L237" s="2231"/>
      <c r="M237" s="2232"/>
      <c r="N237" s="2232"/>
      <c r="O237" s="2231"/>
      <c r="P237" s="2232"/>
      <c r="Q237" s="2232"/>
      <c r="R237" s="2231"/>
      <c r="S237" s="2232"/>
      <c r="T237" s="2232"/>
      <c r="U237" s="2231"/>
      <c r="V237" s="2231"/>
      <c r="W237" s="2232"/>
      <c r="X237" s="2232"/>
      <c r="Y237" s="2231"/>
      <c r="Z237" s="2232"/>
      <c r="AA237" s="2232"/>
      <c r="AB237" s="2231"/>
      <c r="AC237" s="2232"/>
      <c r="AD237" s="2232"/>
      <c r="AE237" s="2231"/>
      <c r="AF237" s="2232"/>
      <c r="AG237" s="2232"/>
      <c r="AH237" s="2231"/>
      <c r="AI237" s="2231"/>
      <c r="AJ237" s="2265"/>
      <c r="AZ237" s="2161"/>
      <c r="BA237" s="2161"/>
    </row>
    <row r="238" spans="1:53" ht="15">
      <c r="A238" s="2214"/>
      <c r="B238" s="2215"/>
      <c r="C238" s="2216"/>
      <c r="D238" s="2214"/>
      <c r="E238" s="2165"/>
      <c r="F238" s="2165" t="s">
        <v>894</v>
      </c>
      <c r="G238" s="2165" t="s">
        <v>603</v>
      </c>
      <c r="H238" s="2165"/>
      <c r="I238" s="2165"/>
      <c r="J238" s="2216">
        <f>J240+J249+J252+J253</f>
        <v>0</v>
      </c>
      <c r="K238" s="2216">
        <f>K240+K249+K252+K253</f>
        <v>0</v>
      </c>
      <c r="L238" s="2215">
        <f>J238+K238</f>
        <v>0</v>
      </c>
      <c r="M238" s="2216">
        <f>M240+M249+M252+M253</f>
        <v>0</v>
      </c>
      <c r="N238" s="2216">
        <f>N240+N249+N252+N253</f>
        <v>0</v>
      </c>
      <c r="O238" s="2215">
        <f>M238+N238</f>
        <v>0</v>
      </c>
      <c r="P238" s="2216">
        <f>P240+P249+P252+P253</f>
        <v>0</v>
      </c>
      <c r="Q238" s="2216">
        <f>Q240+Q249+Q252+Q253</f>
        <v>0</v>
      </c>
      <c r="R238" s="2215">
        <f>P238+Q238</f>
        <v>0</v>
      </c>
      <c r="S238" s="2216">
        <f>S240+S249+S252+S253</f>
        <v>0</v>
      </c>
      <c r="T238" s="2216">
        <f>T240+T249+T252+T253</f>
        <v>0</v>
      </c>
      <c r="U238" s="2215">
        <f>S238+T238</f>
        <v>0</v>
      </c>
      <c r="V238" s="2215">
        <f>U238+R238+O238+L238</f>
        <v>0</v>
      </c>
      <c r="W238" s="2216">
        <f>W240+W249+W252+W253</f>
        <v>0</v>
      </c>
      <c r="X238" s="2216">
        <f>X240+X249+X252+X253</f>
        <v>0</v>
      </c>
      <c r="Y238" s="2215">
        <f>W238+X238</f>
        <v>0</v>
      </c>
      <c r="Z238" s="2216">
        <f>Z240+Z249+Z252+Z253</f>
        <v>0</v>
      </c>
      <c r="AA238" s="2216">
        <f>AA240+AA249+AA252+AA253</f>
        <v>0</v>
      </c>
      <c r="AB238" s="2215">
        <f>Z238+AA238</f>
        <v>0</v>
      </c>
      <c r="AC238" s="2216">
        <f>AC240+AC249+AC252+AC253</f>
        <v>0</v>
      </c>
      <c r="AD238" s="2216">
        <f>AD240+AD249+AD252+AD253</f>
        <v>0</v>
      </c>
      <c r="AE238" s="2215">
        <f>AC238+AD238</f>
        <v>0</v>
      </c>
      <c r="AF238" s="2216">
        <f>AF240+AF249+AF252+AF253</f>
        <v>0</v>
      </c>
      <c r="AG238" s="2216">
        <f>AG240+AG249+AG252+AG253</f>
        <v>0</v>
      </c>
      <c r="AH238" s="2215">
        <f>AF238+AG238</f>
        <v>0</v>
      </c>
      <c r="AI238" s="2215">
        <f>AH238+AE238+AB238+Y238</f>
        <v>0</v>
      </c>
      <c r="AJ238" s="2265"/>
      <c r="AZ238" s="2161"/>
      <c r="BA238" s="2161"/>
    </row>
    <row r="239" spans="1:53" ht="15">
      <c r="A239" s="2214"/>
      <c r="B239" s="2215"/>
      <c r="C239" s="2216"/>
      <c r="D239" s="2214"/>
      <c r="E239" s="2165"/>
      <c r="F239" s="2165"/>
      <c r="G239" s="2165"/>
      <c r="H239" s="2165"/>
      <c r="I239" s="2165"/>
      <c r="J239" s="2216"/>
      <c r="K239" s="2216"/>
      <c r="L239" s="2215"/>
      <c r="M239" s="2216"/>
      <c r="N239" s="2216"/>
      <c r="O239" s="2215"/>
      <c r="P239" s="2216"/>
      <c r="Q239" s="2216"/>
      <c r="R239" s="2215"/>
      <c r="S239" s="2216"/>
      <c r="T239" s="2216"/>
      <c r="U239" s="2215"/>
      <c r="V239" s="2215"/>
      <c r="W239" s="2216"/>
      <c r="X239" s="2216"/>
      <c r="Y239" s="2215"/>
      <c r="Z239" s="2216"/>
      <c r="AA239" s="2216"/>
      <c r="AB239" s="2215"/>
      <c r="AC239" s="2216"/>
      <c r="AD239" s="2216"/>
      <c r="AE239" s="2215"/>
      <c r="AF239" s="2216"/>
      <c r="AG239" s="2216"/>
      <c r="AH239" s="2215"/>
      <c r="AI239" s="2215"/>
      <c r="AJ239" s="2265"/>
      <c r="AZ239" s="2161"/>
      <c r="BA239" s="2161"/>
    </row>
    <row r="240" spans="1:53" ht="15">
      <c r="A240" s="2214"/>
      <c r="B240" s="2215"/>
      <c r="C240" s="2216"/>
      <c r="D240" s="2214"/>
      <c r="E240" s="2165"/>
      <c r="F240" s="2165"/>
      <c r="G240" s="2229" t="s">
        <v>798</v>
      </c>
      <c r="H240" s="2165" t="s">
        <v>604</v>
      </c>
      <c r="I240" s="2165"/>
      <c r="J240" s="2216">
        <f>J241+J242+J243+J247</f>
        <v>0</v>
      </c>
      <c r="K240" s="2216">
        <f>K241+K242+K243+K247</f>
        <v>0</v>
      </c>
      <c r="L240" s="2215">
        <f>J240+K240</f>
        <v>0</v>
      </c>
      <c r="M240" s="2216">
        <f>M241+M242+M243+M247</f>
        <v>0</v>
      </c>
      <c r="N240" s="2216">
        <f>N241+N242+N243+N247</f>
        <v>0</v>
      </c>
      <c r="O240" s="2215">
        <f>M240+N240</f>
        <v>0</v>
      </c>
      <c r="P240" s="2216">
        <f>P241+P242+P243+P247</f>
        <v>0</v>
      </c>
      <c r="Q240" s="2216">
        <f>Q241+Q242+Q243+Q247</f>
        <v>0</v>
      </c>
      <c r="R240" s="2215">
        <f>P240+Q240</f>
        <v>0</v>
      </c>
      <c r="S240" s="2216">
        <f>S241+S242+S243+S247</f>
        <v>0</v>
      </c>
      <c r="T240" s="2216">
        <f>T241+T242+T243+T247</f>
        <v>0</v>
      </c>
      <c r="U240" s="2215">
        <f>S240+T240</f>
        <v>0</v>
      </c>
      <c r="V240" s="2215">
        <f t="shared" ref="V240:V247" si="84">U240+R240+O240+L240</f>
        <v>0</v>
      </c>
      <c r="W240" s="2216">
        <f>W241+W242+W243+W247</f>
        <v>0</v>
      </c>
      <c r="X240" s="2216">
        <f>X241+X242+X243+X247</f>
        <v>0</v>
      </c>
      <c r="Y240" s="2215">
        <f>W240+X240</f>
        <v>0</v>
      </c>
      <c r="Z240" s="2216">
        <f>Z241+Z242+Z243+Z247</f>
        <v>0</v>
      </c>
      <c r="AA240" s="2216">
        <f>AA241+AA242+AA243+AA247</f>
        <v>0</v>
      </c>
      <c r="AB240" s="2215">
        <f>Z240+AA240</f>
        <v>0</v>
      </c>
      <c r="AC240" s="2216">
        <f>AC241+AC242+AC243+AC247</f>
        <v>0</v>
      </c>
      <c r="AD240" s="2216">
        <f>AD241+AD242+AD243+AD247</f>
        <v>0</v>
      </c>
      <c r="AE240" s="2215">
        <f>AC240+AD240</f>
        <v>0</v>
      </c>
      <c r="AF240" s="2216">
        <f>AF241+AF242+AF243+AF247</f>
        <v>0</v>
      </c>
      <c r="AG240" s="2216">
        <f>AG241+AG242+AG243+AG247</f>
        <v>0</v>
      </c>
      <c r="AH240" s="2215">
        <f>AF240+AG240</f>
        <v>0</v>
      </c>
      <c r="AI240" s="2215">
        <f t="shared" ref="AI240:AI247" si="85">AH240+AE240+AB240+Y240</f>
        <v>0</v>
      </c>
      <c r="AJ240" s="2265"/>
      <c r="AZ240" s="2161"/>
      <c r="BA240" s="2161"/>
    </row>
    <row r="241" spans="1:53" ht="15">
      <c r="A241" s="2214"/>
      <c r="B241" s="2215"/>
      <c r="C241" s="2216" t="s">
        <v>551</v>
      </c>
      <c r="D241" s="2214"/>
      <c r="E241" s="2165"/>
      <c r="F241" s="2165"/>
      <c r="G241" s="2165"/>
      <c r="H241" s="2230" t="s">
        <v>605</v>
      </c>
      <c r="I241" s="2230"/>
      <c r="J241" s="2232"/>
      <c r="K241" s="2232"/>
      <c r="L241" s="2231">
        <f t="shared" ref="L241:L247" si="86">J241+K241</f>
        <v>0</v>
      </c>
      <c r="M241" s="2232"/>
      <c r="N241" s="2232"/>
      <c r="O241" s="2231">
        <f t="shared" ref="O241:O247" si="87">M241+N241</f>
        <v>0</v>
      </c>
      <c r="P241" s="2232"/>
      <c r="Q241" s="2232"/>
      <c r="R241" s="2231">
        <f t="shared" ref="R241:R247" si="88">P241+Q241</f>
        <v>0</v>
      </c>
      <c r="S241" s="2232"/>
      <c r="T241" s="2232"/>
      <c r="U241" s="2231">
        <f t="shared" ref="U241:U247" si="89">S241+T241</f>
        <v>0</v>
      </c>
      <c r="V241" s="2231">
        <f t="shared" si="84"/>
        <v>0</v>
      </c>
      <c r="W241" s="2232"/>
      <c r="X241" s="2232"/>
      <c r="Y241" s="2231">
        <f t="shared" ref="Y241:Y247" si="90">W241+X241</f>
        <v>0</v>
      </c>
      <c r="Z241" s="2232"/>
      <c r="AA241" s="2232"/>
      <c r="AB241" s="2231">
        <f t="shared" ref="AB241:AB247" si="91">Z241+AA241</f>
        <v>0</v>
      </c>
      <c r="AC241" s="2232"/>
      <c r="AD241" s="2232"/>
      <c r="AE241" s="2231">
        <f t="shared" ref="AE241:AE247" si="92">AC241+AD241</f>
        <v>0</v>
      </c>
      <c r="AF241" s="2232"/>
      <c r="AG241" s="2232"/>
      <c r="AH241" s="2231">
        <f t="shared" ref="AH241:AH247" si="93">AF241+AG241</f>
        <v>0</v>
      </c>
      <c r="AI241" s="2231">
        <f t="shared" si="85"/>
        <v>0</v>
      </c>
      <c r="AJ241" s="2265"/>
      <c r="AZ241" s="2161"/>
      <c r="BA241" s="2161"/>
    </row>
    <row r="242" spans="1:53" ht="15">
      <c r="A242" s="2214"/>
      <c r="B242" s="2215"/>
      <c r="C242" s="2216" t="s">
        <v>551</v>
      </c>
      <c r="D242" s="2214"/>
      <c r="E242" s="2165"/>
      <c r="F242" s="2165"/>
      <c r="G242" s="2165"/>
      <c r="H242" s="2230" t="s">
        <v>606</v>
      </c>
      <c r="I242" s="2230"/>
      <c r="J242" s="2232"/>
      <c r="K242" s="2232"/>
      <c r="L242" s="2231">
        <f t="shared" si="86"/>
        <v>0</v>
      </c>
      <c r="M242" s="2232"/>
      <c r="N242" s="2232"/>
      <c r="O242" s="2231">
        <f t="shared" si="87"/>
        <v>0</v>
      </c>
      <c r="P242" s="2232"/>
      <c r="Q242" s="2232"/>
      <c r="R242" s="2231">
        <f t="shared" si="88"/>
        <v>0</v>
      </c>
      <c r="S242" s="2232"/>
      <c r="T242" s="2232"/>
      <c r="U242" s="2231">
        <f t="shared" si="89"/>
        <v>0</v>
      </c>
      <c r="V242" s="2231">
        <f t="shared" si="84"/>
        <v>0</v>
      </c>
      <c r="W242" s="2232"/>
      <c r="X242" s="2232"/>
      <c r="Y242" s="2231">
        <f t="shared" si="90"/>
        <v>0</v>
      </c>
      <c r="Z242" s="2232"/>
      <c r="AA242" s="2232"/>
      <c r="AB242" s="2231">
        <f t="shared" si="91"/>
        <v>0</v>
      </c>
      <c r="AC242" s="2232"/>
      <c r="AD242" s="2232"/>
      <c r="AE242" s="2231">
        <f t="shared" si="92"/>
        <v>0</v>
      </c>
      <c r="AF242" s="2232"/>
      <c r="AG242" s="2232"/>
      <c r="AH242" s="2231">
        <f t="shared" si="93"/>
        <v>0</v>
      </c>
      <c r="AI242" s="2231">
        <f t="shared" si="85"/>
        <v>0</v>
      </c>
      <c r="AJ242" s="2265"/>
      <c r="AZ242" s="2161"/>
      <c r="BA242" s="2161"/>
    </row>
    <row r="243" spans="1:53" ht="15">
      <c r="A243" s="2214"/>
      <c r="B243" s="2215"/>
      <c r="C243" s="2216"/>
      <c r="D243" s="2214"/>
      <c r="E243" s="2165"/>
      <c r="F243" s="2165"/>
      <c r="G243" s="2165"/>
      <c r="H243" s="2230" t="s">
        <v>607</v>
      </c>
      <c r="I243" s="2230"/>
      <c r="J243" s="2232">
        <f>J244+J245+J246</f>
        <v>0</v>
      </c>
      <c r="K243" s="2232">
        <f>K244+K245+K246</f>
        <v>0</v>
      </c>
      <c r="L243" s="2231">
        <f t="shared" si="86"/>
        <v>0</v>
      </c>
      <c r="M243" s="2232">
        <f>M244+M245+M246</f>
        <v>0</v>
      </c>
      <c r="N243" s="2232">
        <f>N244+N245+N246</f>
        <v>0</v>
      </c>
      <c r="O243" s="2231">
        <f t="shared" si="87"/>
        <v>0</v>
      </c>
      <c r="P243" s="2232">
        <f>P244+P245+P246</f>
        <v>0</v>
      </c>
      <c r="Q243" s="2232">
        <f>Q244+Q245+Q246</f>
        <v>0</v>
      </c>
      <c r="R243" s="2231">
        <f t="shared" si="88"/>
        <v>0</v>
      </c>
      <c r="S243" s="2232">
        <f>S244+S245+S246</f>
        <v>0</v>
      </c>
      <c r="T243" s="2232">
        <f>T244+T245+T246</f>
        <v>0</v>
      </c>
      <c r="U243" s="2231">
        <f t="shared" si="89"/>
        <v>0</v>
      </c>
      <c r="V243" s="2231">
        <f t="shared" si="84"/>
        <v>0</v>
      </c>
      <c r="W243" s="2232">
        <f>W244+W245+W246</f>
        <v>0</v>
      </c>
      <c r="X243" s="2232">
        <f>X244+X245+X246</f>
        <v>0</v>
      </c>
      <c r="Y243" s="2231">
        <f t="shared" si="90"/>
        <v>0</v>
      </c>
      <c r="Z243" s="2232">
        <f>Z244+Z245+Z246</f>
        <v>0</v>
      </c>
      <c r="AA243" s="2232">
        <f>AA244+AA245+AA246</f>
        <v>0</v>
      </c>
      <c r="AB243" s="2231">
        <f t="shared" si="91"/>
        <v>0</v>
      </c>
      <c r="AC243" s="2232">
        <f>AC244+AC245+AC246</f>
        <v>0</v>
      </c>
      <c r="AD243" s="2232">
        <f>AD244+AD245+AD246</f>
        <v>0</v>
      </c>
      <c r="AE243" s="2231">
        <f t="shared" si="92"/>
        <v>0</v>
      </c>
      <c r="AF243" s="2232">
        <f>AF244+AF245+AF246</f>
        <v>0</v>
      </c>
      <c r="AG243" s="2232">
        <f>AG244+AG245+AG246</f>
        <v>0</v>
      </c>
      <c r="AH243" s="2231">
        <f t="shared" si="93"/>
        <v>0</v>
      </c>
      <c r="AI243" s="2231">
        <f t="shared" si="85"/>
        <v>0</v>
      </c>
      <c r="AJ243" s="2265"/>
      <c r="AZ243" s="2161"/>
      <c r="BA243" s="2161"/>
    </row>
    <row r="244" spans="1:53" ht="15">
      <c r="A244" s="2214"/>
      <c r="B244" s="2215"/>
      <c r="C244" s="2216" t="s">
        <v>551</v>
      </c>
      <c r="D244" s="2214"/>
      <c r="E244" s="2165"/>
      <c r="F244" s="2165"/>
      <c r="G244" s="2165"/>
      <c r="H244" s="2230"/>
      <c r="I244" s="2230" t="s">
        <v>608</v>
      </c>
      <c r="J244" s="2232"/>
      <c r="K244" s="2232"/>
      <c r="L244" s="2231">
        <f t="shared" si="86"/>
        <v>0</v>
      </c>
      <c r="M244" s="2232"/>
      <c r="N244" s="2232"/>
      <c r="O244" s="2231">
        <f t="shared" si="87"/>
        <v>0</v>
      </c>
      <c r="P244" s="2232"/>
      <c r="Q244" s="2232"/>
      <c r="R244" s="2231">
        <f t="shared" si="88"/>
        <v>0</v>
      </c>
      <c r="S244" s="2232"/>
      <c r="T244" s="2232"/>
      <c r="U244" s="2231">
        <f t="shared" si="89"/>
        <v>0</v>
      </c>
      <c r="V244" s="2231">
        <f t="shared" si="84"/>
        <v>0</v>
      </c>
      <c r="W244" s="2232"/>
      <c r="X244" s="2232"/>
      <c r="Y244" s="2231">
        <f t="shared" si="90"/>
        <v>0</v>
      </c>
      <c r="Z244" s="2232"/>
      <c r="AA244" s="2232"/>
      <c r="AB244" s="2231">
        <f t="shared" si="91"/>
        <v>0</v>
      </c>
      <c r="AC244" s="2232"/>
      <c r="AD244" s="2232"/>
      <c r="AE244" s="2231">
        <f t="shared" si="92"/>
        <v>0</v>
      </c>
      <c r="AF244" s="2232"/>
      <c r="AG244" s="2232"/>
      <c r="AH244" s="2231">
        <f t="shared" si="93"/>
        <v>0</v>
      </c>
      <c r="AI244" s="2231">
        <f t="shared" si="85"/>
        <v>0</v>
      </c>
      <c r="AJ244" s="2265"/>
      <c r="AZ244" s="2161"/>
      <c r="BA244" s="2161"/>
    </row>
    <row r="245" spans="1:53" ht="15">
      <c r="A245" s="2214"/>
      <c r="B245" s="2215"/>
      <c r="C245" s="2216" t="s">
        <v>552</v>
      </c>
      <c r="D245" s="2214"/>
      <c r="E245" s="2165"/>
      <c r="F245" s="2165"/>
      <c r="G245" s="2165"/>
      <c r="H245" s="2230"/>
      <c r="I245" s="2230" t="s">
        <v>649</v>
      </c>
      <c r="J245" s="2232"/>
      <c r="K245" s="2232"/>
      <c r="L245" s="2231">
        <f t="shared" si="86"/>
        <v>0</v>
      </c>
      <c r="M245" s="2232"/>
      <c r="N245" s="2232"/>
      <c r="O245" s="2231">
        <f t="shared" si="87"/>
        <v>0</v>
      </c>
      <c r="P245" s="2232"/>
      <c r="Q245" s="2232"/>
      <c r="R245" s="2231">
        <f t="shared" si="88"/>
        <v>0</v>
      </c>
      <c r="S245" s="2232"/>
      <c r="T245" s="2232"/>
      <c r="U245" s="2231">
        <f t="shared" si="89"/>
        <v>0</v>
      </c>
      <c r="V245" s="2231">
        <f t="shared" si="84"/>
        <v>0</v>
      </c>
      <c r="W245" s="2232"/>
      <c r="X245" s="2232"/>
      <c r="Y245" s="2231">
        <f t="shared" si="90"/>
        <v>0</v>
      </c>
      <c r="Z245" s="2232"/>
      <c r="AA245" s="2232"/>
      <c r="AB245" s="2231">
        <f t="shared" si="91"/>
        <v>0</v>
      </c>
      <c r="AC245" s="2232"/>
      <c r="AD245" s="2232"/>
      <c r="AE245" s="2231">
        <f t="shared" si="92"/>
        <v>0</v>
      </c>
      <c r="AF245" s="2232"/>
      <c r="AG245" s="2232"/>
      <c r="AH245" s="2231">
        <f t="shared" si="93"/>
        <v>0</v>
      </c>
      <c r="AI245" s="2231">
        <f t="shared" si="85"/>
        <v>0</v>
      </c>
      <c r="AJ245" s="2265"/>
      <c r="AZ245" s="2161"/>
      <c r="BA245" s="2161"/>
    </row>
    <row r="246" spans="1:53" ht="15">
      <c r="A246" s="2214"/>
      <c r="B246" s="2215"/>
      <c r="C246" s="2216" t="s">
        <v>552</v>
      </c>
      <c r="D246" s="2214"/>
      <c r="E246" s="2165"/>
      <c r="F246" s="2165"/>
      <c r="G246" s="2165"/>
      <c r="H246" s="2230"/>
      <c r="I246" s="2230" t="s">
        <v>609</v>
      </c>
      <c r="J246" s="2232"/>
      <c r="K246" s="2232"/>
      <c r="L246" s="2231">
        <f t="shared" si="86"/>
        <v>0</v>
      </c>
      <c r="M246" s="2232"/>
      <c r="N246" s="2232"/>
      <c r="O246" s="2231">
        <f t="shared" si="87"/>
        <v>0</v>
      </c>
      <c r="P246" s="2232"/>
      <c r="Q246" s="2232"/>
      <c r="R246" s="2231">
        <f t="shared" si="88"/>
        <v>0</v>
      </c>
      <c r="S246" s="2232"/>
      <c r="T246" s="2232"/>
      <c r="U246" s="2231">
        <f t="shared" si="89"/>
        <v>0</v>
      </c>
      <c r="V246" s="2231">
        <f t="shared" si="84"/>
        <v>0</v>
      </c>
      <c r="W246" s="2232"/>
      <c r="X246" s="2232"/>
      <c r="Y246" s="2231">
        <f t="shared" si="90"/>
        <v>0</v>
      </c>
      <c r="Z246" s="2232"/>
      <c r="AA246" s="2232"/>
      <c r="AB246" s="2231">
        <f t="shared" si="91"/>
        <v>0</v>
      </c>
      <c r="AC246" s="2232"/>
      <c r="AD246" s="2232"/>
      <c r="AE246" s="2231">
        <f t="shared" si="92"/>
        <v>0</v>
      </c>
      <c r="AF246" s="2232"/>
      <c r="AG246" s="2232"/>
      <c r="AH246" s="2231">
        <f t="shared" si="93"/>
        <v>0</v>
      </c>
      <c r="AI246" s="2231">
        <f t="shared" si="85"/>
        <v>0</v>
      </c>
      <c r="AJ246" s="2265"/>
      <c r="AZ246" s="2161"/>
      <c r="BA246" s="2161"/>
    </row>
    <row r="247" spans="1:53" ht="15">
      <c r="A247" s="2214"/>
      <c r="B247" s="2215"/>
      <c r="C247" s="2216" t="s">
        <v>551</v>
      </c>
      <c r="D247" s="2214"/>
      <c r="E247" s="2165"/>
      <c r="F247" s="2165"/>
      <c r="G247" s="2165"/>
      <c r="H247" s="2230" t="s">
        <v>610</v>
      </c>
      <c r="I247" s="2230"/>
      <c r="J247" s="2232"/>
      <c r="K247" s="2232"/>
      <c r="L247" s="2231">
        <f t="shared" si="86"/>
        <v>0</v>
      </c>
      <c r="M247" s="2232"/>
      <c r="N247" s="2232"/>
      <c r="O247" s="2231">
        <f t="shared" si="87"/>
        <v>0</v>
      </c>
      <c r="P247" s="2232"/>
      <c r="Q247" s="2232"/>
      <c r="R247" s="2231">
        <f t="shared" si="88"/>
        <v>0</v>
      </c>
      <c r="S247" s="2232"/>
      <c r="T247" s="2232"/>
      <c r="U247" s="2231">
        <f t="shared" si="89"/>
        <v>0</v>
      </c>
      <c r="V247" s="2231">
        <f t="shared" si="84"/>
        <v>0</v>
      </c>
      <c r="W247" s="2232"/>
      <c r="X247" s="2232"/>
      <c r="Y247" s="2231">
        <f t="shared" si="90"/>
        <v>0</v>
      </c>
      <c r="Z247" s="2232"/>
      <c r="AA247" s="2232"/>
      <c r="AB247" s="2231">
        <f t="shared" si="91"/>
        <v>0</v>
      </c>
      <c r="AC247" s="2232"/>
      <c r="AD247" s="2232"/>
      <c r="AE247" s="2231">
        <f t="shared" si="92"/>
        <v>0</v>
      </c>
      <c r="AF247" s="2232"/>
      <c r="AG247" s="2232"/>
      <c r="AH247" s="2231">
        <f t="shared" si="93"/>
        <v>0</v>
      </c>
      <c r="AI247" s="2231">
        <f t="shared" si="85"/>
        <v>0</v>
      </c>
      <c r="AJ247" s="2265"/>
      <c r="AZ247" s="2161"/>
      <c r="BA247" s="2161"/>
    </row>
    <row r="248" spans="1:53" ht="15">
      <c r="A248" s="2214"/>
      <c r="B248" s="2215"/>
      <c r="C248" s="2216"/>
      <c r="D248" s="2214"/>
      <c r="E248" s="2165"/>
      <c r="F248" s="2165"/>
      <c r="G248" s="2165"/>
      <c r="H248" s="2230"/>
      <c r="I248" s="2230"/>
      <c r="J248" s="2232"/>
      <c r="K248" s="2232"/>
      <c r="L248" s="2231"/>
      <c r="M248" s="2232"/>
      <c r="N248" s="2232"/>
      <c r="O248" s="2231"/>
      <c r="P248" s="2232"/>
      <c r="Q248" s="2232"/>
      <c r="R248" s="2231"/>
      <c r="S248" s="2232"/>
      <c r="T248" s="2232"/>
      <c r="U248" s="2231"/>
      <c r="V248" s="2231"/>
      <c r="W248" s="2232"/>
      <c r="X248" s="2232"/>
      <c r="Y248" s="2231"/>
      <c r="Z248" s="2232"/>
      <c r="AA248" s="2232"/>
      <c r="AB248" s="2231"/>
      <c r="AC248" s="2232"/>
      <c r="AD248" s="2232"/>
      <c r="AE248" s="2231"/>
      <c r="AF248" s="2232"/>
      <c r="AG248" s="2232"/>
      <c r="AH248" s="2231"/>
      <c r="AI248" s="2231"/>
      <c r="AJ248" s="2265"/>
      <c r="AZ248" s="2161"/>
      <c r="BA248" s="2161"/>
    </row>
    <row r="249" spans="1:53" ht="15">
      <c r="A249" s="2214"/>
      <c r="B249" s="2215"/>
      <c r="C249" s="2216" t="s">
        <v>551</v>
      </c>
      <c r="D249" s="2214"/>
      <c r="E249" s="2165"/>
      <c r="F249" s="2165"/>
      <c r="G249" s="2229" t="s">
        <v>798</v>
      </c>
      <c r="H249" s="2165" t="s">
        <v>611</v>
      </c>
      <c r="I249" s="2165"/>
      <c r="J249" s="2232"/>
      <c r="K249" s="2232"/>
      <c r="L249" s="2231">
        <f>J249+K249</f>
        <v>0</v>
      </c>
      <c r="M249" s="2232"/>
      <c r="N249" s="2232"/>
      <c r="O249" s="2231">
        <f>M249+N249</f>
        <v>0</v>
      </c>
      <c r="P249" s="2232"/>
      <c r="Q249" s="2232"/>
      <c r="R249" s="2231">
        <f>P249+Q249</f>
        <v>0</v>
      </c>
      <c r="S249" s="2232"/>
      <c r="T249" s="2232"/>
      <c r="U249" s="2231">
        <f>S249+T249</f>
        <v>0</v>
      </c>
      <c r="V249" s="2231">
        <f>U249+R249+O249+L249</f>
        <v>0</v>
      </c>
      <c r="W249" s="2232"/>
      <c r="X249" s="2232"/>
      <c r="Y249" s="2231">
        <f>W249+X249</f>
        <v>0</v>
      </c>
      <c r="Z249" s="2232"/>
      <c r="AA249" s="2232"/>
      <c r="AB249" s="2231">
        <f>Z249+AA249</f>
        <v>0</v>
      </c>
      <c r="AC249" s="2232"/>
      <c r="AD249" s="2232"/>
      <c r="AE249" s="2231">
        <f>AC249+AD249</f>
        <v>0</v>
      </c>
      <c r="AF249" s="2232"/>
      <c r="AG249" s="2232"/>
      <c r="AH249" s="2231">
        <f>AF249+AG249</f>
        <v>0</v>
      </c>
      <c r="AI249" s="2231">
        <f>AH249+AE249+AB249+Y249</f>
        <v>0</v>
      </c>
      <c r="AJ249" s="2265"/>
      <c r="AZ249" s="2161"/>
      <c r="BA249" s="2161"/>
    </row>
    <row r="250" spans="1:53" ht="15">
      <c r="A250" s="2214"/>
      <c r="B250" s="2215"/>
      <c r="C250" s="2216"/>
      <c r="D250" s="2214"/>
      <c r="E250" s="2165"/>
      <c r="F250" s="2165"/>
      <c r="G250" s="2165"/>
      <c r="H250" s="2165" t="s">
        <v>612</v>
      </c>
      <c r="I250" s="2165"/>
      <c r="J250" s="2232"/>
      <c r="K250" s="2232"/>
      <c r="L250" s="2231"/>
      <c r="M250" s="2232"/>
      <c r="N250" s="2232"/>
      <c r="O250" s="2231"/>
      <c r="P250" s="2232"/>
      <c r="Q250" s="2232"/>
      <c r="R250" s="2231"/>
      <c r="S250" s="2232"/>
      <c r="T250" s="2232"/>
      <c r="U250" s="2231"/>
      <c r="V250" s="2231"/>
      <c r="W250" s="2232"/>
      <c r="X250" s="2232"/>
      <c r="Y250" s="2231"/>
      <c r="Z250" s="2232"/>
      <c r="AA250" s="2232"/>
      <c r="AB250" s="2231"/>
      <c r="AC250" s="2232"/>
      <c r="AD250" s="2232"/>
      <c r="AE250" s="2231"/>
      <c r="AF250" s="2232"/>
      <c r="AG250" s="2232"/>
      <c r="AH250" s="2231"/>
      <c r="AI250" s="2231"/>
      <c r="AJ250" s="2265"/>
      <c r="AZ250" s="2161"/>
      <c r="BA250" s="2161"/>
    </row>
    <row r="251" spans="1:53" ht="15">
      <c r="A251" s="2214"/>
      <c r="B251" s="2215"/>
      <c r="C251" s="2216"/>
      <c r="D251" s="2214"/>
      <c r="E251" s="2165"/>
      <c r="F251" s="2165"/>
      <c r="G251" s="2165"/>
      <c r="H251" s="2165"/>
      <c r="I251" s="2165"/>
      <c r="J251" s="2232"/>
      <c r="K251" s="2232"/>
      <c r="L251" s="2231"/>
      <c r="M251" s="2232"/>
      <c r="N251" s="2232"/>
      <c r="O251" s="2231"/>
      <c r="P251" s="2232"/>
      <c r="Q251" s="2232"/>
      <c r="R251" s="2231"/>
      <c r="S251" s="2232"/>
      <c r="T251" s="2232"/>
      <c r="U251" s="2231"/>
      <c r="V251" s="2231"/>
      <c r="W251" s="2232"/>
      <c r="X251" s="2232"/>
      <c r="Y251" s="2231"/>
      <c r="Z251" s="2232"/>
      <c r="AA251" s="2232"/>
      <c r="AB251" s="2231"/>
      <c r="AC251" s="2232"/>
      <c r="AD251" s="2232"/>
      <c r="AE251" s="2231"/>
      <c r="AF251" s="2232"/>
      <c r="AG251" s="2232"/>
      <c r="AH251" s="2231"/>
      <c r="AI251" s="2231"/>
      <c r="AJ251" s="2265"/>
      <c r="AZ251" s="2161"/>
      <c r="BA251" s="2161"/>
    </row>
    <row r="252" spans="1:53" ht="15">
      <c r="A252" s="2214"/>
      <c r="B252" s="2215"/>
      <c r="C252" s="2216" t="s">
        <v>552</v>
      </c>
      <c r="D252" s="2214"/>
      <c r="E252" s="2165"/>
      <c r="F252" s="2165"/>
      <c r="G252" s="2165" t="s">
        <v>74</v>
      </c>
      <c r="H252" s="2230"/>
      <c r="I252" s="2165"/>
      <c r="J252" s="2232"/>
      <c r="K252" s="2232"/>
      <c r="L252" s="2231"/>
      <c r="M252" s="2232"/>
      <c r="N252" s="2232"/>
      <c r="O252" s="2231"/>
      <c r="P252" s="2232"/>
      <c r="Q252" s="2232"/>
      <c r="R252" s="2231"/>
      <c r="S252" s="2232"/>
      <c r="T252" s="2232"/>
      <c r="U252" s="2231"/>
      <c r="V252" s="2231"/>
      <c r="W252" s="2232"/>
      <c r="X252" s="2232"/>
      <c r="Y252" s="2231"/>
      <c r="Z252" s="2232"/>
      <c r="AA252" s="2232"/>
      <c r="AB252" s="2231"/>
      <c r="AC252" s="2232"/>
      <c r="AD252" s="2232"/>
      <c r="AE252" s="2231"/>
      <c r="AF252" s="2232"/>
      <c r="AG252" s="2232"/>
      <c r="AH252" s="2231"/>
      <c r="AI252" s="2231"/>
      <c r="AJ252" s="2265"/>
      <c r="AZ252" s="2161"/>
      <c r="BA252" s="2161"/>
    </row>
    <row r="253" spans="1:53" ht="15">
      <c r="A253" s="2214"/>
      <c r="B253" s="2215"/>
      <c r="C253" s="2216" t="s">
        <v>552</v>
      </c>
      <c r="D253" s="2214"/>
      <c r="E253" s="2165"/>
      <c r="F253" s="2165"/>
      <c r="G253" s="2165" t="s">
        <v>908</v>
      </c>
      <c r="H253" s="2230"/>
      <c r="I253" s="2165"/>
      <c r="J253" s="2232"/>
      <c r="K253" s="2232"/>
      <c r="L253" s="2231"/>
      <c r="M253" s="2232"/>
      <c r="N253" s="2232"/>
      <c r="O253" s="2231"/>
      <c r="P253" s="2232"/>
      <c r="Q253" s="2232"/>
      <c r="R253" s="2231"/>
      <c r="S253" s="2232"/>
      <c r="T253" s="2232"/>
      <c r="U253" s="2231"/>
      <c r="V253" s="2231"/>
      <c r="W253" s="2232"/>
      <c r="X253" s="2232"/>
      <c r="Y253" s="2231"/>
      <c r="Z253" s="2232"/>
      <c r="AA253" s="2232"/>
      <c r="AB253" s="2231"/>
      <c r="AC253" s="2232"/>
      <c r="AD253" s="2232"/>
      <c r="AE253" s="2231"/>
      <c r="AF253" s="2232"/>
      <c r="AG253" s="2232"/>
      <c r="AH253" s="2231"/>
      <c r="AI253" s="2231"/>
      <c r="AJ253" s="2265"/>
      <c r="AZ253" s="2161"/>
      <c r="BA253" s="2161"/>
    </row>
    <row r="254" spans="1:53" ht="15">
      <c r="A254" s="2214"/>
      <c r="B254" s="2215"/>
      <c r="C254" s="2216"/>
      <c r="D254" s="2214"/>
      <c r="E254" s="2165"/>
      <c r="F254" s="2165"/>
      <c r="G254" s="2165"/>
      <c r="H254" s="2230"/>
      <c r="I254" s="2230"/>
      <c r="J254" s="2232"/>
      <c r="K254" s="2232"/>
      <c r="L254" s="2231"/>
      <c r="M254" s="2232"/>
      <c r="N254" s="2232"/>
      <c r="O254" s="2231"/>
      <c r="P254" s="2232"/>
      <c r="Q254" s="2232"/>
      <c r="R254" s="2231"/>
      <c r="S254" s="2232"/>
      <c r="T254" s="2232"/>
      <c r="U254" s="2231"/>
      <c r="V254" s="2231"/>
      <c r="W254" s="2232"/>
      <c r="X254" s="2232"/>
      <c r="Y254" s="2231"/>
      <c r="Z254" s="2232"/>
      <c r="AA254" s="2232"/>
      <c r="AB254" s="2231"/>
      <c r="AC254" s="2232"/>
      <c r="AD254" s="2232"/>
      <c r="AE254" s="2231"/>
      <c r="AF254" s="2232"/>
      <c r="AG254" s="2232"/>
      <c r="AH254" s="2231"/>
      <c r="AI254" s="2231"/>
      <c r="AJ254" s="2265"/>
      <c r="AZ254" s="2161"/>
      <c r="BA254" s="2161"/>
    </row>
    <row r="255" spans="1:53" ht="15">
      <c r="A255" s="2214"/>
      <c r="B255" s="2215"/>
      <c r="C255" s="2216"/>
      <c r="D255" s="2214"/>
      <c r="E255" s="2165"/>
      <c r="F255" s="2165" t="s">
        <v>895</v>
      </c>
      <c r="G255" s="2165" t="s">
        <v>613</v>
      </c>
      <c r="H255" s="2230"/>
      <c r="I255" s="2230"/>
      <c r="J255" s="2232">
        <f>J257+J258+J260+J261</f>
        <v>0</v>
      </c>
      <c r="K255" s="2232">
        <f>K257+K258+K260+K261</f>
        <v>0</v>
      </c>
      <c r="L255" s="2231">
        <f>J255+K255</f>
        <v>0</v>
      </c>
      <c r="M255" s="2232">
        <f>M257+M258+M260+M261</f>
        <v>0</v>
      </c>
      <c r="N255" s="2232">
        <f>N257+N258+N260+N261</f>
        <v>0</v>
      </c>
      <c r="O255" s="2231">
        <f>M255+N255</f>
        <v>0</v>
      </c>
      <c r="P255" s="2232">
        <f>P257+P258+P260+P261</f>
        <v>0</v>
      </c>
      <c r="Q255" s="2232">
        <f>Q257+Q258+Q260+Q261</f>
        <v>0</v>
      </c>
      <c r="R255" s="2231">
        <f>P255+Q255</f>
        <v>0</v>
      </c>
      <c r="S255" s="2232">
        <f>S257+S258+S260+S261</f>
        <v>0</v>
      </c>
      <c r="T255" s="2232">
        <f>T257+T258+T260+T261</f>
        <v>0</v>
      </c>
      <c r="U255" s="2231">
        <f>S255+T255</f>
        <v>0</v>
      </c>
      <c r="V255" s="2231">
        <f>U255+R255+O255+L255</f>
        <v>0</v>
      </c>
      <c r="W255" s="2232">
        <f>W257+W258+W260+W261</f>
        <v>0</v>
      </c>
      <c r="X255" s="2232">
        <f>X257+X258+X260+X261</f>
        <v>0</v>
      </c>
      <c r="Y255" s="2231">
        <f>W255+X255</f>
        <v>0</v>
      </c>
      <c r="Z255" s="2232">
        <f>Z257+Z258+Z260+Z261</f>
        <v>0</v>
      </c>
      <c r="AA255" s="2232">
        <f>AA257+AA258+AA260+AA261</f>
        <v>0</v>
      </c>
      <c r="AB255" s="2231">
        <f>Z255+AA255</f>
        <v>0</v>
      </c>
      <c r="AC255" s="2232">
        <f>AC257+AC258+AC260+AC261</f>
        <v>0</v>
      </c>
      <c r="AD255" s="2232">
        <f>AD257+AD258+AD260+AD261</f>
        <v>0</v>
      </c>
      <c r="AE255" s="2231">
        <f>AC255+AD255</f>
        <v>0</v>
      </c>
      <c r="AF255" s="2232">
        <f>AF257+AF258+AF260+AF261</f>
        <v>0</v>
      </c>
      <c r="AG255" s="2232">
        <f>AG257+AG258+AG260+AG261</f>
        <v>0</v>
      </c>
      <c r="AH255" s="2231">
        <f>AF255+AG255</f>
        <v>0</v>
      </c>
      <c r="AI255" s="2231">
        <f>AH255+AE255+AB255+Y255</f>
        <v>0</v>
      </c>
      <c r="AJ255" s="2265"/>
      <c r="AZ255" s="2161"/>
      <c r="BA255" s="2161"/>
    </row>
    <row r="256" spans="1:53" ht="15">
      <c r="A256" s="2214"/>
      <c r="B256" s="2215"/>
      <c r="C256" s="2216"/>
      <c r="D256" s="2214"/>
      <c r="E256" s="2165"/>
      <c r="F256" s="2165"/>
      <c r="G256" s="2165" t="s">
        <v>614</v>
      </c>
      <c r="H256" s="2230"/>
      <c r="I256" s="2230"/>
      <c r="J256" s="2232"/>
      <c r="K256" s="2232"/>
      <c r="L256" s="2231"/>
      <c r="M256" s="2232"/>
      <c r="N256" s="2232"/>
      <c r="O256" s="2231"/>
      <c r="P256" s="2232"/>
      <c r="Q256" s="2232"/>
      <c r="R256" s="2231"/>
      <c r="S256" s="2232"/>
      <c r="T256" s="2232"/>
      <c r="U256" s="2231"/>
      <c r="V256" s="2231"/>
      <c r="W256" s="2232"/>
      <c r="X256" s="2232"/>
      <c r="Y256" s="2231"/>
      <c r="Z256" s="2232"/>
      <c r="AA256" s="2232"/>
      <c r="AB256" s="2231"/>
      <c r="AC256" s="2232"/>
      <c r="AD256" s="2232"/>
      <c r="AE256" s="2231"/>
      <c r="AF256" s="2232"/>
      <c r="AG256" s="2232"/>
      <c r="AH256" s="2231"/>
      <c r="AI256" s="2231"/>
      <c r="AJ256" s="2265"/>
      <c r="AZ256" s="2161"/>
      <c r="BA256" s="2161"/>
    </row>
    <row r="257" spans="1:53" ht="15">
      <c r="A257" s="2214"/>
      <c r="B257" s="2215"/>
      <c r="C257" s="2216" t="s">
        <v>552</v>
      </c>
      <c r="D257" s="2214"/>
      <c r="E257" s="2165"/>
      <c r="F257" s="2165"/>
      <c r="G257" s="2165"/>
      <c r="H257" s="2230" t="s">
        <v>649</v>
      </c>
      <c r="I257" s="2230"/>
      <c r="J257" s="2232"/>
      <c r="K257" s="2232"/>
      <c r="L257" s="2231">
        <f>J257+K257</f>
        <v>0</v>
      </c>
      <c r="M257" s="2232"/>
      <c r="N257" s="2232"/>
      <c r="O257" s="2231">
        <f>M257+N257</f>
        <v>0</v>
      </c>
      <c r="P257" s="2232"/>
      <c r="Q257" s="2232"/>
      <c r="R257" s="2231">
        <f>P257+Q257</f>
        <v>0</v>
      </c>
      <c r="S257" s="2232"/>
      <c r="T257" s="2232"/>
      <c r="U257" s="2231">
        <f>S257+T257</f>
        <v>0</v>
      </c>
      <c r="V257" s="2231">
        <f>U257+R257+O257+L257</f>
        <v>0</v>
      </c>
      <c r="W257" s="2232"/>
      <c r="X257" s="2232"/>
      <c r="Y257" s="2231">
        <f>W257+X257</f>
        <v>0</v>
      </c>
      <c r="Z257" s="2232"/>
      <c r="AA257" s="2232"/>
      <c r="AB257" s="2231">
        <f>Z257+AA257</f>
        <v>0</v>
      </c>
      <c r="AC257" s="2232"/>
      <c r="AD257" s="2232"/>
      <c r="AE257" s="2231">
        <f>AC257+AD257</f>
        <v>0</v>
      </c>
      <c r="AF257" s="2232"/>
      <c r="AG257" s="2232"/>
      <c r="AH257" s="2231">
        <f>AF257+AG257</f>
        <v>0</v>
      </c>
      <c r="AI257" s="2231">
        <f>AH257+AE257+AB257+Y257</f>
        <v>0</v>
      </c>
      <c r="AJ257" s="2265"/>
      <c r="AZ257" s="2161"/>
      <c r="BA257" s="2161"/>
    </row>
    <row r="258" spans="1:53" ht="15">
      <c r="A258" s="2214"/>
      <c r="B258" s="2215"/>
      <c r="C258" s="2216" t="s">
        <v>551</v>
      </c>
      <c r="D258" s="2214"/>
      <c r="E258" s="2165"/>
      <c r="F258" s="2165"/>
      <c r="G258" s="2165"/>
      <c r="H258" s="2230" t="s">
        <v>650</v>
      </c>
      <c r="I258" s="2230"/>
      <c r="J258" s="2232"/>
      <c r="K258" s="2232"/>
      <c r="L258" s="2231">
        <f>J258+K258</f>
        <v>0</v>
      </c>
      <c r="M258" s="2232"/>
      <c r="N258" s="2232"/>
      <c r="O258" s="2231">
        <f>M258+N258</f>
        <v>0</v>
      </c>
      <c r="P258" s="2232"/>
      <c r="Q258" s="2232"/>
      <c r="R258" s="2231">
        <f>P258+Q258</f>
        <v>0</v>
      </c>
      <c r="S258" s="2232"/>
      <c r="T258" s="2232"/>
      <c r="U258" s="2231">
        <f>S258+T258</f>
        <v>0</v>
      </c>
      <c r="V258" s="2231">
        <f>U258+R258+O258+L258</f>
        <v>0</v>
      </c>
      <c r="W258" s="2232"/>
      <c r="X258" s="2232"/>
      <c r="Y258" s="2231">
        <f>W258+X258</f>
        <v>0</v>
      </c>
      <c r="Z258" s="2232"/>
      <c r="AA258" s="2232"/>
      <c r="AB258" s="2231">
        <f>Z258+AA258</f>
        <v>0</v>
      </c>
      <c r="AC258" s="2232"/>
      <c r="AD258" s="2232"/>
      <c r="AE258" s="2231">
        <f>AC258+AD258</f>
        <v>0</v>
      </c>
      <c r="AF258" s="2232"/>
      <c r="AG258" s="2232"/>
      <c r="AH258" s="2231">
        <f>AF258+AG258</f>
        <v>0</v>
      </c>
      <c r="AI258" s="2231">
        <f>AH258+AE258+AB258+Y258</f>
        <v>0</v>
      </c>
      <c r="AJ258" s="2265"/>
      <c r="AZ258" s="2161"/>
      <c r="BA258" s="2161"/>
    </row>
    <row r="259" spans="1:53" ht="15">
      <c r="A259" s="2214"/>
      <c r="B259" s="2215"/>
      <c r="C259" s="2216"/>
      <c r="D259" s="2214"/>
      <c r="E259" s="2165"/>
      <c r="F259" s="2165"/>
      <c r="G259" s="2165"/>
      <c r="H259" s="2230"/>
      <c r="I259" s="2230"/>
      <c r="J259" s="2232"/>
      <c r="K259" s="2232"/>
      <c r="L259" s="2231"/>
      <c r="M259" s="2232"/>
      <c r="N259" s="2232"/>
      <c r="O259" s="2231"/>
      <c r="P259" s="2232"/>
      <c r="Q259" s="2232"/>
      <c r="R259" s="2231"/>
      <c r="S259" s="2232"/>
      <c r="T259" s="2232"/>
      <c r="U259" s="2231"/>
      <c r="V259" s="2231"/>
      <c r="W259" s="2232"/>
      <c r="X259" s="2232"/>
      <c r="Y259" s="2231"/>
      <c r="Z259" s="2232"/>
      <c r="AA259" s="2232"/>
      <c r="AB259" s="2231"/>
      <c r="AC259" s="2232"/>
      <c r="AD259" s="2232"/>
      <c r="AE259" s="2231"/>
      <c r="AF259" s="2232"/>
      <c r="AG259" s="2232"/>
      <c r="AH259" s="2231"/>
      <c r="AI259" s="2231"/>
      <c r="AJ259" s="2265"/>
      <c r="AZ259" s="2161"/>
      <c r="BA259" s="2161"/>
    </row>
    <row r="260" spans="1:53" ht="15">
      <c r="A260" s="2214"/>
      <c r="B260" s="2215"/>
      <c r="C260" s="2216" t="s">
        <v>552</v>
      </c>
      <c r="D260" s="2214"/>
      <c r="E260" s="2165"/>
      <c r="F260" s="2165"/>
      <c r="G260" s="2165" t="s">
        <v>1620</v>
      </c>
      <c r="H260" s="2230"/>
      <c r="I260" s="2230"/>
      <c r="J260" s="2232"/>
      <c r="K260" s="2232"/>
      <c r="L260" s="2231"/>
      <c r="M260" s="2232"/>
      <c r="N260" s="2232"/>
      <c r="O260" s="2231"/>
      <c r="P260" s="2232"/>
      <c r="Q260" s="2232"/>
      <c r="R260" s="2231"/>
      <c r="S260" s="2232"/>
      <c r="T260" s="2232"/>
      <c r="U260" s="2231"/>
      <c r="V260" s="2231"/>
      <c r="W260" s="2232"/>
      <c r="X260" s="2232"/>
      <c r="Y260" s="2231"/>
      <c r="Z260" s="2232"/>
      <c r="AA260" s="2232"/>
      <c r="AB260" s="2231"/>
      <c r="AC260" s="2232"/>
      <c r="AD260" s="2232"/>
      <c r="AE260" s="2231"/>
      <c r="AF260" s="2232"/>
      <c r="AG260" s="2232"/>
      <c r="AH260" s="2231"/>
      <c r="AI260" s="2231"/>
      <c r="AJ260" s="2265"/>
      <c r="AZ260" s="2161"/>
      <c r="BA260" s="2161"/>
    </row>
    <row r="261" spans="1:53" ht="15">
      <c r="A261" s="2214"/>
      <c r="B261" s="2215"/>
      <c r="C261" s="2216" t="s">
        <v>552</v>
      </c>
      <c r="D261" s="2214"/>
      <c r="E261" s="2165"/>
      <c r="F261" s="2165"/>
      <c r="G261" s="2165" t="s">
        <v>914</v>
      </c>
      <c r="H261" s="2230"/>
      <c r="I261" s="2230"/>
      <c r="J261" s="2232"/>
      <c r="K261" s="2232"/>
      <c r="L261" s="2231"/>
      <c r="M261" s="2232"/>
      <c r="N261" s="2232"/>
      <c r="O261" s="2231"/>
      <c r="P261" s="2232"/>
      <c r="Q261" s="2232"/>
      <c r="R261" s="2231"/>
      <c r="S261" s="2232"/>
      <c r="T261" s="2232"/>
      <c r="U261" s="2231"/>
      <c r="V261" s="2231"/>
      <c r="W261" s="2232"/>
      <c r="X261" s="2232"/>
      <c r="Y261" s="2231"/>
      <c r="Z261" s="2232"/>
      <c r="AA261" s="2232"/>
      <c r="AB261" s="2231"/>
      <c r="AC261" s="2232"/>
      <c r="AD261" s="2232"/>
      <c r="AE261" s="2231"/>
      <c r="AF261" s="2232"/>
      <c r="AG261" s="2232"/>
      <c r="AH261" s="2231"/>
      <c r="AI261" s="2231"/>
      <c r="AJ261" s="2265"/>
      <c r="AZ261" s="2161"/>
      <c r="BA261" s="2161"/>
    </row>
    <row r="262" spans="1:53" ht="15">
      <c r="A262" s="2214"/>
      <c r="B262" s="2215"/>
      <c r="C262" s="2216"/>
      <c r="D262" s="2214"/>
      <c r="E262" s="2165"/>
      <c r="F262" s="2165"/>
      <c r="G262" s="2165"/>
      <c r="H262" s="2230"/>
      <c r="I262" s="2230"/>
      <c r="J262" s="2232"/>
      <c r="K262" s="2232"/>
      <c r="L262" s="2231"/>
      <c r="M262" s="2232"/>
      <c r="N262" s="2232"/>
      <c r="O262" s="2231"/>
      <c r="P262" s="2232"/>
      <c r="Q262" s="2232"/>
      <c r="R262" s="2231"/>
      <c r="S262" s="2232"/>
      <c r="T262" s="2232"/>
      <c r="U262" s="2231"/>
      <c r="V262" s="2231"/>
      <c r="W262" s="2232"/>
      <c r="X262" s="2232"/>
      <c r="Y262" s="2231"/>
      <c r="Z262" s="2232"/>
      <c r="AA262" s="2232"/>
      <c r="AB262" s="2231"/>
      <c r="AC262" s="2232"/>
      <c r="AD262" s="2232"/>
      <c r="AE262" s="2231"/>
      <c r="AF262" s="2232"/>
      <c r="AG262" s="2232"/>
      <c r="AH262" s="2231"/>
      <c r="AI262" s="2231"/>
      <c r="AJ262" s="2265"/>
      <c r="AZ262" s="2161"/>
      <c r="BA262" s="2161"/>
    </row>
    <row r="263" spans="1:53" ht="15">
      <c r="A263" s="2214"/>
      <c r="B263" s="2215"/>
      <c r="C263" s="2216"/>
      <c r="D263" s="2214"/>
      <c r="E263" s="2165" t="s">
        <v>878</v>
      </c>
      <c r="F263" s="2165" t="s">
        <v>615</v>
      </c>
      <c r="G263" s="2165"/>
      <c r="H263" s="2165"/>
      <c r="I263" s="2165"/>
      <c r="J263" s="2216">
        <f>J265+J266+J267+J268+J269+J270+J271+J273</f>
        <v>0</v>
      </c>
      <c r="K263" s="2216">
        <f t="shared" ref="K263:AI263" si="94">K265+K266+K267+K268+K269+K270+K271+K273</f>
        <v>0</v>
      </c>
      <c r="L263" s="2216">
        <f t="shared" si="94"/>
        <v>0</v>
      </c>
      <c r="M263" s="2216">
        <f t="shared" si="94"/>
        <v>0</v>
      </c>
      <c r="N263" s="2216">
        <f t="shared" si="94"/>
        <v>0</v>
      </c>
      <c r="O263" s="2216">
        <f t="shared" si="94"/>
        <v>0</v>
      </c>
      <c r="P263" s="2216">
        <f t="shared" si="94"/>
        <v>0</v>
      </c>
      <c r="Q263" s="2216">
        <f t="shared" si="94"/>
        <v>0</v>
      </c>
      <c r="R263" s="2216">
        <f t="shared" si="94"/>
        <v>0</v>
      </c>
      <c r="S263" s="2216">
        <f t="shared" si="94"/>
        <v>0</v>
      </c>
      <c r="T263" s="2216">
        <f t="shared" si="94"/>
        <v>0</v>
      </c>
      <c r="U263" s="2216">
        <f t="shared" si="94"/>
        <v>0</v>
      </c>
      <c r="V263" s="2216">
        <f t="shared" si="94"/>
        <v>0</v>
      </c>
      <c r="W263" s="2216">
        <f t="shared" si="94"/>
        <v>0</v>
      </c>
      <c r="X263" s="2216">
        <f t="shared" si="94"/>
        <v>0</v>
      </c>
      <c r="Y263" s="2216">
        <f t="shared" si="94"/>
        <v>0</v>
      </c>
      <c r="Z263" s="2216">
        <f t="shared" si="94"/>
        <v>0</v>
      </c>
      <c r="AA263" s="2216">
        <f t="shared" si="94"/>
        <v>0</v>
      </c>
      <c r="AB263" s="2216">
        <f t="shared" si="94"/>
        <v>0</v>
      </c>
      <c r="AC263" s="2216">
        <f t="shared" si="94"/>
        <v>0</v>
      </c>
      <c r="AD263" s="2216">
        <f t="shared" si="94"/>
        <v>0</v>
      </c>
      <c r="AE263" s="2216">
        <f t="shared" si="94"/>
        <v>0</v>
      </c>
      <c r="AF263" s="2216">
        <f t="shared" si="94"/>
        <v>0</v>
      </c>
      <c r="AG263" s="2216">
        <f t="shared" si="94"/>
        <v>0</v>
      </c>
      <c r="AH263" s="2216">
        <f t="shared" si="94"/>
        <v>0</v>
      </c>
      <c r="AI263" s="2216">
        <f t="shared" si="94"/>
        <v>0</v>
      </c>
      <c r="AJ263" s="2265"/>
      <c r="AZ263" s="2161"/>
      <c r="BA263" s="2161"/>
    </row>
    <row r="264" spans="1:53" ht="15">
      <c r="A264" s="2214"/>
      <c r="B264" s="2215"/>
      <c r="C264" s="2216"/>
      <c r="D264" s="2214"/>
      <c r="E264" s="2165"/>
      <c r="F264" s="2165"/>
      <c r="G264" s="2165"/>
      <c r="H264" s="2165"/>
      <c r="I264" s="2165"/>
      <c r="J264" s="2216"/>
      <c r="K264" s="2216"/>
      <c r="L264" s="2215"/>
      <c r="M264" s="2216"/>
      <c r="N264" s="2216"/>
      <c r="O264" s="2215"/>
      <c r="P264" s="2216"/>
      <c r="Q264" s="2216"/>
      <c r="R264" s="2215"/>
      <c r="S264" s="2216"/>
      <c r="T264" s="2216"/>
      <c r="U264" s="2215"/>
      <c r="V264" s="2215"/>
      <c r="W264" s="2216"/>
      <c r="X264" s="2216"/>
      <c r="Y264" s="2215"/>
      <c r="Z264" s="2216"/>
      <c r="AA264" s="2216"/>
      <c r="AB264" s="2215"/>
      <c r="AC264" s="2216"/>
      <c r="AD264" s="2216"/>
      <c r="AE264" s="2215"/>
      <c r="AF264" s="2216"/>
      <c r="AG264" s="2216"/>
      <c r="AH264" s="2215"/>
      <c r="AI264" s="2215"/>
      <c r="AJ264" s="2265"/>
      <c r="AZ264" s="2161"/>
      <c r="BA264" s="2161"/>
    </row>
    <row r="265" spans="1:53" s="2225" customFormat="1" ht="15" customHeight="1">
      <c r="A265" s="2214"/>
      <c r="B265" s="2215"/>
      <c r="C265" s="2236" t="s">
        <v>552</v>
      </c>
      <c r="D265" s="2168"/>
      <c r="E265" s="2168"/>
      <c r="F265" s="2168"/>
      <c r="G265" s="2168" t="s">
        <v>990</v>
      </c>
      <c r="H265" s="2168"/>
      <c r="I265" s="2168"/>
      <c r="J265" s="2216"/>
      <c r="K265" s="2215"/>
      <c r="L265" s="2215"/>
      <c r="M265" s="2215"/>
      <c r="N265" s="2216"/>
      <c r="O265" s="2216"/>
      <c r="P265" s="2215"/>
      <c r="Q265" s="2215"/>
      <c r="R265" s="2215"/>
      <c r="S265" s="2215"/>
      <c r="T265" s="2215"/>
      <c r="U265" s="2215"/>
      <c r="V265" s="2215"/>
      <c r="W265" s="2215"/>
      <c r="X265" s="2216"/>
      <c r="Y265" s="2215"/>
      <c r="Z265" s="2216"/>
      <c r="AA265" s="2216"/>
      <c r="AB265" s="2215"/>
      <c r="AC265" s="2216"/>
      <c r="AD265" s="2216"/>
      <c r="AE265" s="2215"/>
      <c r="AF265" s="2216"/>
      <c r="AG265" s="2216"/>
      <c r="AH265" s="2215"/>
      <c r="AI265" s="2215"/>
      <c r="AJ265" s="2224"/>
      <c r="AK265" s="2224"/>
      <c r="AL265" s="2224"/>
    </row>
    <row r="266" spans="1:53" s="2225" customFormat="1" ht="15" customHeight="1">
      <c r="A266" s="2214"/>
      <c r="B266" s="2215"/>
      <c r="C266" s="2236" t="s">
        <v>552</v>
      </c>
      <c r="D266" s="2168"/>
      <c r="E266" s="2168"/>
      <c r="F266" s="2168"/>
      <c r="G266" s="2168" t="s">
        <v>991</v>
      </c>
      <c r="H266" s="2169"/>
      <c r="I266" s="2169"/>
      <c r="J266" s="2216"/>
      <c r="K266" s="2231"/>
      <c r="L266" s="2231"/>
      <c r="M266" s="2231"/>
      <c r="N266" s="2232"/>
      <c r="O266" s="2232"/>
      <c r="P266" s="2231"/>
      <c r="Q266" s="2231"/>
      <c r="R266" s="2231"/>
      <c r="S266" s="2231"/>
      <c r="T266" s="2231"/>
      <c r="U266" s="2231"/>
      <c r="V266" s="2231"/>
      <c r="W266" s="2231"/>
      <c r="X266" s="2216"/>
      <c r="Y266" s="2215"/>
      <c r="Z266" s="2216"/>
      <c r="AA266" s="2216"/>
      <c r="AB266" s="2215"/>
      <c r="AC266" s="2216"/>
      <c r="AD266" s="2216"/>
      <c r="AE266" s="2215"/>
      <c r="AF266" s="2216"/>
      <c r="AG266" s="2216"/>
      <c r="AH266" s="2215"/>
      <c r="AI266" s="2215"/>
      <c r="AJ266" s="2224"/>
      <c r="AK266" s="2224"/>
      <c r="AL266" s="2224"/>
    </row>
    <row r="267" spans="1:53" s="2225" customFormat="1" ht="15" customHeight="1">
      <c r="A267" s="2214"/>
      <c r="B267" s="2215"/>
      <c r="C267" s="2236" t="s">
        <v>992</v>
      </c>
      <c r="D267" s="2168"/>
      <c r="E267" s="2168"/>
      <c r="F267" s="2168"/>
      <c r="G267" s="2168" t="s">
        <v>993</v>
      </c>
      <c r="H267" s="2169"/>
      <c r="I267" s="2169"/>
      <c r="J267" s="2216"/>
      <c r="K267" s="2231"/>
      <c r="L267" s="2231"/>
      <c r="M267" s="2231"/>
      <c r="N267" s="2232"/>
      <c r="O267" s="2232"/>
      <c r="P267" s="2231"/>
      <c r="Q267" s="2231"/>
      <c r="R267" s="2231"/>
      <c r="S267" s="2231"/>
      <c r="T267" s="2231"/>
      <c r="U267" s="2231"/>
      <c r="V267" s="2231"/>
      <c r="W267" s="2231"/>
      <c r="X267" s="2216"/>
      <c r="Y267" s="2215"/>
      <c r="Z267" s="2216"/>
      <c r="AA267" s="2216"/>
      <c r="AB267" s="2215"/>
      <c r="AC267" s="2216"/>
      <c r="AD267" s="2216"/>
      <c r="AE267" s="2215"/>
      <c r="AF267" s="2216"/>
      <c r="AG267" s="2216"/>
      <c r="AH267" s="2215"/>
      <c r="AI267" s="2215"/>
      <c r="AJ267" s="2224"/>
      <c r="AK267" s="2224"/>
      <c r="AL267" s="2224"/>
    </row>
    <row r="268" spans="1:53" s="2225" customFormat="1" ht="15" customHeight="1">
      <c r="A268" s="2214"/>
      <c r="B268" s="2215"/>
      <c r="C268" s="2236" t="s">
        <v>552</v>
      </c>
      <c r="D268" s="2168"/>
      <c r="E268" s="2168"/>
      <c r="F268" s="2168"/>
      <c r="G268" s="2168" t="s">
        <v>1624</v>
      </c>
      <c r="H268" s="2168"/>
      <c r="I268" s="2168"/>
      <c r="J268" s="2216"/>
      <c r="K268" s="2215"/>
      <c r="L268" s="2215"/>
      <c r="M268" s="2215"/>
      <c r="N268" s="2216"/>
      <c r="O268" s="2216"/>
      <c r="P268" s="2215"/>
      <c r="Q268" s="2215"/>
      <c r="R268" s="2215"/>
      <c r="S268" s="2215"/>
      <c r="T268" s="2215"/>
      <c r="U268" s="2215"/>
      <c r="V268" s="2215"/>
      <c r="W268" s="2215"/>
      <c r="X268" s="2216"/>
      <c r="Y268" s="2215"/>
      <c r="Z268" s="2216"/>
      <c r="AA268" s="2216"/>
      <c r="AB268" s="2215"/>
      <c r="AC268" s="2216"/>
      <c r="AD268" s="2216"/>
      <c r="AE268" s="2215"/>
      <c r="AF268" s="2216"/>
      <c r="AG268" s="2216"/>
      <c r="AH268" s="2215"/>
      <c r="AI268" s="2215"/>
      <c r="AJ268" s="2224"/>
      <c r="AK268" s="2224"/>
      <c r="AL268" s="2224"/>
    </row>
    <row r="269" spans="1:53" s="2225" customFormat="1" ht="15" customHeight="1">
      <c r="A269" s="2214"/>
      <c r="B269" s="2215"/>
      <c r="C269" s="2236" t="s">
        <v>552</v>
      </c>
      <c r="D269" s="2168"/>
      <c r="E269" s="2168"/>
      <c r="F269" s="2168"/>
      <c r="G269" s="2168" t="s">
        <v>994</v>
      </c>
      <c r="H269" s="2168"/>
      <c r="I269" s="2168"/>
      <c r="J269" s="2216"/>
      <c r="K269" s="2215"/>
      <c r="L269" s="2215"/>
      <c r="M269" s="2215"/>
      <c r="N269" s="2216"/>
      <c r="O269" s="2216"/>
      <c r="P269" s="2215"/>
      <c r="Q269" s="2215"/>
      <c r="R269" s="2215"/>
      <c r="S269" s="2215"/>
      <c r="T269" s="2215"/>
      <c r="U269" s="2215"/>
      <c r="V269" s="2215"/>
      <c r="W269" s="2215"/>
      <c r="X269" s="2216"/>
      <c r="Y269" s="2215"/>
      <c r="Z269" s="2216"/>
      <c r="AA269" s="2216"/>
      <c r="AB269" s="2215"/>
      <c r="AC269" s="2216"/>
      <c r="AD269" s="2216"/>
      <c r="AE269" s="2215"/>
      <c r="AF269" s="2216"/>
      <c r="AG269" s="2216"/>
      <c r="AH269" s="2215"/>
      <c r="AI269" s="2215"/>
      <c r="AJ269" s="2224"/>
      <c r="AK269" s="2224"/>
      <c r="AL269" s="2224"/>
    </row>
    <row r="270" spans="1:53" s="2225" customFormat="1" ht="15" customHeight="1">
      <c r="A270" s="2214"/>
      <c r="B270" s="2215"/>
      <c r="C270" s="2236" t="s">
        <v>552</v>
      </c>
      <c r="D270" s="2168"/>
      <c r="E270" s="2168"/>
      <c r="F270" s="2168"/>
      <c r="G270" s="2168" t="s">
        <v>995</v>
      </c>
      <c r="H270" s="2168"/>
      <c r="I270" s="2168"/>
      <c r="J270" s="2216"/>
      <c r="K270" s="2215"/>
      <c r="L270" s="2215"/>
      <c r="M270" s="2215"/>
      <c r="N270" s="2216"/>
      <c r="O270" s="2216"/>
      <c r="P270" s="2215"/>
      <c r="Q270" s="2215"/>
      <c r="R270" s="2215"/>
      <c r="S270" s="2215"/>
      <c r="T270" s="2215"/>
      <c r="U270" s="2215"/>
      <c r="V270" s="2215"/>
      <c r="W270" s="2215"/>
      <c r="X270" s="2216"/>
      <c r="Y270" s="2215"/>
      <c r="Z270" s="2216"/>
      <c r="AA270" s="2216"/>
      <c r="AB270" s="2215"/>
      <c r="AC270" s="2216"/>
      <c r="AD270" s="2216"/>
      <c r="AE270" s="2215"/>
      <c r="AF270" s="2216"/>
      <c r="AG270" s="2216"/>
      <c r="AH270" s="2215"/>
      <c r="AI270" s="2215"/>
      <c r="AJ270" s="2224"/>
      <c r="AK270" s="2224"/>
      <c r="AL270" s="2224"/>
    </row>
    <row r="271" spans="1:53" s="2225" customFormat="1" ht="15" customHeight="1">
      <c r="A271" s="2214"/>
      <c r="B271" s="2215"/>
      <c r="C271" s="2236" t="s">
        <v>552</v>
      </c>
      <c r="D271" s="2168"/>
      <c r="E271" s="2168"/>
      <c r="F271" s="2168"/>
      <c r="G271" s="2168" t="s">
        <v>996</v>
      </c>
      <c r="H271" s="2168"/>
      <c r="I271" s="2168"/>
      <c r="J271" s="2216"/>
      <c r="K271" s="2215"/>
      <c r="L271" s="2215"/>
      <c r="M271" s="2215"/>
      <c r="N271" s="2216"/>
      <c r="O271" s="2216"/>
      <c r="P271" s="2215"/>
      <c r="Q271" s="2215"/>
      <c r="R271" s="2215"/>
      <c r="S271" s="2215"/>
      <c r="T271" s="2215"/>
      <c r="U271" s="2215"/>
      <c r="V271" s="2215"/>
      <c r="W271" s="2215"/>
      <c r="X271" s="2216"/>
      <c r="Y271" s="2215"/>
      <c r="Z271" s="2216"/>
      <c r="AA271" s="2216"/>
      <c r="AB271" s="2215"/>
      <c r="AC271" s="2216"/>
      <c r="AD271" s="2216"/>
      <c r="AE271" s="2215"/>
      <c r="AF271" s="2216"/>
      <c r="AG271" s="2216"/>
      <c r="AH271" s="2215"/>
      <c r="AI271" s="2215"/>
      <c r="AJ271" s="2224"/>
      <c r="AK271" s="2224"/>
      <c r="AL271" s="2224"/>
    </row>
    <row r="272" spans="1:53" ht="15">
      <c r="A272" s="2214"/>
      <c r="B272" s="2215"/>
      <c r="C272" s="2216"/>
      <c r="D272" s="2214"/>
      <c r="E272" s="2165"/>
      <c r="F272" s="2165"/>
      <c r="G272" s="2230"/>
      <c r="H272" s="2230"/>
      <c r="I272" s="2230"/>
      <c r="J272" s="2232"/>
      <c r="K272" s="2232"/>
      <c r="L272" s="2231"/>
      <c r="M272" s="2232"/>
      <c r="N272" s="2232"/>
      <c r="O272" s="2231"/>
      <c r="P272" s="2232"/>
      <c r="Q272" s="2232"/>
      <c r="R272" s="2231"/>
      <c r="S272" s="2232"/>
      <c r="T272" s="2232"/>
      <c r="U272" s="2231"/>
      <c r="V272" s="2231"/>
      <c r="W272" s="2232"/>
      <c r="X272" s="2232"/>
      <c r="Y272" s="2231"/>
      <c r="Z272" s="2232"/>
      <c r="AA272" s="2232"/>
      <c r="AB272" s="2231"/>
      <c r="AC272" s="2232"/>
      <c r="AD272" s="2232"/>
      <c r="AE272" s="2231"/>
      <c r="AF272" s="2232"/>
      <c r="AG272" s="2232"/>
      <c r="AH272" s="2231"/>
      <c r="AI272" s="2231"/>
      <c r="AJ272" s="2265"/>
      <c r="AZ272" s="2161"/>
      <c r="BA272" s="2161"/>
    </row>
    <row r="273" spans="1:53" ht="15">
      <c r="A273" s="2214"/>
      <c r="B273" s="2215"/>
      <c r="C273" s="2216" t="s">
        <v>552</v>
      </c>
      <c r="D273" s="2214"/>
      <c r="E273" s="2165"/>
      <c r="F273" s="2165"/>
      <c r="G273" s="2165" t="s">
        <v>1620</v>
      </c>
      <c r="H273" s="2230"/>
      <c r="I273" s="2165"/>
      <c r="J273" s="2216"/>
      <c r="K273" s="2216"/>
      <c r="L273" s="2215"/>
      <c r="M273" s="2216"/>
      <c r="N273" s="2216"/>
      <c r="O273" s="2215"/>
      <c r="P273" s="2216"/>
      <c r="Q273" s="2216"/>
      <c r="R273" s="2215"/>
      <c r="S273" s="2216"/>
      <c r="T273" s="2216"/>
      <c r="U273" s="2215"/>
      <c r="V273" s="2215"/>
      <c r="W273" s="2216"/>
      <c r="X273" s="2216"/>
      <c r="Y273" s="2215"/>
      <c r="Z273" s="2216"/>
      <c r="AA273" s="2216"/>
      <c r="AB273" s="2215"/>
      <c r="AC273" s="2216"/>
      <c r="AD273" s="2216"/>
      <c r="AE273" s="2215"/>
      <c r="AF273" s="2216"/>
      <c r="AG273" s="2216"/>
      <c r="AH273" s="2215"/>
      <c r="AI273" s="2215"/>
      <c r="AJ273" s="2265"/>
      <c r="AZ273" s="2161"/>
      <c r="BA273" s="2161"/>
    </row>
    <row r="274" spans="1:53" ht="15">
      <c r="A274" s="2214"/>
      <c r="B274" s="2215"/>
      <c r="C274" s="2216"/>
      <c r="D274" s="2214"/>
      <c r="E274" s="2165"/>
      <c r="F274" s="2165"/>
      <c r="G274" s="2230"/>
      <c r="H274" s="2230"/>
      <c r="I274" s="2230"/>
      <c r="J274" s="2232"/>
      <c r="K274" s="2232"/>
      <c r="L274" s="2231"/>
      <c r="M274" s="2232"/>
      <c r="N274" s="2232"/>
      <c r="O274" s="2231"/>
      <c r="P274" s="2232"/>
      <c r="Q274" s="2232"/>
      <c r="R274" s="2231"/>
      <c r="S274" s="2232"/>
      <c r="T274" s="2232"/>
      <c r="U274" s="2231"/>
      <c r="V274" s="2231"/>
      <c r="W274" s="2232"/>
      <c r="X274" s="2232"/>
      <c r="Y274" s="2231"/>
      <c r="Z274" s="2232"/>
      <c r="AA274" s="2232"/>
      <c r="AB274" s="2231"/>
      <c r="AC274" s="2232"/>
      <c r="AD274" s="2232"/>
      <c r="AE274" s="2231"/>
      <c r="AF274" s="2232"/>
      <c r="AG274" s="2232"/>
      <c r="AH274" s="2231"/>
      <c r="AI274" s="2231"/>
      <c r="AJ274" s="2265"/>
      <c r="AZ274" s="2161"/>
      <c r="BA274" s="2161"/>
    </row>
    <row r="275" spans="1:53" ht="15">
      <c r="A275" s="2214"/>
      <c r="B275" s="2215"/>
      <c r="C275" s="2216"/>
      <c r="D275" s="2214"/>
      <c r="E275" s="2165" t="s">
        <v>883</v>
      </c>
      <c r="F275" s="2165" t="s">
        <v>616</v>
      </c>
      <c r="G275" s="2165"/>
      <c r="H275" s="2165"/>
      <c r="I275" s="2165"/>
      <c r="J275" s="2216">
        <f>J277+J278</f>
        <v>0</v>
      </c>
      <c r="K275" s="2216">
        <f>K277+K278</f>
        <v>0</v>
      </c>
      <c r="L275" s="2215">
        <f>J275+K275</f>
        <v>0</v>
      </c>
      <c r="M275" s="2216">
        <f>M277+M278</f>
        <v>0</v>
      </c>
      <c r="N275" s="2216">
        <f>N277+N278</f>
        <v>0</v>
      </c>
      <c r="O275" s="2215">
        <f>M275+N275</f>
        <v>0</v>
      </c>
      <c r="P275" s="2216">
        <f>P277+P278</f>
        <v>0</v>
      </c>
      <c r="Q275" s="2216">
        <f>Q277+Q278</f>
        <v>0</v>
      </c>
      <c r="R275" s="2215">
        <f>P275+Q275</f>
        <v>0</v>
      </c>
      <c r="S275" s="2216">
        <f>S277+S278</f>
        <v>0</v>
      </c>
      <c r="T275" s="2216">
        <f>T277+T278</f>
        <v>0</v>
      </c>
      <c r="U275" s="2215">
        <f>S275+T275</f>
        <v>0</v>
      </c>
      <c r="V275" s="2215">
        <f>U275+R275+O275+L275</f>
        <v>0</v>
      </c>
      <c r="W275" s="2216">
        <f>W277+W278</f>
        <v>0</v>
      </c>
      <c r="X275" s="2216">
        <f>X277+X278</f>
        <v>0</v>
      </c>
      <c r="Y275" s="2215">
        <f>W275+X275</f>
        <v>0</v>
      </c>
      <c r="Z275" s="2216">
        <f>Z277+Z278</f>
        <v>0</v>
      </c>
      <c r="AA275" s="2216">
        <f>AA277+AA278</f>
        <v>0</v>
      </c>
      <c r="AB275" s="2215">
        <f>Z275+AA275</f>
        <v>0</v>
      </c>
      <c r="AC275" s="2216">
        <f>AC277+AC278</f>
        <v>0</v>
      </c>
      <c r="AD275" s="2216">
        <f>AD277+AD278</f>
        <v>0</v>
      </c>
      <c r="AE275" s="2215">
        <f>AC275+AD275</f>
        <v>0</v>
      </c>
      <c r="AF275" s="2216">
        <f>AF277+AF278</f>
        <v>0</v>
      </c>
      <c r="AG275" s="2216">
        <f>AG277+AG278</f>
        <v>0</v>
      </c>
      <c r="AH275" s="2215">
        <f>AF275+AG275</f>
        <v>0</v>
      </c>
      <c r="AI275" s="2215">
        <f>AH275+AE275+AB275+Y275</f>
        <v>0</v>
      </c>
      <c r="AJ275" s="2265"/>
      <c r="AZ275" s="2161"/>
      <c r="BA275" s="2161"/>
    </row>
    <row r="276" spans="1:53" ht="15">
      <c r="A276" s="2214"/>
      <c r="B276" s="2215"/>
      <c r="C276" s="2216"/>
      <c r="D276" s="2214"/>
      <c r="E276" s="2165"/>
      <c r="F276" s="2165"/>
      <c r="G276" s="2165"/>
      <c r="H276" s="2165"/>
      <c r="I276" s="2165"/>
      <c r="J276" s="2216"/>
      <c r="K276" s="2216"/>
      <c r="L276" s="2215"/>
      <c r="M276" s="2216"/>
      <c r="N276" s="2216"/>
      <c r="O276" s="2215"/>
      <c r="P276" s="2216"/>
      <c r="Q276" s="2216"/>
      <c r="R276" s="2215"/>
      <c r="S276" s="2216"/>
      <c r="T276" s="2216"/>
      <c r="U276" s="2215"/>
      <c r="V276" s="2215"/>
      <c r="W276" s="2216"/>
      <c r="X276" s="2216"/>
      <c r="Y276" s="2215"/>
      <c r="Z276" s="2216"/>
      <c r="AA276" s="2216"/>
      <c r="AB276" s="2215"/>
      <c r="AC276" s="2216"/>
      <c r="AD276" s="2216"/>
      <c r="AE276" s="2215"/>
      <c r="AF276" s="2216"/>
      <c r="AG276" s="2216"/>
      <c r="AH276" s="2215"/>
      <c r="AI276" s="2215"/>
      <c r="AJ276" s="2265"/>
      <c r="AZ276" s="2161"/>
      <c r="BA276" s="2161"/>
    </row>
    <row r="277" spans="1:53" ht="15">
      <c r="A277" s="2214"/>
      <c r="B277" s="2215"/>
      <c r="C277" s="2216" t="s">
        <v>552</v>
      </c>
      <c r="D277" s="2214"/>
      <c r="E277" s="2165"/>
      <c r="F277" s="2165"/>
      <c r="G277" s="2230" t="s">
        <v>617</v>
      </c>
      <c r="H277" s="2230"/>
      <c r="I277" s="2230"/>
      <c r="J277" s="2232"/>
      <c r="K277" s="2232"/>
      <c r="L277" s="2231">
        <f>J277+K277</f>
        <v>0</v>
      </c>
      <c r="M277" s="2232"/>
      <c r="N277" s="2232"/>
      <c r="O277" s="2231">
        <f>M277+N277</f>
        <v>0</v>
      </c>
      <c r="P277" s="2232"/>
      <c r="Q277" s="2232"/>
      <c r="R277" s="2231">
        <f>P277+Q277</f>
        <v>0</v>
      </c>
      <c r="S277" s="2232"/>
      <c r="T277" s="2232"/>
      <c r="U277" s="2231">
        <f>S277+T277</f>
        <v>0</v>
      </c>
      <c r="V277" s="2231">
        <f>U277+R277+O277+L277</f>
        <v>0</v>
      </c>
      <c r="W277" s="2232"/>
      <c r="X277" s="2232"/>
      <c r="Y277" s="2231">
        <f>W277+X277</f>
        <v>0</v>
      </c>
      <c r="Z277" s="2232"/>
      <c r="AA277" s="2232"/>
      <c r="AB277" s="2231">
        <f>Z277+AA277</f>
        <v>0</v>
      </c>
      <c r="AC277" s="2232"/>
      <c r="AD277" s="2232"/>
      <c r="AE277" s="2231">
        <f>AC277+AD277</f>
        <v>0</v>
      </c>
      <c r="AF277" s="2232"/>
      <c r="AG277" s="2232"/>
      <c r="AH277" s="2231">
        <f>AF277+AG277</f>
        <v>0</v>
      </c>
      <c r="AI277" s="2231">
        <f>AH277+AE277+AB277+Y277</f>
        <v>0</v>
      </c>
      <c r="AJ277" s="2265"/>
      <c r="AZ277" s="2161"/>
      <c r="BA277" s="2161"/>
    </row>
    <row r="278" spans="1:53" ht="15">
      <c r="A278" s="2214"/>
      <c r="B278" s="2215"/>
      <c r="C278" s="2216" t="s">
        <v>552</v>
      </c>
      <c r="D278" s="2237"/>
      <c r="E278" s="2230"/>
      <c r="F278" s="2230"/>
      <c r="G278" s="2230" t="s">
        <v>1620</v>
      </c>
      <c r="H278" s="2230"/>
      <c r="I278" s="2230"/>
      <c r="J278" s="2232"/>
      <c r="K278" s="2232"/>
      <c r="L278" s="2231">
        <f>J278+K278</f>
        <v>0</v>
      </c>
      <c r="M278" s="2232"/>
      <c r="N278" s="2232"/>
      <c r="O278" s="2231">
        <f>M278+N278</f>
        <v>0</v>
      </c>
      <c r="P278" s="2232"/>
      <c r="Q278" s="2232"/>
      <c r="R278" s="2231">
        <f>P278+Q278</f>
        <v>0</v>
      </c>
      <c r="S278" s="2232"/>
      <c r="T278" s="2232"/>
      <c r="U278" s="2231">
        <f>S278+T278</f>
        <v>0</v>
      </c>
      <c r="V278" s="2231">
        <f>U278+R278+O278+L278</f>
        <v>0</v>
      </c>
      <c r="W278" s="2232"/>
      <c r="X278" s="2232"/>
      <c r="Y278" s="2231">
        <f>W278+X278</f>
        <v>0</v>
      </c>
      <c r="Z278" s="2232"/>
      <c r="AA278" s="2232"/>
      <c r="AB278" s="2231">
        <f>Z278+AA278</f>
        <v>0</v>
      </c>
      <c r="AC278" s="2232"/>
      <c r="AD278" s="2232"/>
      <c r="AE278" s="2231">
        <f>AC278+AD278</f>
        <v>0</v>
      </c>
      <c r="AF278" s="2232"/>
      <c r="AG278" s="2232"/>
      <c r="AH278" s="2231">
        <f>AF278+AG278</f>
        <v>0</v>
      </c>
      <c r="AI278" s="2231">
        <f>AH278+AE278+AB278+Y278</f>
        <v>0</v>
      </c>
      <c r="AJ278" s="2265"/>
      <c r="AZ278" s="2161"/>
      <c r="BA278" s="2161"/>
    </row>
    <row r="279" spans="1:53" ht="15">
      <c r="A279" s="2214"/>
      <c r="B279" s="2215"/>
      <c r="C279" s="2216"/>
      <c r="D279" s="2214"/>
      <c r="E279" s="2165"/>
      <c r="F279" s="2165"/>
      <c r="G279" s="2165"/>
      <c r="H279" s="2230"/>
      <c r="I279" s="2230"/>
      <c r="J279" s="2232"/>
      <c r="K279" s="2232"/>
      <c r="L279" s="2231"/>
      <c r="M279" s="2232"/>
      <c r="N279" s="2232"/>
      <c r="O279" s="2231"/>
      <c r="P279" s="2232"/>
      <c r="Q279" s="2232"/>
      <c r="R279" s="2231"/>
      <c r="S279" s="2232"/>
      <c r="T279" s="2232"/>
      <c r="U279" s="2231"/>
      <c r="V279" s="2231"/>
      <c r="W279" s="2232"/>
      <c r="X279" s="2232"/>
      <c r="Y279" s="2231"/>
      <c r="Z279" s="2232"/>
      <c r="AA279" s="2232"/>
      <c r="AB279" s="2231"/>
      <c r="AC279" s="2232"/>
      <c r="AD279" s="2232"/>
      <c r="AE279" s="2231"/>
      <c r="AF279" s="2232"/>
      <c r="AG279" s="2232"/>
      <c r="AH279" s="2231"/>
      <c r="AI279" s="2231"/>
      <c r="AJ279" s="2265"/>
      <c r="AZ279" s="2161"/>
      <c r="BA279" s="2161"/>
    </row>
    <row r="280" spans="1:53" ht="15">
      <c r="A280" s="2214"/>
      <c r="B280" s="2215"/>
      <c r="C280" s="2216"/>
      <c r="D280" s="2214"/>
      <c r="E280" s="2165" t="s">
        <v>884</v>
      </c>
      <c r="F280" s="2165" t="s">
        <v>618</v>
      </c>
      <c r="G280" s="2165"/>
      <c r="H280" s="2230"/>
      <c r="I280" s="2230"/>
      <c r="J280" s="2216">
        <f>J282+J284+J290</f>
        <v>0</v>
      </c>
      <c r="K280" s="2216">
        <f>K282+K284+K290</f>
        <v>0</v>
      </c>
      <c r="L280" s="2215">
        <f>J280+K280</f>
        <v>0</v>
      </c>
      <c r="M280" s="2216">
        <f>M282+M284+M290</f>
        <v>0</v>
      </c>
      <c r="N280" s="2216">
        <f>N282+N284+N290</f>
        <v>0</v>
      </c>
      <c r="O280" s="2215">
        <f>M280+N280</f>
        <v>0</v>
      </c>
      <c r="P280" s="2216">
        <f>P282+P284+P290</f>
        <v>0</v>
      </c>
      <c r="Q280" s="2216">
        <f>Q282+Q284+Q290</f>
        <v>0</v>
      </c>
      <c r="R280" s="2215">
        <f>P280+Q280</f>
        <v>0</v>
      </c>
      <c r="S280" s="2216">
        <f>S282+S284+S290</f>
        <v>0</v>
      </c>
      <c r="T280" s="2216">
        <f>T282+T284+T290</f>
        <v>0</v>
      </c>
      <c r="U280" s="2215">
        <f>S280+T280</f>
        <v>0</v>
      </c>
      <c r="V280" s="2215">
        <f>U280+R280+O280+L280</f>
        <v>0</v>
      </c>
      <c r="W280" s="2216">
        <f>W282+W284+W290</f>
        <v>0</v>
      </c>
      <c r="X280" s="2216">
        <f>X282+X284+X290</f>
        <v>0</v>
      </c>
      <c r="Y280" s="2215">
        <f>W280+X280</f>
        <v>0</v>
      </c>
      <c r="Z280" s="2216">
        <f>Z282+Z284+Z290</f>
        <v>0</v>
      </c>
      <c r="AA280" s="2216">
        <f>AA282+AA284+AA290</f>
        <v>0</v>
      </c>
      <c r="AB280" s="2215">
        <f>Z280+AA280</f>
        <v>0</v>
      </c>
      <c r="AC280" s="2216">
        <f>AC282+AC284+AC290</f>
        <v>0</v>
      </c>
      <c r="AD280" s="2216">
        <f>AD282+AD284+AD290</f>
        <v>0</v>
      </c>
      <c r="AE280" s="2215">
        <f>AC280+AD280</f>
        <v>0</v>
      </c>
      <c r="AF280" s="2216">
        <f>AF282+AF284+AF290</f>
        <v>0</v>
      </c>
      <c r="AG280" s="2216">
        <f>AG282+AG284+AG290</f>
        <v>0</v>
      </c>
      <c r="AH280" s="2215">
        <f>AF280+AG280</f>
        <v>0</v>
      </c>
      <c r="AI280" s="2215">
        <f>AH280+AE280+AB280+Y280</f>
        <v>0</v>
      </c>
      <c r="AJ280" s="2265"/>
      <c r="AZ280" s="2161"/>
      <c r="BA280" s="2161"/>
    </row>
    <row r="281" spans="1:53" ht="15">
      <c r="A281" s="2214"/>
      <c r="B281" s="2215"/>
      <c r="C281" s="2216"/>
      <c r="D281" s="2214"/>
      <c r="E281" s="2165"/>
      <c r="F281" s="2165"/>
      <c r="G281" s="2165"/>
      <c r="H281" s="2230"/>
      <c r="I281" s="2230"/>
      <c r="J281" s="2232"/>
      <c r="K281" s="2232"/>
      <c r="L281" s="2231"/>
      <c r="M281" s="2232"/>
      <c r="N281" s="2232"/>
      <c r="O281" s="2231"/>
      <c r="P281" s="2232"/>
      <c r="Q281" s="2232"/>
      <c r="R281" s="2231"/>
      <c r="S281" s="2232"/>
      <c r="T281" s="2232"/>
      <c r="U281" s="2231"/>
      <c r="V281" s="2231"/>
      <c r="W281" s="2232"/>
      <c r="X281" s="2232"/>
      <c r="Y281" s="2231"/>
      <c r="Z281" s="2232"/>
      <c r="AA281" s="2232"/>
      <c r="AB281" s="2231"/>
      <c r="AC281" s="2232"/>
      <c r="AD281" s="2232"/>
      <c r="AE281" s="2231"/>
      <c r="AF281" s="2232"/>
      <c r="AG281" s="2232"/>
      <c r="AH281" s="2231"/>
      <c r="AI281" s="2231"/>
      <c r="AJ281" s="2265"/>
      <c r="AZ281" s="2161"/>
      <c r="BA281" s="2161"/>
    </row>
    <row r="282" spans="1:53" ht="15">
      <c r="A282" s="2214"/>
      <c r="B282" s="2215"/>
      <c r="C282" s="2216" t="s">
        <v>552</v>
      </c>
      <c r="D282" s="2214"/>
      <c r="E282" s="2165"/>
      <c r="F282" s="2165" t="s">
        <v>885</v>
      </c>
      <c r="G282" s="2165" t="s">
        <v>619</v>
      </c>
      <c r="H282" s="2230"/>
      <c r="I282" s="2230"/>
      <c r="J282" s="2232"/>
      <c r="K282" s="2232"/>
      <c r="L282" s="2231">
        <f>J282+K282</f>
        <v>0</v>
      </c>
      <c r="M282" s="2232"/>
      <c r="N282" s="2232"/>
      <c r="O282" s="2231">
        <f>M282+N282</f>
        <v>0</v>
      </c>
      <c r="P282" s="2232"/>
      <c r="Q282" s="2232"/>
      <c r="R282" s="2231">
        <f>P282+Q282</f>
        <v>0</v>
      </c>
      <c r="S282" s="2232"/>
      <c r="T282" s="2232"/>
      <c r="U282" s="2231">
        <f>S282+T282</f>
        <v>0</v>
      </c>
      <c r="V282" s="2231">
        <f>U282+R282+O282+L282</f>
        <v>0</v>
      </c>
      <c r="W282" s="2232"/>
      <c r="X282" s="2232"/>
      <c r="Y282" s="2231">
        <f>W282+X282</f>
        <v>0</v>
      </c>
      <c r="Z282" s="2232"/>
      <c r="AA282" s="2232"/>
      <c r="AB282" s="2231">
        <f>Z282+AA282</f>
        <v>0</v>
      </c>
      <c r="AC282" s="2232"/>
      <c r="AD282" s="2232"/>
      <c r="AE282" s="2231">
        <f>AC282+AD282</f>
        <v>0</v>
      </c>
      <c r="AF282" s="2232"/>
      <c r="AG282" s="2232"/>
      <c r="AH282" s="2231">
        <f>AF282+AG282</f>
        <v>0</v>
      </c>
      <c r="AI282" s="2231">
        <f>AH282+AE282+AB282+Y282</f>
        <v>0</v>
      </c>
      <c r="AJ282" s="2265"/>
      <c r="AZ282" s="2161"/>
      <c r="BA282" s="2161"/>
    </row>
    <row r="283" spans="1:53" ht="15">
      <c r="A283" s="2214"/>
      <c r="B283" s="2215"/>
      <c r="C283" s="2216"/>
      <c r="D283" s="2214"/>
      <c r="E283" s="2165"/>
      <c r="F283" s="2165"/>
      <c r="G283" s="2165"/>
      <c r="H283" s="2230"/>
      <c r="I283" s="2230"/>
      <c r="J283" s="2232"/>
      <c r="K283" s="2232"/>
      <c r="L283" s="2231"/>
      <c r="M283" s="2232"/>
      <c r="N283" s="2232"/>
      <c r="O283" s="2231"/>
      <c r="P283" s="2232"/>
      <c r="Q283" s="2232"/>
      <c r="R283" s="2231"/>
      <c r="S283" s="2232"/>
      <c r="T283" s="2232"/>
      <c r="U283" s="2231"/>
      <c r="V283" s="2231"/>
      <c r="W283" s="2232"/>
      <c r="X283" s="2232"/>
      <c r="Y283" s="2231"/>
      <c r="Z283" s="2232"/>
      <c r="AA283" s="2232"/>
      <c r="AB283" s="2231"/>
      <c r="AC283" s="2232"/>
      <c r="AD283" s="2232"/>
      <c r="AE283" s="2231"/>
      <c r="AF283" s="2232"/>
      <c r="AG283" s="2232"/>
      <c r="AH283" s="2231"/>
      <c r="AI283" s="2231"/>
      <c r="AJ283" s="2265"/>
      <c r="AZ283" s="2161"/>
      <c r="BA283" s="2161"/>
    </row>
    <row r="284" spans="1:53" ht="15">
      <c r="A284" s="2214"/>
      <c r="B284" s="2215"/>
      <c r="C284" s="2216"/>
      <c r="D284" s="2214"/>
      <c r="E284" s="2165"/>
      <c r="F284" s="2165" t="s">
        <v>886</v>
      </c>
      <c r="G284" s="2165" t="s">
        <v>620</v>
      </c>
      <c r="H284" s="2230"/>
      <c r="I284" s="2230"/>
      <c r="J284" s="2232">
        <f>J285+J286+J287+J288</f>
        <v>0</v>
      </c>
      <c r="K284" s="2232">
        <f>K285+K286+K287+K288</f>
        <v>0</v>
      </c>
      <c r="L284" s="2231">
        <f>J284+K284</f>
        <v>0</v>
      </c>
      <c r="M284" s="2232">
        <f>M285+M286+M287+M288</f>
        <v>0</v>
      </c>
      <c r="N284" s="2232">
        <f>N285+N286+N287+N288</f>
        <v>0</v>
      </c>
      <c r="O284" s="2231">
        <f>M284+N284</f>
        <v>0</v>
      </c>
      <c r="P284" s="2232">
        <f>P285+P286+P287+P288</f>
        <v>0</v>
      </c>
      <c r="Q284" s="2232">
        <f>Q285+Q286+Q287+Q288</f>
        <v>0</v>
      </c>
      <c r="R284" s="2231">
        <f>P284+Q284</f>
        <v>0</v>
      </c>
      <c r="S284" s="2232">
        <f>S285+S286+S287+S288</f>
        <v>0</v>
      </c>
      <c r="T284" s="2232">
        <f>T285+T286+T287+T288</f>
        <v>0</v>
      </c>
      <c r="U284" s="2231">
        <f>S284+T284</f>
        <v>0</v>
      </c>
      <c r="V284" s="2231">
        <f>U284+R284+O284+L284</f>
        <v>0</v>
      </c>
      <c r="W284" s="2232">
        <f>W285+W286+W287+W288</f>
        <v>0</v>
      </c>
      <c r="X284" s="2232">
        <f>X285+X286+X287+X288</f>
        <v>0</v>
      </c>
      <c r="Y284" s="2231">
        <f>W284+X284</f>
        <v>0</v>
      </c>
      <c r="Z284" s="2232">
        <f>Z285+Z286+Z287+Z288</f>
        <v>0</v>
      </c>
      <c r="AA284" s="2232">
        <f>AA285+AA286+AA287+AA288</f>
        <v>0</v>
      </c>
      <c r="AB284" s="2231">
        <f>Z284+AA284</f>
        <v>0</v>
      </c>
      <c r="AC284" s="2232">
        <f>AC285+AC286+AC287+AC288</f>
        <v>0</v>
      </c>
      <c r="AD284" s="2232">
        <f>AD285+AD286+AD287+AD288</f>
        <v>0</v>
      </c>
      <c r="AE284" s="2231">
        <f>AC284+AD284</f>
        <v>0</v>
      </c>
      <c r="AF284" s="2232">
        <f>AF285+AF286+AF287+AF288</f>
        <v>0</v>
      </c>
      <c r="AG284" s="2232">
        <f>AG285+AG286+AG287+AG288</f>
        <v>0</v>
      </c>
      <c r="AH284" s="2231">
        <f>AF284+AG284</f>
        <v>0</v>
      </c>
      <c r="AI284" s="2231">
        <f>AH284+AE284+AB284+Y284</f>
        <v>0</v>
      </c>
      <c r="AJ284" s="2265"/>
      <c r="AZ284" s="2161"/>
      <c r="BA284" s="2161"/>
    </row>
    <row r="285" spans="1:53" ht="15">
      <c r="A285" s="2214"/>
      <c r="B285" s="2215"/>
      <c r="C285" s="2216" t="s">
        <v>552</v>
      </c>
      <c r="D285" s="2214"/>
      <c r="E285" s="2165"/>
      <c r="F285" s="2165"/>
      <c r="G285" s="2230" t="s">
        <v>621</v>
      </c>
      <c r="H285" s="2230"/>
      <c r="I285" s="2230"/>
      <c r="J285" s="2232"/>
      <c r="K285" s="2232"/>
      <c r="L285" s="2231">
        <f>J285+K285</f>
        <v>0</v>
      </c>
      <c r="M285" s="2232"/>
      <c r="N285" s="2232"/>
      <c r="O285" s="2231">
        <f>M285+N285</f>
        <v>0</v>
      </c>
      <c r="P285" s="2232"/>
      <c r="Q285" s="2232"/>
      <c r="R285" s="2231">
        <f>P285+Q285</f>
        <v>0</v>
      </c>
      <c r="S285" s="2232"/>
      <c r="T285" s="2232"/>
      <c r="U285" s="2231">
        <f>S285+T285</f>
        <v>0</v>
      </c>
      <c r="V285" s="2231">
        <f>U285+R285+O285+L285</f>
        <v>0</v>
      </c>
      <c r="W285" s="2232"/>
      <c r="X285" s="2232"/>
      <c r="Y285" s="2231">
        <f>W285+X285</f>
        <v>0</v>
      </c>
      <c r="Z285" s="2232"/>
      <c r="AA285" s="2232"/>
      <c r="AB285" s="2231">
        <f>Z285+AA285</f>
        <v>0</v>
      </c>
      <c r="AC285" s="2232"/>
      <c r="AD285" s="2232"/>
      <c r="AE285" s="2231">
        <f>AC285+AD285</f>
        <v>0</v>
      </c>
      <c r="AF285" s="2232"/>
      <c r="AG285" s="2232"/>
      <c r="AH285" s="2231">
        <f>AF285+AG285</f>
        <v>0</v>
      </c>
      <c r="AI285" s="2231">
        <f>AH285+AE285+AB285+Y285</f>
        <v>0</v>
      </c>
      <c r="AJ285" s="2265"/>
      <c r="AZ285" s="2161"/>
      <c r="BA285" s="2161"/>
    </row>
    <row r="286" spans="1:53" ht="15">
      <c r="A286" s="2214"/>
      <c r="B286" s="2215"/>
      <c r="C286" s="2216" t="s">
        <v>552</v>
      </c>
      <c r="D286" s="2214"/>
      <c r="E286" s="2165"/>
      <c r="F286" s="2165"/>
      <c r="G286" s="2230" t="s">
        <v>622</v>
      </c>
      <c r="H286" s="2230"/>
      <c r="I286" s="2230"/>
      <c r="J286" s="2232"/>
      <c r="K286" s="2232"/>
      <c r="L286" s="2231">
        <f>J286+K286</f>
        <v>0</v>
      </c>
      <c r="M286" s="2232"/>
      <c r="N286" s="2232"/>
      <c r="O286" s="2231">
        <f>M286+N286</f>
        <v>0</v>
      </c>
      <c r="P286" s="2232"/>
      <c r="Q286" s="2232"/>
      <c r="R286" s="2231">
        <f>P286+Q286</f>
        <v>0</v>
      </c>
      <c r="S286" s="2232"/>
      <c r="T286" s="2232"/>
      <c r="U286" s="2231">
        <f>S286+T286</f>
        <v>0</v>
      </c>
      <c r="V286" s="2231">
        <f>U286+R286+O286+L286</f>
        <v>0</v>
      </c>
      <c r="W286" s="2232"/>
      <c r="X286" s="2232"/>
      <c r="Y286" s="2231">
        <f>W286+X286</f>
        <v>0</v>
      </c>
      <c r="Z286" s="2232"/>
      <c r="AA286" s="2232"/>
      <c r="AB286" s="2231">
        <f>Z286+AA286</f>
        <v>0</v>
      </c>
      <c r="AC286" s="2232"/>
      <c r="AD286" s="2232"/>
      <c r="AE286" s="2231">
        <f>AC286+AD286</f>
        <v>0</v>
      </c>
      <c r="AF286" s="2232"/>
      <c r="AG286" s="2232"/>
      <c r="AH286" s="2231">
        <f>AF286+AG286</f>
        <v>0</v>
      </c>
      <c r="AI286" s="2231">
        <f>AH286+AE286+AB286+Y286</f>
        <v>0</v>
      </c>
      <c r="AJ286" s="2265"/>
      <c r="AZ286" s="2161"/>
      <c r="BA286" s="2161"/>
    </row>
    <row r="287" spans="1:53" ht="15">
      <c r="A287" s="2214"/>
      <c r="B287" s="2215"/>
      <c r="C287" s="2216" t="s">
        <v>552</v>
      </c>
      <c r="D287" s="2214"/>
      <c r="E287" s="2165"/>
      <c r="F287" s="2165"/>
      <c r="G287" s="2230" t="s">
        <v>623</v>
      </c>
      <c r="H287" s="2230"/>
      <c r="I287" s="2230"/>
      <c r="J287" s="2232"/>
      <c r="K287" s="2232"/>
      <c r="L287" s="2231">
        <f>J287+K287</f>
        <v>0</v>
      </c>
      <c r="M287" s="2232"/>
      <c r="N287" s="2232"/>
      <c r="O287" s="2231">
        <f>M287+N287</f>
        <v>0</v>
      </c>
      <c r="P287" s="2232"/>
      <c r="Q287" s="2232"/>
      <c r="R287" s="2231">
        <f>P287+Q287</f>
        <v>0</v>
      </c>
      <c r="S287" s="2232"/>
      <c r="T287" s="2232"/>
      <c r="U287" s="2231">
        <f>S287+T287</f>
        <v>0</v>
      </c>
      <c r="V287" s="2231">
        <f>U287+R287+O287+L287</f>
        <v>0</v>
      </c>
      <c r="W287" s="2232"/>
      <c r="X287" s="2232"/>
      <c r="Y287" s="2231">
        <f>W287+X287</f>
        <v>0</v>
      </c>
      <c r="Z287" s="2232"/>
      <c r="AA287" s="2232"/>
      <c r="AB287" s="2231">
        <f>Z287+AA287</f>
        <v>0</v>
      </c>
      <c r="AC287" s="2232"/>
      <c r="AD287" s="2232"/>
      <c r="AE287" s="2231">
        <f>AC287+AD287</f>
        <v>0</v>
      </c>
      <c r="AF287" s="2232"/>
      <c r="AG287" s="2232"/>
      <c r="AH287" s="2231">
        <f>AF287+AG287</f>
        <v>0</v>
      </c>
      <c r="AI287" s="2231">
        <f>AH287+AE287+AB287+Y287</f>
        <v>0</v>
      </c>
      <c r="AJ287" s="2265"/>
      <c r="AZ287" s="2161"/>
      <c r="BA287" s="2161"/>
    </row>
    <row r="288" spans="1:53" ht="15">
      <c r="A288" s="2214"/>
      <c r="B288" s="2215"/>
      <c r="C288" s="2216" t="s">
        <v>552</v>
      </c>
      <c r="D288" s="2214"/>
      <c r="E288" s="2165"/>
      <c r="F288" s="2165"/>
      <c r="G288" s="2230" t="s">
        <v>1623</v>
      </c>
      <c r="H288" s="2230"/>
      <c r="I288" s="2230"/>
      <c r="J288" s="2232"/>
      <c r="K288" s="2232"/>
      <c r="L288" s="2231">
        <f>J288+K288</f>
        <v>0</v>
      </c>
      <c r="M288" s="2232"/>
      <c r="N288" s="2232"/>
      <c r="O288" s="2231">
        <f>M288+N288</f>
        <v>0</v>
      </c>
      <c r="P288" s="2232"/>
      <c r="Q288" s="2232"/>
      <c r="R288" s="2231">
        <f>P288+Q288</f>
        <v>0</v>
      </c>
      <c r="S288" s="2232"/>
      <c r="T288" s="2232"/>
      <c r="U288" s="2231">
        <f>S288+T288</f>
        <v>0</v>
      </c>
      <c r="V288" s="2231">
        <f>U288+R288+O288+L288</f>
        <v>0</v>
      </c>
      <c r="W288" s="2232"/>
      <c r="X288" s="2232"/>
      <c r="Y288" s="2231">
        <f>W288+X288</f>
        <v>0</v>
      </c>
      <c r="Z288" s="2232"/>
      <c r="AA288" s="2232"/>
      <c r="AB288" s="2231">
        <f>Z288+AA288</f>
        <v>0</v>
      </c>
      <c r="AC288" s="2232"/>
      <c r="AD288" s="2232"/>
      <c r="AE288" s="2231">
        <f>AC288+AD288</f>
        <v>0</v>
      </c>
      <c r="AF288" s="2232"/>
      <c r="AG288" s="2232"/>
      <c r="AH288" s="2231">
        <f>AF288+AG288</f>
        <v>0</v>
      </c>
      <c r="AI288" s="2231">
        <f>AH288+AE288+AB288+Y288</f>
        <v>0</v>
      </c>
      <c r="AJ288" s="2265"/>
      <c r="AZ288" s="2161"/>
      <c r="BA288" s="2161"/>
    </row>
    <row r="289" spans="1:53" ht="15">
      <c r="A289" s="2214"/>
      <c r="B289" s="2215"/>
      <c r="C289" s="2216"/>
      <c r="D289" s="2214"/>
      <c r="E289" s="2165"/>
      <c r="F289" s="2165"/>
      <c r="G289" s="2230"/>
      <c r="H289" s="2230"/>
      <c r="I289" s="2230"/>
      <c r="J289" s="2232"/>
      <c r="K289" s="2232"/>
      <c r="L289" s="2231"/>
      <c r="M289" s="2232"/>
      <c r="N289" s="2232"/>
      <c r="O289" s="2231"/>
      <c r="P289" s="2232"/>
      <c r="Q289" s="2232"/>
      <c r="R289" s="2231"/>
      <c r="S289" s="2232"/>
      <c r="T289" s="2232"/>
      <c r="U289" s="2231"/>
      <c r="V289" s="2231"/>
      <c r="W289" s="2232"/>
      <c r="X289" s="2232"/>
      <c r="Y289" s="2231"/>
      <c r="Z289" s="2232"/>
      <c r="AA289" s="2232"/>
      <c r="AB289" s="2231"/>
      <c r="AC289" s="2232"/>
      <c r="AD289" s="2232"/>
      <c r="AE289" s="2231"/>
      <c r="AF289" s="2232"/>
      <c r="AG289" s="2232"/>
      <c r="AH289" s="2231"/>
      <c r="AI289" s="2231"/>
      <c r="AJ289" s="2265"/>
      <c r="AZ289" s="2161"/>
      <c r="BA289" s="2161"/>
    </row>
    <row r="290" spans="1:53" ht="15">
      <c r="A290" s="2214"/>
      <c r="B290" s="2215"/>
      <c r="C290" s="2216" t="s">
        <v>552</v>
      </c>
      <c r="D290" s="2214"/>
      <c r="E290" s="2165"/>
      <c r="F290" s="2165" t="s">
        <v>888</v>
      </c>
      <c r="G290" s="2165" t="s">
        <v>624</v>
      </c>
      <c r="H290" s="2230"/>
      <c r="I290" s="2230"/>
      <c r="J290" s="2232"/>
      <c r="K290" s="2232"/>
      <c r="L290" s="2231">
        <f>J290+K290</f>
        <v>0</v>
      </c>
      <c r="M290" s="2232"/>
      <c r="N290" s="2232"/>
      <c r="O290" s="2231">
        <f>M290+N290</f>
        <v>0</v>
      </c>
      <c r="P290" s="2232"/>
      <c r="Q290" s="2232"/>
      <c r="R290" s="2231">
        <f>P290+Q290</f>
        <v>0</v>
      </c>
      <c r="S290" s="2232"/>
      <c r="T290" s="2232"/>
      <c r="U290" s="2231">
        <f>S290+T290</f>
        <v>0</v>
      </c>
      <c r="V290" s="2231">
        <f>U290+R290+O290+L290</f>
        <v>0</v>
      </c>
      <c r="W290" s="2232"/>
      <c r="X290" s="2232"/>
      <c r="Y290" s="2231">
        <f>W290+X290</f>
        <v>0</v>
      </c>
      <c r="Z290" s="2232"/>
      <c r="AA290" s="2232"/>
      <c r="AB290" s="2231">
        <f>Z290+AA290</f>
        <v>0</v>
      </c>
      <c r="AC290" s="2232"/>
      <c r="AD290" s="2232"/>
      <c r="AE290" s="2231">
        <f>AC290+AD290</f>
        <v>0</v>
      </c>
      <c r="AF290" s="2232"/>
      <c r="AG290" s="2232"/>
      <c r="AH290" s="2231">
        <f>AF290+AG290</f>
        <v>0</v>
      </c>
      <c r="AI290" s="2231">
        <f>AH290+AE290+AB290+Y290</f>
        <v>0</v>
      </c>
      <c r="AJ290" s="2265"/>
      <c r="AZ290" s="2161"/>
      <c r="BA290" s="2161"/>
    </row>
    <row r="291" spans="1:53" ht="15">
      <c r="A291" s="2214"/>
      <c r="B291" s="2215"/>
      <c r="C291" s="2216"/>
      <c r="D291" s="2214"/>
      <c r="E291" s="2165"/>
      <c r="F291" s="2165"/>
      <c r="G291" s="2165"/>
      <c r="H291" s="2230"/>
      <c r="I291" s="2230"/>
      <c r="J291" s="2232"/>
      <c r="K291" s="2232"/>
      <c r="L291" s="2231"/>
      <c r="M291" s="2232"/>
      <c r="N291" s="2232"/>
      <c r="O291" s="2231"/>
      <c r="P291" s="2232"/>
      <c r="Q291" s="2232"/>
      <c r="R291" s="2231"/>
      <c r="S291" s="2232"/>
      <c r="T291" s="2232"/>
      <c r="U291" s="2231"/>
      <c r="V291" s="2231"/>
      <c r="W291" s="2232"/>
      <c r="X291" s="2232"/>
      <c r="Y291" s="2231"/>
      <c r="Z291" s="2232"/>
      <c r="AA291" s="2232"/>
      <c r="AB291" s="2231"/>
      <c r="AC291" s="2232"/>
      <c r="AD291" s="2232"/>
      <c r="AE291" s="2231"/>
      <c r="AF291" s="2232"/>
      <c r="AG291" s="2232"/>
      <c r="AH291" s="2231"/>
      <c r="AI291" s="2231"/>
      <c r="AJ291" s="2265"/>
      <c r="AZ291" s="2161"/>
      <c r="BA291" s="2161"/>
    </row>
    <row r="292" spans="1:53" ht="15">
      <c r="A292" s="2214"/>
      <c r="B292" s="2215"/>
      <c r="C292" s="2216"/>
      <c r="D292" s="2214"/>
      <c r="E292" s="2165" t="s">
        <v>737</v>
      </c>
      <c r="F292" s="2165" t="s">
        <v>625</v>
      </c>
      <c r="G292" s="2165"/>
      <c r="H292" s="2165"/>
      <c r="I292" s="2165"/>
      <c r="J292" s="2216">
        <f>J294+J295+J296+J297+J303+J307+J308+J310+J309</f>
        <v>0</v>
      </c>
      <c r="K292" s="2216">
        <f t="shared" ref="K292:AI292" si="95">K294+K295+K296+K297+K303+K307+K308+K310+K309</f>
        <v>0</v>
      </c>
      <c r="L292" s="2216">
        <f t="shared" si="95"/>
        <v>0</v>
      </c>
      <c r="M292" s="2216">
        <f t="shared" si="95"/>
        <v>0</v>
      </c>
      <c r="N292" s="2216">
        <f t="shared" si="95"/>
        <v>0</v>
      </c>
      <c r="O292" s="2216">
        <f t="shared" si="95"/>
        <v>0</v>
      </c>
      <c r="P292" s="2216">
        <f t="shared" si="95"/>
        <v>0</v>
      </c>
      <c r="Q292" s="2216">
        <f t="shared" si="95"/>
        <v>0</v>
      </c>
      <c r="R292" s="2216">
        <f t="shared" si="95"/>
        <v>0</v>
      </c>
      <c r="S292" s="2216">
        <f t="shared" si="95"/>
        <v>0</v>
      </c>
      <c r="T292" s="2216">
        <f t="shared" si="95"/>
        <v>0</v>
      </c>
      <c r="U292" s="2216">
        <f t="shared" si="95"/>
        <v>0</v>
      </c>
      <c r="V292" s="2216">
        <f t="shared" si="95"/>
        <v>0</v>
      </c>
      <c r="W292" s="2216">
        <f t="shared" si="95"/>
        <v>0</v>
      </c>
      <c r="X292" s="2216">
        <f t="shared" si="95"/>
        <v>0</v>
      </c>
      <c r="Y292" s="2216">
        <f t="shared" si="95"/>
        <v>0</v>
      </c>
      <c r="Z292" s="2216">
        <f t="shared" si="95"/>
        <v>0</v>
      </c>
      <c r="AA292" s="2216">
        <f t="shared" si="95"/>
        <v>0</v>
      </c>
      <c r="AB292" s="2216">
        <f t="shared" si="95"/>
        <v>0</v>
      </c>
      <c r="AC292" s="2216">
        <f t="shared" si="95"/>
        <v>0</v>
      </c>
      <c r="AD292" s="2216">
        <f t="shared" si="95"/>
        <v>0</v>
      </c>
      <c r="AE292" s="2216">
        <f t="shared" si="95"/>
        <v>0</v>
      </c>
      <c r="AF292" s="2216">
        <f t="shared" si="95"/>
        <v>0</v>
      </c>
      <c r="AG292" s="2216">
        <f t="shared" si="95"/>
        <v>0</v>
      </c>
      <c r="AH292" s="2216">
        <f t="shared" si="95"/>
        <v>0</v>
      </c>
      <c r="AI292" s="2216">
        <f t="shared" si="95"/>
        <v>0</v>
      </c>
      <c r="AJ292" s="2265"/>
      <c r="AZ292" s="2161"/>
      <c r="BA292" s="2161"/>
    </row>
    <row r="293" spans="1:53" ht="15">
      <c r="A293" s="2214"/>
      <c r="B293" s="2215"/>
      <c r="C293" s="2216"/>
      <c r="D293" s="2214"/>
      <c r="E293" s="2165"/>
      <c r="F293" s="2165"/>
      <c r="G293" s="2165"/>
      <c r="H293" s="2165"/>
      <c r="I293" s="2165"/>
      <c r="J293" s="2216"/>
      <c r="K293" s="2216"/>
      <c r="L293" s="2215"/>
      <c r="M293" s="2216"/>
      <c r="N293" s="2216"/>
      <c r="O293" s="2215"/>
      <c r="P293" s="2216"/>
      <c r="Q293" s="2216"/>
      <c r="R293" s="2215"/>
      <c r="S293" s="2216"/>
      <c r="T293" s="2216"/>
      <c r="U293" s="2215"/>
      <c r="V293" s="2215"/>
      <c r="W293" s="2216"/>
      <c r="X293" s="2216"/>
      <c r="Y293" s="2215"/>
      <c r="Z293" s="2216"/>
      <c r="AA293" s="2216"/>
      <c r="AB293" s="2215"/>
      <c r="AC293" s="2216"/>
      <c r="AD293" s="2216"/>
      <c r="AE293" s="2215"/>
      <c r="AF293" s="2216"/>
      <c r="AG293" s="2216"/>
      <c r="AH293" s="2215"/>
      <c r="AI293" s="2215"/>
      <c r="AJ293" s="2265"/>
      <c r="AZ293" s="2161"/>
      <c r="BA293" s="2161"/>
    </row>
    <row r="294" spans="1:53" ht="15">
      <c r="A294" s="2214"/>
      <c r="B294" s="2215"/>
      <c r="C294" s="2216" t="s">
        <v>552</v>
      </c>
      <c r="D294" s="2214"/>
      <c r="E294" s="2165"/>
      <c r="F294" s="2165" t="s">
        <v>909</v>
      </c>
      <c r="G294" s="2165" t="s">
        <v>626</v>
      </c>
      <c r="H294" s="2225"/>
      <c r="I294" s="2230"/>
      <c r="J294" s="2232"/>
      <c r="K294" s="2232"/>
      <c r="L294" s="2231">
        <f t="shared" ref="L294:L309" si="96">J294+K294</f>
        <v>0</v>
      </c>
      <c r="M294" s="2232"/>
      <c r="N294" s="2232"/>
      <c r="O294" s="2231">
        <f t="shared" ref="O294:O309" si="97">M294+N294</f>
        <v>0</v>
      </c>
      <c r="P294" s="2232"/>
      <c r="Q294" s="2232"/>
      <c r="R294" s="2231">
        <f t="shared" ref="R294:R309" si="98">P294+Q294</f>
        <v>0</v>
      </c>
      <c r="S294" s="2232"/>
      <c r="T294" s="2232"/>
      <c r="U294" s="2231">
        <f t="shared" ref="U294:U309" si="99">S294+T294</f>
        <v>0</v>
      </c>
      <c r="V294" s="2231">
        <f t="shared" ref="V294:V309" si="100">U294+R294+O294+L294</f>
        <v>0</v>
      </c>
      <c r="W294" s="2232"/>
      <c r="X294" s="2232"/>
      <c r="Y294" s="2231">
        <f t="shared" ref="Y294:Y309" si="101">W294+X294</f>
        <v>0</v>
      </c>
      <c r="Z294" s="2232"/>
      <c r="AA294" s="2232"/>
      <c r="AB294" s="2231">
        <f t="shared" ref="AB294:AB309" si="102">Z294+AA294</f>
        <v>0</v>
      </c>
      <c r="AC294" s="2232"/>
      <c r="AD294" s="2232"/>
      <c r="AE294" s="2231">
        <f t="shared" ref="AE294:AE309" si="103">AC294+AD294</f>
        <v>0</v>
      </c>
      <c r="AF294" s="2232"/>
      <c r="AG294" s="2232"/>
      <c r="AH294" s="2231">
        <f t="shared" ref="AH294:AH309" si="104">AF294+AG294</f>
        <v>0</v>
      </c>
      <c r="AI294" s="2231">
        <f t="shared" ref="AI294:AI309" si="105">AH294+AE294+AB294+Y294</f>
        <v>0</v>
      </c>
      <c r="AJ294" s="2265"/>
      <c r="AZ294" s="2161"/>
      <c r="BA294" s="2161"/>
    </row>
    <row r="295" spans="1:53" ht="15">
      <c r="A295" s="2214"/>
      <c r="B295" s="2215"/>
      <c r="C295" s="2216" t="s">
        <v>552</v>
      </c>
      <c r="D295" s="2214"/>
      <c r="E295" s="2165"/>
      <c r="F295" s="2165" t="s">
        <v>910</v>
      </c>
      <c r="G295" s="2165" t="s">
        <v>587</v>
      </c>
      <c r="H295" s="2165"/>
      <c r="I295" s="2230"/>
      <c r="J295" s="2232"/>
      <c r="K295" s="2232"/>
      <c r="L295" s="2231">
        <f t="shared" si="96"/>
        <v>0</v>
      </c>
      <c r="M295" s="2232"/>
      <c r="N295" s="2232"/>
      <c r="O295" s="2231">
        <f t="shared" si="97"/>
        <v>0</v>
      </c>
      <c r="P295" s="2232"/>
      <c r="Q295" s="2232"/>
      <c r="R295" s="2231">
        <f t="shared" si="98"/>
        <v>0</v>
      </c>
      <c r="S295" s="2232"/>
      <c r="T295" s="2232"/>
      <c r="U295" s="2231">
        <f t="shared" si="99"/>
        <v>0</v>
      </c>
      <c r="V295" s="2231">
        <f t="shared" si="100"/>
        <v>0</v>
      </c>
      <c r="W295" s="2232"/>
      <c r="X295" s="2232"/>
      <c r="Y295" s="2231">
        <f t="shared" si="101"/>
        <v>0</v>
      </c>
      <c r="Z295" s="2232"/>
      <c r="AA295" s="2232"/>
      <c r="AB295" s="2231">
        <f t="shared" si="102"/>
        <v>0</v>
      </c>
      <c r="AC295" s="2232"/>
      <c r="AD295" s="2232"/>
      <c r="AE295" s="2231">
        <f t="shared" si="103"/>
        <v>0</v>
      </c>
      <c r="AF295" s="2232"/>
      <c r="AG295" s="2232"/>
      <c r="AH295" s="2231">
        <f t="shared" si="104"/>
        <v>0</v>
      </c>
      <c r="AI295" s="2231">
        <f t="shared" si="105"/>
        <v>0</v>
      </c>
      <c r="AJ295" s="2265"/>
      <c r="AZ295" s="2161"/>
      <c r="BA295" s="2161"/>
    </row>
    <row r="296" spans="1:53" ht="15">
      <c r="A296" s="2214"/>
      <c r="B296" s="2215"/>
      <c r="C296" s="2216" t="s">
        <v>552</v>
      </c>
      <c r="D296" s="2214"/>
      <c r="E296" s="2165"/>
      <c r="F296" s="2165" t="s">
        <v>911</v>
      </c>
      <c r="G296" s="2165" t="s">
        <v>588</v>
      </c>
      <c r="H296" s="2165"/>
      <c r="I296" s="2230"/>
      <c r="J296" s="2232"/>
      <c r="K296" s="2232"/>
      <c r="L296" s="2231">
        <f t="shared" si="96"/>
        <v>0</v>
      </c>
      <c r="M296" s="2232"/>
      <c r="N296" s="2232"/>
      <c r="O296" s="2231">
        <f t="shared" si="97"/>
        <v>0</v>
      </c>
      <c r="P296" s="2232"/>
      <c r="Q296" s="2232"/>
      <c r="R296" s="2231">
        <f t="shared" si="98"/>
        <v>0</v>
      </c>
      <c r="S296" s="2232"/>
      <c r="T296" s="2232"/>
      <c r="U296" s="2231">
        <f t="shared" si="99"/>
        <v>0</v>
      </c>
      <c r="V296" s="2231">
        <f t="shared" si="100"/>
        <v>0</v>
      </c>
      <c r="W296" s="2232"/>
      <c r="X296" s="2232"/>
      <c r="Y296" s="2231">
        <f t="shared" si="101"/>
        <v>0</v>
      </c>
      <c r="Z296" s="2232"/>
      <c r="AA296" s="2232"/>
      <c r="AB296" s="2231">
        <f t="shared" si="102"/>
        <v>0</v>
      </c>
      <c r="AC296" s="2232"/>
      <c r="AD296" s="2232"/>
      <c r="AE296" s="2231">
        <f t="shared" si="103"/>
        <v>0</v>
      </c>
      <c r="AF296" s="2232"/>
      <c r="AG296" s="2232"/>
      <c r="AH296" s="2231">
        <f t="shared" si="104"/>
        <v>0</v>
      </c>
      <c r="AI296" s="2231">
        <f t="shared" si="105"/>
        <v>0</v>
      </c>
      <c r="AJ296" s="2265"/>
      <c r="AZ296" s="2161"/>
      <c r="BA296" s="2161"/>
    </row>
    <row r="297" spans="1:53" ht="15">
      <c r="A297" s="2214"/>
      <c r="B297" s="2215"/>
      <c r="C297" s="2216" t="s">
        <v>552</v>
      </c>
      <c r="D297" s="2214"/>
      <c r="E297" s="2165"/>
      <c r="F297" s="2165" t="s">
        <v>912</v>
      </c>
      <c r="G297" s="2165" t="s">
        <v>589</v>
      </c>
      <c r="H297" s="2165"/>
      <c r="I297" s="2230"/>
      <c r="J297" s="2232">
        <f>J298+J299+J300+J301+J302</f>
        <v>0</v>
      </c>
      <c r="K297" s="2232">
        <f>K298+K299+K300+K301+K302</f>
        <v>0</v>
      </c>
      <c r="L297" s="2231">
        <f t="shared" si="96"/>
        <v>0</v>
      </c>
      <c r="M297" s="2232">
        <f>M298+M299+M300+M301+M302</f>
        <v>0</v>
      </c>
      <c r="N297" s="2232">
        <f>N298+N299+N300+N301+N302</f>
        <v>0</v>
      </c>
      <c r="O297" s="2231">
        <f t="shared" si="97"/>
        <v>0</v>
      </c>
      <c r="P297" s="2232">
        <f>P298+P299+P300+P301+P302</f>
        <v>0</v>
      </c>
      <c r="Q297" s="2232">
        <f>Q298+Q299+Q300+Q301+Q302</f>
        <v>0</v>
      </c>
      <c r="R297" s="2231">
        <f t="shared" si="98"/>
        <v>0</v>
      </c>
      <c r="S297" s="2232">
        <f>S298+S299+S300+S301+S302</f>
        <v>0</v>
      </c>
      <c r="T297" s="2232">
        <f>T298+T299+T300+T301+T302</f>
        <v>0</v>
      </c>
      <c r="U297" s="2231">
        <f t="shared" si="99"/>
        <v>0</v>
      </c>
      <c r="V297" s="2231">
        <f t="shared" si="100"/>
        <v>0</v>
      </c>
      <c r="W297" s="2232">
        <f>W298+W299+W300+W301+W302</f>
        <v>0</v>
      </c>
      <c r="X297" s="2232">
        <f>X298+X299+X300+X301+X302</f>
        <v>0</v>
      </c>
      <c r="Y297" s="2231">
        <f t="shared" si="101"/>
        <v>0</v>
      </c>
      <c r="Z297" s="2232">
        <f>Z298+Z299+Z300+Z301+Z302</f>
        <v>0</v>
      </c>
      <c r="AA297" s="2232">
        <f>AA298+AA299+AA300+AA301+AA302</f>
        <v>0</v>
      </c>
      <c r="AB297" s="2231">
        <f t="shared" si="102"/>
        <v>0</v>
      </c>
      <c r="AC297" s="2232">
        <f>AC298+AC299+AC300+AC301+AC302</f>
        <v>0</v>
      </c>
      <c r="AD297" s="2232">
        <f>AD298+AD299+AD300+AD301+AD302</f>
        <v>0</v>
      </c>
      <c r="AE297" s="2231">
        <f t="shared" si="103"/>
        <v>0</v>
      </c>
      <c r="AF297" s="2232">
        <f>AF298+AF299+AF300+AF301+AF302</f>
        <v>0</v>
      </c>
      <c r="AG297" s="2232">
        <f>AG298+AG299+AG300+AG301+AG302</f>
        <v>0</v>
      </c>
      <c r="AH297" s="2231">
        <f t="shared" si="104"/>
        <v>0</v>
      </c>
      <c r="AI297" s="2231">
        <f t="shared" si="105"/>
        <v>0</v>
      </c>
      <c r="AJ297" s="2265"/>
      <c r="AZ297" s="2161"/>
      <c r="BA297" s="2161"/>
    </row>
    <row r="298" spans="1:53" ht="15">
      <c r="A298" s="2214"/>
      <c r="B298" s="2215"/>
      <c r="C298" s="2216" t="s">
        <v>552</v>
      </c>
      <c r="D298" s="2214"/>
      <c r="E298" s="2165"/>
      <c r="F298" s="2165"/>
      <c r="G298" s="2229" t="s">
        <v>590</v>
      </c>
      <c r="H298" s="2165"/>
      <c r="I298" s="2230"/>
      <c r="J298" s="2232"/>
      <c r="K298" s="2232"/>
      <c r="L298" s="2231">
        <f t="shared" si="96"/>
        <v>0</v>
      </c>
      <c r="M298" s="2232"/>
      <c r="N298" s="2232"/>
      <c r="O298" s="2231">
        <f t="shared" si="97"/>
        <v>0</v>
      </c>
      <c r="P298" s="2232"/>
      <c r="Q298" s="2232"/>
      <c r="R298" s="2231">
        <f t="shared" si="98"/>
        <v>0</v>
      </c>
      <c r="S298" s="2232"/>
      <c r="T298" s="2232"/>
      <c r="U298" s="2231">
        <f t="shared" si="99"/>
        <v>0</v>
      </c>
      <c r="V298" s="2231">
        <f t="shared" si="100"/>
        <v>0</v>
      </c>
      <c r="W298" s="2232"/>
      <c r="X298" s="2232"/>
      <c r="Y298" s="2231">
        <f t="shared" si="101"/>
        <v>0</v>
      </c>
      <c r="Z298" s="2232"/>
      <c r="AA298" s="2232"/>
      <c r="AB298" s="2231">
        <f t="shared" si="102"/>
        <v>0</v>
      </c>
      <c r="AC298" s="2232"/>
      <c r="AD298" s="2232"/>
      <c r="AE298" s="2231">
        <f t="shared" si="103"/>
        <v>0</v>
      </c>
      <c r="AF298" s="2232"/>
      <c r="AG298" s="2232"/>
      <c r="AH298" s="2231">
        <f t="shared" si="104"/>
        <v>0</v>
      </c>
      <c r="AI298" s="2231">
        <f t="shared" si="105"/>
        <v>0</v>
      </c>
      <c r="AJ298" s="2265"/>
      <c r="AZ298" s="2161"/>
      <c r="BA298" s="2161"/>
    </row>
    <row r="299" spans="1:53" ht="15">
      <c r="A299" s="2214"/>
      <c r="B299" s="2215"/>
      <c r="C299" s="2216" t="s">
        <v>552</v>
      </c>
      <c r="D299" s="2214"/>
      <c r="E299" s="2165"/>
      <c r="F299" s="2165"/>
      <c r="G299" s="2229" t="s">
        <v>591</v>
      </c>
      <c r="H299" s="2165"/>
      <c r="I299" s="2230"/>
      <c r="J299" s="2232"/>
      <c r="K299" s="2232"/>
      <c r="L299" s="2231">
        <f t="shared" si="96"/>
        <v>0</v>
      </c>
      <c r="M299" s="2232"/>
      <c r="N299" s="2232"/>
      <c r="O299" s="2231">
        <f t="shared" si="97"/>
        <v>0</v>
      </c>
      <c r="P299" s="2232"/>
      <c r="Q299" s="2232"/>
      <c r="R299" s="2231">
        <f t="shared" si="98"/>
        <v>0</v>
      </c>
      <c r="S299" s="2232"/>
      <c r="T299" s="2232"/>
      <c r="U299" s="2231">
        <f t="shared" si="99"/>
        <v>0</v>
      </c>
      <c r="V299" s="2231">
        <f t="shared" si="100"/>
        <v>0</v>
      </c>
      <c r="W299" s="2232"/>
      <c r="X299" s="2232"/>
      <c r="Y299" s="2231">
        <f t="shared" si="101"/>
        <v>0</v>
      </c>
      <c r="Z299" s="2232"/>
      <c r="AA299" s="2232"/>
      <c r="AB299" s="2231">
        <f t="shared" si="102"/>
        <v>0</v>
      </c>
      <c r="AC299" s="2232"/>
      <c r="AD299" s="2232"/>
      <c r="AE299" s="2231">
        <f t="shared" si="103"/>
        <v>0</v>
      </c>
      <c r="AF299" s="2232"/>
      <c r="AG299" s="2232"/>
      <c r="AH299" s="2231">
        <f t="shared" si="104"/>
        <v>0</v>
      </c>
      <c r="AI299" s="2231">
        <f t="shared" si="105"/>
        <v>0</v>
      </c>
      <c r="AJ299" s="2265"/>
      <c r="AZ299" s="2161"/>
      <c r="BA299" s="2161"/>
    </row>
    <row r="300" spans="1:53" ht="15">
      <c r="A300" s="2214"/>
      <c r="B300" s="2215"/>
      <c r="C300" s="2216" t="s">
        <v>552</v>
      </c>
      <c r="D300" s="2214"/>
      <c r="E300" s="2165"/>
      <c r="F300" s="2165"/>
      <c r="G300" s="2229" t="s">
        <v>592</v>
      </c>
      <c r="H300" s="2165"/>
      <c r="I300" s="2230"/>
      <c r="J300" s="2232"/>
      <c r="K300" s="2232"/>
      <c r="L300" s="2231">
        <f t="shared" si="96"/>
        <v>0</v>
      </c>
      <c r="M300" s="2232"/>
      <c r="N300" s="2232"/>
      <c r="O300" s="2231">
        <f t="shared" si="97"/>
        <v>0</v>
      </c>
      <c r="P300" s="2232"/>
      <c r="Q300" s="2232"/>
      <c r="R300" s="2231">
        <f t="shared" si="98"/>
        <v>0</v>
      </c>
      <c r="S300" s="2232"/>
      <c r="T300" s="2232"/>
      <c r="U300" s="2231">
        <f t="shared" si="99"/>
        <v>0</v>
      </c>
      <c r="V300" s="2231">
        <f t="shared" si="100"/>
        <v>0</v>
      </c>
      <c r="W300" s="2232"/>
      <c r="X300" s="2232"/>
      <c r="Y300" s="2231">
        <f t="shared" si="101"/>
        <v>0</v>
      </c>
      <c r="Z300" s="2232"/>
      <c r="AA300" s="2232"/>
      <c r="AB300" s="2231">
        <f t="shared" si="102"/>
        <v>0</v>
      </c>
      <c r="AC300" s="2232"/>
      <c r="AD300" s="2232"/>
      <c r="AE300" s="2231">
        <f t="shared" si="103"/>
        <v>0</v>
      </c>
      <c r="AF300" s="2232"/>
      <c r="AG300" s="2232"/>
      <c r="AH300" s="2231">
        <f t="shared" si="104"/>
        <v>0</v>
      </c>
      <c r="AI300" s="2231">
        <f t="shared" si="105"/>
        <v>0</v>
      </c>
      <c r="AJ300" s="2265"/>
      <c r="AZ300" s="2161"/>
      <c r="BA300" s="2161"/>
    </row>
    <row r="301" spans="1:53" ht="15">
      <c r="A301" s="2214"/>
      <c r="B301" s="2215"/>
      <c r="C301" s="2216" t="s">
        <v>552</v>
      </c>
      <c r="D301" s="2214"/>
      <c r="E301" s="2165"/>
      <c r="F301" s="2165"/>
      <c r="G301" s="2229" t="s">
        <v>1621</v>
      </c>
      <c r="H301" s="2165"/>
      <c r="I301" s="2230"/>
      <c r="J301" s="2232"/>
      <c r="K301" s="2232"/>
      <c r="L301" s="2231">
        <f t="shared" si="96"/>
        <v>0</v>
      </c>
      <c r="M301" s="2232"/>
      <c r="N301" s="2232"/>
      <c r="O301" s="2231">
        <f t="shared" si="97"/>
        <v>0</v>
      </c>
      <c r="P301" s="2232"/>
      <c r="Q301" s="2232"/>
      <c r="R301" s="2231">
        <f t="shared" si="98"/>
        <v>0</v>
      </c>
      <c r="S301" s="2232"/>
      <c r="T301" s="2232"/>
      <c r="U301" s="2231">
        <f t="shared" si="99"/>
        <v>0</v>
      </c>
      <c r="V301" s="2231">
        <f t="shared" si="100"/>
        <v>0</v>
      </c>
      <c r="W301" s="2232"/>
      <c r="X301" s="2232"/>
      <c r="Y301" s="2231">
        <f t="shared" si="101"/>
        <v>0</v>
      </c>
      <c r="Z301" s="2232"/>
      <c r="AA301" s="2232"/>
      <c r="AB301" s="2231">
        <f t="shared" si="102"/>
        <v>0</v>
      </c>
      <c r="AC301" s="2232"/>
      <c r="AD301" s="2232"/>
      <c r="AE301" s="2231">
        <f t="shared" si="103"/>
        <v>0</v>
      </c>
      <c r="AF301" s="2232"/>
      <c r="AG301" s="2232"/>
      <c r="AH301" s="2231">
        <f t="shared" si="104"/>
        <v>0</v>
      </c>
      <c r="AI301" s="2231">
        <f t="shared" si="105"/>
        <v>0</v>
      </c>
      <c r="AJ301" s="2265"/>
      <c r="AZ301" s="2161"/>
      <c r="BA301" s="2161"/>
    </row>
    <row r="302" spans="1:53" ht="15">
      <c r="A302" s="2214"/>
      <c r="B302" s="2215"/>
      <c r="C302" s="2216" t="s">
        <v>552</v>
      </c>
      <c r="D302" s="2214"/>
      <c r="E302" s="2165"/>
      <c r="F302" s="2165"/>
      <c r="G302" s="2165" t="s">
        <v>593</v>
      </c>
      <c r="H302" s="2165"/>
      <c r="I302" s="2230"/>
      <c r="J302" s="2232"/>
      <c r="K302" s="2232"/>
      <c r="L302" s="2231">
        <f t="shared" si="96"/>
        <v>0</v>
      </c>
      <c r="M302" s="2232"/>
      <c r="N302" s="2232"/>
      <c r="O302" s="2231">
        <f t="shared" si="97"/>
        <v>0</v>
      </c>
      <c r="P302" s="2232"/>
      <c r="Q302" s="2232"/>
      <c r="R302" s="2231">
        <f t="shared" si="98"/>
        <v>0</v>
      </c>
      <c r="S302" s="2232"/>
      <c r="T302" s="2232"/>
      <c r="U302" s="2231">
        <f t="shared" si="99"/>
        <v>0</v>
      </c>
      <c r="V302" s="2231">
        <f t="shared" si="100"/>
        <v>0</v>
      </c>
      <c r="W302" s="2232"/>
      <c r="X302" s="2232"/>
      <c r="Y302" s="2231">
        <f t="shared" si="101"/>
        <v>0</v>
      </c>
      <c r="Z302" s="2232"/>
      <c r="AA302" s="2232"/>
      <c r="AB302" s="2231">
        <f t="shared" si="102"/>
        <v>0</v>
      </c>
      <c r="AC302" s="2232"/>
      <c r="AD302" s="2232"/>
      <c r="AE302" s="2231">
        <f t="shared" si="103"/>
        <v>0</v>
      </c>
      <c r="AF302" s="2232"/>
      <c r="AG302" s="2232"/>
      <c r="AH302" s="2231">
        <f t="shared" si="104"/>
        <v>0</v>
      </c>
      <c r="AI302" s="2231">
        <f t="shared" si="105"/>
        <v>0</v>
      </c>
      <c r="AJ302" s="2265"/>
      <c r="AZ302" s="2161"/>
      <c r="BA302" s="2161"/>
    </row>
    <row r="303" spans="1:53" ht="15">
      <c r="A303" s="2214"/>
      <c r="B303" s="2215"/>
      <c r="C303" s="2216" t="s">
        <v>552</v>
      </c>
      <c r="D303" s="2214"/>
      <c r="E303" s="2165"/>
      <c r="F303" s="2165"/>
      <c r="G303" s="2165" t="s">
        <v>594</v>
      </c>
      <c r="H303" s="2165"/>
      <c r="I303" s="2230"/>
      <c r="J303" s="2232">
        <f>J304+J305+J306</f>
        <v>0</v>
      </c>
      <c r="K303" s="2232">
        <f>K304+K305+K306</f>
        <v>0</v>
      </c>
      <c r="L303" s="2231">
        <f t="shared" si="96"/>
        <v>0</v>
      </c>
      <c r="M303" s="2232">
        <f>M304+M305+M306</f>
        <v>0</v>
      </c>
      <c r="N303" s="2232">
        <f>N304+N305+N306</f>
        <v>0</v>
      </c>
      <c r="O303" s="2231">
        <f t="shared" si="97"/>
        <v>0</v>
      </c>
      <c r="P303" s="2232">
        <f>P304+P305+P306</f>
        <v>0</v>
      </c>
      <c r="Q303" s="2232">
        <f>Q304+Q305+Q306</f>
        <v>0</v>
      </c>
      <c r="R303" s="2231">
        <f t="shared" si="98"/>
        <v>0</v>
      </c>
      <c r="S303" s="2232">
        <f>S304+S305+S306</f>
        <v>0</v>
      </c>
      <c r="T303" s="2232">
        <f>T304+T305+T306</f>
        <v>0</v>
      </c>
      <c r="U303" s="2231">
        <f t="shared" si="99"/>
        <v>0</v>
      </c>
      <c r="V303" s="2231">
        <f t="shared" si="100"/>
        <v>0</v>
      </c>
      <c r="W303" s="2232">
        <f>W304+W305+W306</f>
        <v>0</v>
      </c>
      <c r="X303" s="2232">
        <f>X304+X305+X306</f>
        <v>0</v>
      </c>
      <c r="Y303" s="2231">
        <f t="shared" si="101"/>
        <v>0</v>
      </c>
      <c r="Z303" s="2232">
        <f>Z304+Z305+Z306</f>
        <v>0</v>
      </c>
      <c r="AA303" s="2232">
        <f>AA304+AA305+AA306</f>
        <v>0</v>
      </c>
      <c r="AB303" s="2231">
        <f t="shared" si="102"/>
        <v>0</v>
      </c>
      <c r="AC303" s="2232">
        <f>AC304+AC305+AC306</f>
        <v>0</v>
      </c>
      <c r="AD303" s="2232">
        <f>AD304+AD305+AD306</f>
        <v>0</v>
      </c>
      <c r="AE303" s="2231">
        <f t="shared" si="103"/>
        <v>0</v>
      </c>
      <c r="AF303" s="2232">
        <f>AF304+AF305+AF306</f>
        <v>0</v>
      </c>
      <c r="AG303" s="2232">
        <f>AG304+AG305+AG306</f>
        <v>0</v>
      </c>
      <c r="AH303" s="2231">
        <f t="shared" si="104"/>
        <v>0</v>
      </c>
      <c r="AI303" s="2231">
        <f t="shared" si="105"/>
        <v>0</v>
      </c>
      <c r="AJ303" s="2265"/>
      <c r="AZ303" s="2161"/>
      <c r="BA303" s="2161"/>
    </row>
    <row r="304" spans="1:53" ht="15">
      <c r="A304" s="2214"/>
      <c r="B304" s="2215"/>
      <c r="C304" s="2216" t="s">
        <v>552</v>
      </c>
      <c r="D304" s="2214"/>
      <c r="E304" s="2165"/>
      <c r="F304" s="2165"/>
      <c r="G304" s="2229" t="s">
        <v>595</v>
      </c>
      <c r="H304" s="2165"/>
      <c r="I304" s="2230"/>
      <c r="J304" s="2232"/>
      <c r="K304" s="2232"/>
      <c r="L304" s="2231">
        <f t="shared" si="96"/>
        <v>0</v>
      </c>
      <c r="M304" s="2232"/>
      <c r="N304" s="2232"/>
      <c r="O304" s="2231">
        <f t="shared" si="97"/>
        <v>0</v>
      </c>
      <c r="P304" s="2232"/>
      <c r="Q304" s="2232"/>
      <c r="R304" s="2231">
        <f t="shared" si="98"/>
        <v>0</v>
      </c>
      <c r="S304" s="2232"/>
      <c r="T304" s="2232"/>
      <c r="U304" s="2231">
        <f t="shared" si="99"/>
        <v>0</v>
      </c>
      <c r="V304" s="2231">
        <f t="shared" si="100"/>
        <v>0</v>
      </c>
      <c r="W304" s="2232"/>
      <c r="X304" s="2232"/>
      <c r="Y304" s="2231">
        <f t="shared" si="101"/>
        <v>0</v>
      </c>
      <c r="Z304" s="2232"/>
      <c r="AA304" s="2232"/>
      <c r="AB304" s="2231">
        <f t="shared" si="102"/>
        <v>0</v>
      </c>
      <c r="AC304" s="2232"/>
      <c r="AD304" s="2232"/>
      <c r="AE304" s="2231">
        <f t="shared" si="103"/>
        <v>0</v>
      </c>
      <c r="AF304" s="2232"/>
      <c r="AG304" s="2232"/>
      <c r="AH304" s="2231">
        <f t="shared" si="104"/>
        <v>0</v>
      </c>
      <c r="AI304" s="2231">
        <f t="shared" si="105"/>
        <v>0</v>
      </c>
      <c r="AJ304" s="2265"/>
      <c r="AZ304" s="2161"/>
      <c r="BA304" s="2161"/>
    </row>
    <row r="305" spans="1:53" ht="15">
      <c r="A305" s="2214"/>
      <c r="B305" s="2215"/>
      <c r="C305" s="2216" t="s">
        <v>552</v>
      </c>
      <c r="D305" s="2214"/>
      <c r="E305" s="2165"/>
      <c r="F305" s="2165"/>
      <c r="G305" s="2229" t="s">
        <v>592</v>
      </c>
      <c r="H305" s="2165"/>
      <c r="I305" s="2230"/>
      <c r="J305" s="2232"/>
      <c r="K305" s="2232"/>
      <c r="L305" s="2231">
        <f t="shared" si="96"/>
        <v>0</v>
      </c>
      <c r="M305" s="2232"/>
      <c r="N305" s="2232"/>
      <c r="O305" s="2231">
        <f t="shared" si="97"/>
        <v>0</v>
      </c>
      <c r="P305" s="2232"/>
      <c r="Q305" s="2232"/>
      <c r="R305" s="2231">
        <f t="shared" si="98"/>
        <v>0</v>
      </c>
      <c r="S305" s="2232"/>
      <c r="T305" s="2232"/>
      <c r="U305" s="2231">
        <f t="shared" si="99"/>
        <v>0</v>
      </c>
      <c r="V305" s="2231">
        <f t="shared" si="100"/>
        <v>0</v>
      </c>
      <c r="W305" s="2232"/>
      <c r="X305" s="2232"/>
      <c r="Y305" s="2231">
        <f t="shared" si="101"/>
        <v>0</v>
      </c>
      <c r="Z305" s="2232"/>
      <c r="AA305" s="2232"/>
      <c r="AB305" s="2231">
        <f t="shared" si="102"/>
        <v>0</v>
      </c>
      <c r="AC305" s="2232"/>
      <c r="AD305" s="2232"/>
      <c r="AE305" s="2231">
        <f t="shared" si="103"/>
        <v>0</v>
      </c>
      <c r="AF305" s="2232"/>
      <c r="AG305" s="2232"/>
      <c r="AH305" s="2231">
        <f t="shared" si="104"/>
        <v>0</v>
      </c>
      <c r="AI305" s="2231">
        <f t="shared" si="105"/>
        <v>0</v>
      </c>
      <c r="AJ305" s="2265"/>
      <c r="AZ305" s="2161"/>
      <c r="BA305" s="2161"/>
    </row>
    <row r="306" spans="1:53" ht="15">
      <c r="A306" s="2214"/>
      <c r="B306" s="2215"/>
      <c r="C306" s="2216" t="s">
        <v>552</v>
      </c>
      <c r="D306" s="2214"/>
      <c r="E306" s="2165"/>
      <c r="F306" s="2165"/>
      <c r="G306" s="2229" t="s">
        <v>1621</v>
      </c>
      <c r="H306" s="2165"/>
      <c r="I306" s="2230"/>
      <c r="J306" s="2232"/>
      <c r="K306" s="2232"/>
      <c r="L306" s="2231">
        <f t="shared" si="96"/>
        <v>0</v>
      </c>
      <c r="M306" s="2232"/>
      <c r="N306" s="2232"/>
      <c r="O306" s="2231">
        <f t="shared" si="97"/>
        <v>0</v>
      </c>
      <c r="P306" s="2232"/>
      <c r="Q306" s="2232"/>
      <c r="R306" s="2231">
        <f t="shared" si="98"/>
        <v>0</v>
      </c>
      <c r="S306" s="2232"/>
      <c r="T306" s="2232"/>
      <c r="U306" s="2231">
        <f t="shared" si="99"/>
        <v>0</v>
      </c>
      <c r="V306" s="2231">
        <f t="shared" si="100"/>
        <v>0</v>
      </c>
      <c r="W306" s="2232"/>
      <c r="X306" s="2232"/>
      <c r="Y306" s="2231">
        <f t="shared" si="101"/>
        <v>0</v>
      </c>
      <c r="Z306" s="2232"/>
      <c r="AA306" s="2232"/>
      <c r="AB306" s="2231">
        <f t="shared" si="102"/>
        <v>0</v>
      </c>
      <c r="AC306" s="2232"/>
      <c r="AD306" s="2232"/>
      <c r="AE306" s="2231">
        <f t="shared" si="103"/>
        <v>0</v>
      </c>
      <c r="AF306" s="2232"/>
      <c r="AG306" s="2232"/>
      <c r="AH306" s="2231">
        <f t="shared" si="104"/>
        <v>0</v>
      </c>
      <c r="AI306" s="2231">
        <f t="shared" si="105"/>
        <v>0</v>
      </c>
      <c r="AJ306" s="2265"/>
      <c r="AZ306" s="2161"/>
      <c r="BA306" s="2161"/>
    </row>
    <row r="307" spans="1:53" ht="15">
      <c r="A307" s="2214"/>
      <c r="B307" s="2215"/>
      <c r="C307" s="2216" t="s">
        <v>552</v>
      </c>
      <c r="D307" s="2214"/>
      <c r="E307" s="2165"/>
      <c r="F307" s="2165" t="s">
        <v>913</v>
      </c>
      <c r="G307" s="2165" t="s">
        <v>596</v>
      </c>
      <c r="H307" s="2165"/>
      <c r="I307" s="2230"/>
      <c r="J307" s="2232"/>
      <c r="K307" s="2232"/>
      <c r="L307" s="2231">
        <f t="shared" si="96"/>
        <v>0</v>
      </c>
      <c r="M307" s="2232"/>
      <c r="N307" s="2232"/>
      <c r="O307" s="2231">
        <f t="shared" si="97"/>
        <v>0</v>
      </c>
      <c r="P307" s="2232"/>
      <c r="Q307" s="2232"/>
      <c r="R307" s="2231">
        <f t="shared" si="98"/>
        <v>0</v>
      </c>
      <c r="S307" s="2232"/>
      <c r="T307" s="2232"/>
      <c r="U307" s="2231">
        <f t="shared" si="99"/>
        <v>0</v>
      </c>
      <c r="V307" s="2231">
        <f t="shared" si="100"/>
        <v>0</v>
      </c>
      <c r="W307" s="2232"/>
      <c r="X307" s="2232"/>
      <c r="Y307" s="2231">
        <f t="shared" si="101"/>
        <v>0</v>
      </c>
      <c r="Z307" s="2232"/>
      <c r="AA307" s="2232"/>
      <c r="AB307" s="2231">
        <f t="shared" si="102"/>
        <v>0</v>
      </c>
      <c r="AC307" s="2232"/>
      <c r="AD307" s="2232"/>
      <c r="AE307" s="2231">
        <f t="shared" si="103"/>
        <v>0</v>
      </c>
      <c r="AF307" s="2232"/>
      <c r="AG307" s="2232"/>
      <c r="AH307" s="2231">
        <f t="shared" si="104"/>
        <v>0</v>
      </c>
      <c r="AI307" s="2231">
        <f t="shared" si="105"/>
        <v>0</v>
      </c>
      <c r="AJ307" s="2265"/>
      <c r="AZ307" s="2161"/>
      <c r="BA307" s="2161"/>
    </row>
    <row r="308" spans="1:53" s="2225" customFormat="1" ht="15" customHeight="1">
      <c r="A308" s="2214"/>
      <c r="B308" s="2215"/>
      <c r="C308" s="2216" t="s">
        <v>552</v>
      </c>
      <c r="D308" s="2168"/>
      <c r="E308" s="2168"/>
      <c r="F308" s="2168" t="s">
        <v>997</v>
      </c>
      <c r="G308" s="2168"/>
      <c r="H308" s="2168"/>
      <c r="I308" s="2169"/>
      <c r="J308" s="2232"/>
      <c r="K308" s="2232"/>
      <c r="L308" s="2231">
        <f t="shared" si="96"/>
        <v>0</v>
      </c>
      <c r="M308" s="2232"/>
      <c r="N308" s="2232"/>
      <c r="O308" s="2231">
        <f t="shared" si="97"/>
        <v>0</v>
      </c>
      <c r="P308" s="2232"/>
      <c r="Q308" s="2232"/>
      <c r="R308" s="2231">
        <f t="shared" si="98"/>
        <v>0</v>
      </c>
      <c r="S308" s="2232"/>
      <c r="T308" s="2232"/>
      <c r="U308" s="2231">
        <f t="shared" si="99"/>
        <v>0</v>
      </c>
      <c r="V308" s="2231">
        <f t="shared" si="100"/>
        <v>0</v>
      </c>
      <c r="W308" s="2232"/>
      <c r="X308" s="2232"/>
      <c r="Y308" s="2231">
        <f t="shared" si="101"/>
        <v>0</v>
      </c>
      <c r="Z308" s="2232"/>
      <c r="AA308" s="2232"/>
      <c r="AB308" s="2231">
        <f t="shared" si="102"/>
        <v>0</v>
      </c>
      <c r="AC308" s="2232"/>
      <c r="AD308" s="2232"/>
      <c r="AE308" s="2231">
        <f t="shared" si="103"/>
        <v>0</v>
      </c>
      <c r="AF308" s="2232"/>
      <c r="AG308" s="2232"/>
      <c r="AH308" s="2231">
        <f t="shared" si="104"/>
        <v>0</v>
      </c>
      <c r="AI308" s="2231">
        <f t="shared" si="105"/>
        <v>0</v>
      </c>
      <c r="AJ308" s="2224"/>
      <c r="AK308" s="2224"/>
      <c r="AL308" s="2224"/>
    </row>
    <row r="309" spans="1:53" s="2225" customFormat="1" ht="15" customHeight="1">
      <c r="A309" s="2214"/>
      <c r="B309" s="2221"/>
      <c r="C309" s="2216" t="s">
        <v>552</v>
      </c>
      <c r="D309" s="2168"/>
      <c r="E309" s="2168"/>
      <c r="F309" s="2168" t="s">
        <v>998</v>
      </c>
      <c r="G309" s="2168" t="s">
        <v>597</v>
      </c>
      <c r="H309" s="2169"/>
      <c r="I309" s="2169"/>
      <c r="J309" s="2232"/>
      <c r="K309" s="2232"/>
      <c r="L309" s="2231">
        <f t="shared" si="96"/>
        <v>0</v>
      </c>
      <c r="M309" s="2232"/>
      <c r="N309" s="2232"/>
      <c r="O309" s="2231">
        <f t="shared" si="97"/>
        <v>0</v>
      </c>
      <c r="P309" s="2232"/>
      <c r="Q309" s="2232"/>
      <c r="R309" s="2231">
        <f t="shared" si="98"/>
        <v>0</v>
      </c>
      <c r="S309" s="2232"/>
      <c r="T309" s="2232"/>
      <c r="U309" s="2231">
        <f t="shared" si="99"/>
        <v>0</v>
      </c>
      <c r="V309" s="2231">
        <f t="shared" si="100"/>
        <v>0</v>
      </c>
      <c r="W309" s="2232"/>
      <c r="X309" s="2232"/>
      <c r="Y309" s="2231">
        <f t="shared" si="101"/>
        <v>0</v>
      </c>
      <c r="Z309" s="2232"/>
      <c r="AA309" s="2232"/>
      <c r="AB309" s="2231">
        <f t="shared" si="102"/>
        <v>0</v>
      </c>
      <c r="AC309" s="2232"/>
      <c r="AD309" s="2232"/>
      <c r="AE309" s="2231">
        <f t="shared" si="103"/>
        <v>0</v>
      </c>
      <c r="AF309" s="2232"/>
      <c r="AG309" s="2232"/>
      <c r="AH309" s="2231">
        <f t="shared" si="104"/>
        <v>0</v>
      </c>
      <c r="AI309" s="2231">
        <f t="shared" si="105"/>
        <v>0</v>
      </c>
      <c r="AJ309" s="2224"/>
      <c r="AK309" s="2224"/>
      <c r="AL309" s="2224"/>
    </row>
    <row r="310" spans="1:53" ht="15">
      <c r="A310" s="2214"/>
      <c r="B310" s="2215"/>
      <c r="C310" s="2216" t="s">
        <v>552</v>
      </c>
      <c r="D310" s="2214"/>
      <c r="E310" s="2165"/>
      <c r="F310" s="2165" t="s">
        <v>1620</v>
      </c>
      <c r="G310" s="2165"/>
      <c r="H310" s="2230"/>
      <c r="I310" s="2230"/>
      <c r="J310" s="2232"/>
      <c r="K310" s="2232"/>
      <c r="L310" s="2231">
        <f t="shared" ref="L310" si="106">J310+K310</f>
        <v>0</v>
      </c>
      <c r="M310" s="2232"/>
      <c r="N310" s="2232"/>
      <c r="O310" s="2231">
        <f t="shared" ref="O310" si="107">M310+N310</f>
        <v>0</v>
      </c>
      <c r="P310" s="2232"/>
      <c r="Q310" s="2232"/>
      <c r="R310" s="2231">
        <f t="shared" ref="R310" si="108">P310+Q310</f>
        <v>0</v>
      </c>
      <c r="S310" s="2232"/>
      <c r="T310" s="2232"/>
      <c r="U310" s="2231">
        <f t="shared" ref="U310" si="109">S310+T310</f>
        <v>0</v>
      </c>
      <c r="V310" s="2231">
        <f t="shared" ref="V310" si="110">U310+R310+O310+L310</f>
        <v>0</v>
      </c>
      <c r="W310" s="2232"/>
      <c r="X310" s="2232"/>
      <c r="Y310" s="2231">
        <f t="shared" ref="Y310" si="111">W310+X310</f>
        <v>0</v>
      </c>
      <c r="Z310" s="2232"/>
      <c r="AA310" s="2232"/>
      <c r="AB310" s="2231">
        <f t="shared" ref="AB310" si="112">Z310+AA310</f>
        <v>0</v>
      </c>
      <c r="AC310" s="2232"/>
      <c r="AD310" s="2232"/>
      <c r="AE310" s="2231">
        <f t="shared" ref="AE310" si="113">AC310+AD310</f>
        <v>0</v>
      </c>
      <c r="AF310" s="2232"/>
      <c r="AG310" s="2232"/>
      <c r="AH310" s="2231">
        <f t="shared" ref="AH310" si="114">AF310+AG310</f>
        <v>0</v>
      </c>
      <c r="AI310" s="2231">
        <f t="shared" ref="AI310" si="115">AH310+AE310+AB310+Y310</f>
        <v>0</v>
      </c>
      <c r="AJ310" s="2265"/>
      <c r="AZ310" s="2161"/>
      <c r="BA310" s="2161"/>
    </row>
    <row r="311" spans="1:53" ht="15">
      <c r="A311" s="2214"/>
      <c r="B311" s="2215"/>
      <c r="C311" s="2216"/>
      <c r="D311" s="2214"/>
      <c r="E311" s="2165"/>
      <c r="F311" s="2165"/>
      <c r="G311" s="2165"/>
      <c r="H311" s="2230"/>
      <c r="I311" s="2230"/>
      <c r="J311" s="2232"/>
      <c r="K311" s="2232"/>
      <c r="L311" s="2231"/>
      <c r="M311" s="2232"/>
      <c r="N311" s="2232"/>
      <c r="O311" s="2231"/>
      <c r="P311" s="2232"/>
      <c r="Q311" s="2232"/>
      <c r="R311" s="2231"/>
      <c r="S311" s="2232"/>
      <c r="T311" s="2232"/>
      <c r="U311" s="2231"/>
      <c r="V311" s="2231"/>
      <c r="W311" s="2232"/>
      <c r="X311" s="2232"/>
      <c r="Y311" s="2231"/>
      <c r="Z311" s="2232"/>
      <c r="AA311" s="2232"/>
      <c r="AB311" s="2231"/>
      <c r="AC311" s="2232"/>
      <c r="AD311" s="2232"/>
      <c r="AE311" s="2231"/>
      <c r="AF311" s="2232"/>
      <c r="AG311" s="2232"/>
      <c r="AH311" s="2231"/>
      <c r="AI311" s="2231"/>
      <c r="AJ311" s="2265"/>
      <c r="AZ311" s="2161"/>
      <c r="BA311" s="2161"/>
    </row>
    <row r="312" spans="1:53" ht="15">
      <c r="A312" s="2240"/>
      <c r="B312" s="2241"/>
      <c r="C312" s="2242"/>
      <c r="D312" s="2240"/>
      <c r="E312" s="2243"/>
      <c r="F312" s="2243"/>
      <c r="G312" s="2243"/>
      <c r="H312" s="2244"/>
      <c r="I312" s="2244"/>
      <c r="J312" s="2246"/>
      <c r="K312" s="2246"/>
      <c r="L312" s="2245"/>
      <c r="M312" s="2246"/>
      <c r="N312" s="2246"/>
      <c r="O312" s="2245"/>
      <c r="P312" s="2246"/>
      <c r="Q312" s="2246"/>
      <c r="R312" s="2245"/>
      <c r="S312" s="2246"/>
      <c r="T312" s="2246"/>
      <c r="U312" s="2245"/>
      <c r="V312" s="2245"/>
      <c r="W312" s="2246"/>
      <c r="X312" s="2246"/>
      <c r="Y312" s="2245"/>
      <c r="Z312" s="2246"/>
      <c r="AA312" s="2246"/>
      <c r="AB312" s="2245"/>
      <c r="AC312" s="2246"/>
      <c r="AD312" s="2246"/>
      <c r="AE312" s="2245"/>
      <c r="AF312" s="2246"/>
      <c r="AG312" s="2246"/>
      <c r="AH312" s="2245"/>
      <c r="AI312" s="2245"/>
      <c r="AJ312" s="2265"/>
      <c r="AZ312" s="2161"/>
      <c r="BA312" s="2161"/>
    </row>
    <row r="313" spans="1:53" ht="15.75" thickBot="1">
      <c r="A313" s="2206"/>
      <c r="B313" s="2331"/>
      <c r="C313" s="2332"/>
      <c r="D313" s="2206"/>
      <c r="E313" s="2207" t="s">
        <v>598</v>
      </c>
      <c r="F313" s="2207"/>
      <c r="G313" s="2207"/>
      <c r="H313" s="2208"/>
      <c r="I313" s="2208"/>
      <c r="J313" s="2333">
        <f>J171</f>
        <v>0</v>
      </c>
      <c r="K313" s="2333">
        <f>K171</f>
        <v>0</v>
      </c>
      <c r="L313" s="2209">
        <f>J313+K313</f>
        <v>0</v>
      </c>
      <c r="M313" s="2333">
        <f>M171</f>
        <v>0</v>
      </c>
      <c r="N313" s="2333">
        <f>N171</f>
        <v>0</v>
      </c>
      <c r="O313" s="2209">
        <f>M313+N313</f>
        <v>0</v>
      </c>
      <c r="P313" s="2333">
        <f>P171</f>
        <v>0</v>
      </c>
      <c r="Q313" s="2333">
        <f>Q171</f>
        <v>0</v>
      </c>
      <c r="R313" s="2209">
        <f>P313+Q313</f>
        <v>0</v>
      </c>
      <c r="S313" s="2333">
        <f>S171</f>
        <v>0</v>
      </c>
      <c r="T313" s="2333">
        <f>T171</f>
        <v>0</v>
      </c>
      <c r="U313" s="2209">
        <f>S313+T313</f>
        <v>0</v>
      </c>
      <c r="V313" s="2209">
        <f>U313+R313+O313+L313</f>
        <v>0</v>
      </c>
      <c r="W313" s="2333">
        <f>W171</f>
        <v>0</v>
      </c>
      <c r="X313" s="2333">
        <f>X171</f>
        <v>0</v>
      </c>
      <c r="Y313" s="2209">
        <f>W313+X313</f>
        <v>0</v>
      </c>
      <c r="Z313" s="2333">
        <f>Z171</f>
        <v>0</v>
      </c>
      <c r="AA313" s="2333">
        <f>AA171</f>
        <v>0</v>
      </c>
      <c r="AB313" s="2209">
        <f>Z313+AA313</f>
        <v>0</v>
      </c>
      <c r="AC313" s="2333">
        <f>AC171</f>
        <v>0</v>
      </c>
      <c r="AD313" s="2333">
        <f>AD171</f>
        <v>0</v>
      </c>
      <c r="AE313" s="2209">
        <f>AC313+AD313</f>
        <v>0</v>
      </c>
      <c r="AF313" s="2333">
        <f>AF171</f>
        <v>0</v>
      </c>
      <c r="AG313" s="2333">
        <f>AG171</f>
        <v>0</v>
      </c>
      <c r="AH313" s="2209">
        <f>AF313+AG313</f>
        <v>0</v>
      </c>
      <c r="AI313" s="2209">
        <f>AH313+AE313+AB313+Y313</f>
        <v>0</v>
      </c>
      <c r="AJ313" s="2265"/>
      <c r="AZ313" s="2161"/>
      <c r="BA313" s="2161"/>
    </row>
    <row r="314" spans="1:53">
      <c r="A314" s="2158"/>
      <c r="B314" s="2260"/>
      <c r="C314" s="2261"/>
      <c r="D314" s="2158"/>
      <c r="E314" s="2262"/>
      <c r="F314" s="2262"/>
      <c r="G314" s="2262"/>
      <c r="H314" s="2159"/>
      <c r="I314" s="2159"/>
      <c r="J314" s="2264"/>
      <c r="K314" s="2264"/>
      <c r="L314" s="2263"/>
      <c r="M314" s="2264"/>
      <c r="N314" s="2264"/>
      <c r="O314" s="2263"/>
      <c r="P314" s="2264"/>
      <c r="Q314" s="2264"/>
      <c r="R314" s="2263"/>
      <c r="S314" s="2264"/>
      <c r="T314" s="2264"/>
      <c r="U314" s="2263"/>
      <c r="V314" s="2263"/>
      <c r="W314" s="2264"/>
      <c r="X314" s="2264"/>
      <c r="Y314" s="2263"/>
      <c r="Z314" s="2264"/>
      <c r="AA314" s="2264"/>
      <c r="AB314" s="2263"/>
      <c r="AC314" s="2264"/>
      <c r="AD314" s="2264"/>
      <c r="AE314" s="2263"/>
      <c r="AF314" s="2264"/>
      <c r="AG314" s="2264"/>
      <c r="AH314" s="2263"/>
      <c r="AI314" s="2263"/>
      <c r="AJ314" s="2265"/>
      <c r="AZ314" s="2161"/>
      <c r="BA314" s="2161"/>
    </row>
    <row r="315" spans="1:53" ht="15.75">
      <c r="A315" s="2266"/>
      <c r="B315" s="2267"/>
      <c r="C315" s="2268"/>
      <c r="D315" s="2266"/>
      <c r="E315" s="2269"/>
      <c r="F315" s="2269"/>
      <c r="G315" s="2269"/>
      <c r="H315" s="2270"/>
      <c r="I315" s="2322" t="s">
        <v>599</v>
      </c>
      <c r="J315" s="2272">
        <f>J313</f>
        <v>0</v>
      </c>
      <c r="K315" s="2272">
        <f>K313</f>
        <v>0</v>
      </c>
      <c r="L315" s="2271">
        <f>J315+K315</f>
        <v>0</v>
      </c>
      <c r="M315" s="2272">
        <f>M313</f>
        <v>0</v>
      </c>
      <c r="N315" s="2272">
        <f>N313</f>
        <v>0</v>
      </c>
      <c r="O315" s="2271">
        <f>M315+N315</f>
        <v>0</v>
      </c>
      <c r="P315" s="2272">
        <f>P313</f>
        <v>0</v>
      </c>
      <c r="Q315" s="2272">
        <f>Q313</f>
        <v>0</v>
      </c>
      <c r="R315" s="2271">
        <f>P315+Q315</f>
        <v>0</v>
      </c>
      <c r="S315" s="2272">
        <f>S313</f>
        <v>0</v>
      </c>
      <c r="T315" s="2272">
        <f>T313</f>
        <v>0</v>
      </c>
      <c r="U315" s="2271">
        <f>S315+T315</f>
        <v>0</v>
      </c>
      <c r="V315" s="2271">
        <f>U315+R315+O315+L315</f>
        <v>0</v>
      </c>
      <c r="W315" s="2272">
        <f>W313</f>
        <v>0</v>
      </c>
      <c r="X315" s="2272">
        <f>X313</f>
        <v>0</v>
      </c>
      <c r="Y315" s="2271">
        <f>W315+X315</f>
        <v>0</v>
      </c>
      <c r="Z315" s="2272">
        <f>Z313</f>
        <v>0</v>
      </c>
      <c r="AA315" s="2272">
        <f>AA313</f>
        <v>0</v>
      </c>
      <c r="AB315" s="2271">
        <f>Z315+AA315</f>
        <v>0</v>
      </c>
      <c r="AC315" s="2272">
        <f>AC313</f>
        <v>0</v>
      </c>
      <c r="AD315" s="2272">
        <f>AD313</f>
        <v>0</v>
      </c>
      <c r="AE315" s="2271">
        <f>AC315+AD315</f>
        <v>0</v>
      </c>
      <c r="AF315" s="2272">
        <f>AF313</f>
        <v>0</v>
      </c>
      <c r="AG315" s="2272">
        <f>AG313</f>
        <v>0</v>
      </c>
      <c r="AH315" s="2271">
        <f>AF315+AG315</f>
        <v>0</v>
      </c>
      <c r="AI315" s="2271">
        <f>AH315+AE315+AB315+Y315</f>
        <v>0</v>
      </c>
      <c r="AJ315" s="2265"/>
      <c r="AZ315" s="2161"/>
      <c r="BA315" s="2161"/>
    </row>
    <row r="316" spans="1:53" ht="13.5" thickBot="1">
      <c r="A316" s="2275"/>
      <c r="B316" s="2276"/>
      <c r="C316" s="2277"/>
      <c r="D316" s="2275"/>
      <c r="E316" s="2276"/>
      <c r="F316" s="2276"/>
      <c r="G316" s="2276"/>
      <c r="H316" s="2157"/>
      <c r="I316" s="2157"/>
      <c r="J316" s="2279"/>
      <c r="K316" s="2279"/>
      <c r="L316" s="2278"/>
      <c r="M316" s="2279"/>
      <c r="N316" s="2279"/>
      <c r="O316" s="2278"/>
      <c r="P316" s="2279"/>
      <c r="Q316" s="2279"/>
      <c r="R316" s="2278"/>
      <c r="S316" s="2279"/>
      <c r="T316" s="2279"/>
      <c r="U316" s="2278"/>
      <c r="V316" s="2278"/>
      <c r="W316" s="2279"/>
      <c r="X316" s="2279"/>
      <c r="Y316" s="2278"/>
      <c r="Z316" s="2279"/>
      <c r="AA316" s="2279"/>
      <c r="AB316" s="2278"/>
      <c r="AC316" s="2279"/>
      <c r="AD316" s="2279"/>
      <c r="AE316" s="2278"/>
      <c r="AF316" s="2279"/>
      <c r="AG316" s="2279"/>
      <c r="AH316" s="2278"/>
      <c r="AI316" s="2278"/>
      <c r="AJ316" s="2265"/>
      <c r="AZ316" s="2161"/>
      <c r="BA316" s="2161"/>
    </row>
    <row r="317" spans="1:53">
      <c r="A317" s="2288"/>
      <c r="B317" s="2288"/>
      <c r="C317" s="2288"/>
      <c r="D317" s="2288"/>
      <c r="E317" s="2288"/>
      <c r="F317" s="2288"/>
      <c r="G317" s="2288"/>
      <c r="H317" s="2155"/>
      <c r="I317" s="2155"/>
      <c r="J317" s="2334"/>
      <c r="K317" s="2334"/>
      <c r="L317" s="2301"/>
      <c r="M317" s="2334"/>
      <c r="N317" s="2334"/>
      <c r="O317" s="2301"/>
      <c r="P317" s="2334"/>
      <c r="Q317" s="2334"/>
      <c r="R317" s="2301"/>
      <c r="S317" s="2334"/>
      <c r="T317" s="2334"/>
      <c r="U317" s="2301" t="s">
        <v>902</v>
      </c>
      <c r="V317" s="2265">
        <f>'Tableau 3A'!N320</f>
        <v>0</v>
      </c>
      <c r="W317" s="2334"/>
      <c r="X317" s="2334"/>
      <c r="Y317" s="2301"/>
      <c r="Z317" s="2334"/>
      <c r="AA317" s="2334"/>
      <c r="AB317" s="2301"/>
      <c r="AC317" s="2334"/>
      <c r="AD317" s="2334"/>
      <c r="AE317" s="2301"/>
      <c r="AF317" s="2334"/>
      <c r="AG317" s="2334"/>
      <c r="AH317" s="2301" t="s">
        <v>902</v>
      </c>
      <c r="AI317" s="2282">
        <f>'Tableau 3A'!O162</f>
        <v>0</v>
      </c>
      <c r="AJ317" s="2265"/>
      <c r="AZ317" s="2161"/>
      <c r="BA317" s="2161"/>
    </row>
    <row r="318" spans="1:53">
      <c r="A318" s="2288"/>
      <c r="B318" s="2288"/>
      <c r="C318" s="2288"/>
      <c r="D318" s="2288"/>
      <c r="E318" s="2288"/>
      <c r="F318" s="2288"/>
      <c r="G318" s="2288"/>
      <c r="H318" s="2155"/>
      <c r="I318" s="2155"/>
      <c r="J318" s="2334"/>
      <c r="K318" s="2334"/>
      <c r="L318" s="2301"/>
      <c r="M318" s="2334"/>
      <c r="N318" s="2334"/>
      <c r="O318" s="2301"/>
      <c r="P318" s="2334"/>
      <c r="Q318" s="2334"/>
      <c r="R318" s="2301"/>
      <c r="S318" s="2334"/>
      <c r="T318" s="2334"/>
      <c r="U318" s="2301"/>
      <c r="V318" s="2301"/>
      <c r="W318" s="2334"/>
      <c r="X318" s="2334"/>
      <c r="Y318" s="2301"/>
      <c r="Z318" s="2334"/>
      <c r="AA318" s="2334"/>
      <c r="AB318" s="2301"/>
      <c r="AC318" s="2334"/>
      <c r="AD318" s="2334"/>
      <c r="AE318" s="2301"/>
      <c r="AF318" s="2334"/>
      <c r="AG318" s="2334"/>
      <c r="AH318" s="2301"/>
      <c r="AI318" s="2301"/>
      <c r="AJ318" s="2265"/>
      <c r="AZ318" s="2161"/>
      <c r="BA318" s="2161"/>
    </row>
    <row r="319" spans="1:53">
      <c r="G319" s="2280"/>
      <c r="I319" s="2335" t="s">
        <v>127</v>
      </c>
      <c r="J319" s="2301" t="e">
        <f>J315/L315</f>
        <v>#DIV/0!</v>
      </c>
      <c r="K319" s="2301" t="e">
        <f>K315/L315</f>
        <v>#DIV/0!</v>
      </c>
      <c r="M319" s="2301" t="e">
        <f>M315/O315</f>
        <v>#DIV/0!</v>
      </c>
      <c r="N319" s="2301" t="e">
        <f>N315/O315</f>
        <v>#DIV/0!</v>
      </c>
      <c r="O319" s="2301"/>
      <c r="P319" s="2301" t="e">
        <f>P315/R315</f>
        <v>#DIV/0!</v>
      </c>
      <c r="Q319" s="2301" t="e">
        <f>Q315/R315</f>
        <v>#DIV/0!</v>
      </c>
      <c r="R319" s="2301"/>
      <c r="S319" s="2301" t="e">
        <f>S315/U315</f>
        <v>#DIV/0!</v>
      </c>
      <c r="T319" s="2301" t="e">
        <f>T315/U315</f>
        <v>#DIV/0!</v>
      </c>
      <c r="W319" s="2301" t="e">
        <f>W315/Y315</f>
        <v>#DIV/0!</v>
      </c>
      <c r="X319" s="2301" t="e">
        <f>X315/Y315</f>
        <v>#DIV/0!</v>
      </c>
      <c r="Y319" s="2301"/>
      <c r="Z319" s="2301" t="e">
        <f>Z315/AB315</f>
        <v>#DIV/0!</v>
      </c>
      <c r="AA319" s="2301" t="e">
        <f>AA315/AB315</f>
        <v>#DIV/0!</v>
      </c>
      <c r="AB319" s="2301"/>
      <c r="AC319" s="2301" t="e">
        <f>AC315/AE315</f>
        <v>#DIV/0!</v>
      </c>
      <c r="AD319" s="2301" t="e">
        <f>AD315/AE315</f>
        <v>#DIV/0!</v>
      </c>
      <c r="AE319" s="2301"/>
      <c r="AF319" s="2301" t="e">
        <f>AF315/AH315</f>
        <v>#DIV/0!</v>
      </c>
      <c r="AG319" s="2301" t="e">
        <f>AG315/AH315</f>
        <v>#DIV/0!</v>
      </c>
      <c r="AH319" s="2301"/>
      <c r="AI319" s="2301"/>
      <c r="AJ319" s="2265"/>
      <c r="BA319" s="2161"/>
    </row>
    <row r="320" spans="1:53">
      <c r="G320" s="2280"/>
      <c r="I320" s="2335" t="s">
        <v>77</v>
      </c>
      <c r="L320" s="2301" t="e">
        <f>L315/V315</f>
        <v>#DIV/0!</v>
      </c>
      <c r="M320" s="2301"/>
      <c r="N320" s="2301"/>
      <c r="O320" s="2301" t="e">
        <f>O315/V315</f>
        <v>#DIV/0!</v>
      </c>
      <c r="P320" s="2301"/>
      <c r="Q320" s="2301"/>
      <c r="R320" s="2301" t="e">
        <f>R315/V315</f>
        <v>#DIV/0!</v>
      </c>
      <c r="S320" s="2301"/>
      <c r="T320" s="2301"/>
      <c r="U320" s="2301" t="e">
        <f>U315/V315</f>
        <v>#DIV/0!</v>
      </c>
      <c r="W320" s="2301"/>
      <c r="X320" s="2301"/>
      <c r="Y320" s="2301" t="e">
        <f>Y315/AI315</f>
        <v>#DIV/0!</v>
      </c>
      <c r="Z320" s="2301"/>
      <c r="AA320" s="2301"/>
      <c r="AB320" s="2301" t="e">
        <f>AB315/AI315</f>
        <v>#DIV/0!</v>
      </c>
      <c r="AC320" s="2301"/>
      <c r="AD320" s="2301"/>
      <c r="AE320" s="2301" t="e">
        <f>AE315/AF315</f>
        <v>#DIV/0!</v>
      </c>
      <c r="AF320" s="2301"/>
      <c r="AG320" s="2301"/>
      <c r="AH320" s="2301" t="e">
        <f>AH315/AI315</f>
        <v>#DIV/0!</v>
      </c>
      <c r="AI320" s="2301"/>
      <c r="AJ320" s="2265"/>
      <c r="BA320" s="2161"/>
    </row>
    <row r="321" spans="1:54">
      <c r="G321" s="2280"/>
      <c r="J321" s="2281"/>
      <c r="AJ321" s="2265"/>
      <c r="AK321" s="2280"/>
      <c r="BB321" s="2265"/>
    </row>
    <row r="323" spans="1:54" ht="18">
      <c r="A323" s="2311" t="s">
        <v>1004</v>
      </c>
      <c r="B323" s="2228"/>
    </row>
    <row r="324" spans="1:54" ht="15">
      <c r="A324" s="2228" t="s">
        <v>1305</v>
      </c>
      <c r="B324" s="2228" t="s">
        <v>126</v>
      </c>
    </row>
    <row r="325" spans="1:54" ht="15">
      <c r="A325" s="2225"/>
      <c r="B325" s="2228"/>
    </row>
  </sheetData>
  <mergeCells count="36">
    <mergeCell ref="A168:C170"/>
    <mergeCell ref="D5:I5"/>
    <mergeCell ref="A7:C9"/>
    <mergeCell ref="W168:Y168"/>
    <mergeCell ref="J169:L169"/>
    <mergeCell ref="M169:O169"/>
    <mergeCell ref="J7:L7"/>
    <mergeCell ref="M7:O7"/>
    <mergeCell ref="P7:R7"/>
    <mergeCell ref="J8:L8"/>
    <mergeCell ref="M8:O8"/>
    <mergeCell ref="P8:R8"/>
    <mergeCell ref="Z168:AB168"/>
    <mergeCell ref="J168:L168"/>
    <mergeCell ref="M168:O168"/>
    <mergeCell ref="P168:R168"/>
    <mergeCell ref="S168:U168"/>
    <mergeCell ref="V168:V169"/>
    <mergeCell ref="P169:R169"/>
    <mergeCell ref="S169:U169"/>
    <mergeCell ref="AF8:AH8"/>
    <mergeCell ref="AF169:AH169"/>
    <mergeCell ref="AF168:AH168"/>
    <mergeCell ref="W169:Y169"/>
    <mergeCell ref="S7:U7"/>
    <mergeCell ref="S8:U8"/>
    <mergeCell ref="W7:Y7"/>
    <mergeCell ref="Z7:AB7"/>
    <mergeCell ref="AC7:AE7"/>
    <mergeCell ref="AF7:AH7"/>
    <mergeCell ref="W8:Y8"/>
    <mergeCell ref="Z8:AB8"/>
    <mergeCell ref="AC8:AE8"/>
    <mergeCell ref="AC168:AE168"/>
    <mergeCell ref="AC169:AE169"/>
    <mergeCell ref="Z169:AB169"/>
  </mergeCells>
  <phoneticPr fontId="10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5" max="16383" man="1"/>
  </rowBreaks>
</worksheet>
</file>

<file path=xl/worksheets/sheet21.xml><?xml version="1.0" encoding="utf-8"?>
<worksheet xmlns="http://schemas.openxmlformats.org/spreadsheetml/2006/main" xmlns:r="http://schemas.openxmlformats.org/officeDocument/2006/relationships">
  <sheetPr published="0">
    <tabColor rgb="FFFF0000"/>
    <pageSetUpPr fitToPage="1"/>
  </sheetPr>
  <dimension ref="A1:AO164"/>
  <sheetViews>
    <sheetView topLeftCell="A139" zoomScale="75" zoomScaleNormal="75" workbookViewId="0">
      <selection activeCell="H35" sqref="H35"/>
    </sheetView>
  </sheetViews>
  <sheetFormatPr baseColWidth="10" defaultColWidth="8.85546875" defaultRowHeight="12.75"/>
  <cols>
    <col min="1" max="1" width="15" style="2381" customWidth="1"/>
    <col min="2" max="2" width="14.28515625" style="2381" customWidth="1"/>
    <col min="3" max="3" width="10" style="2381" customWidth="1"/>
    <col min="4" max="4" width="3.85546875" style="2381" customWidth="1"/>
    <col min="5" max="5" width="4.7109375" style="2381" customWidth="1"/>
    <col min="6" max="6" width="4" style="2381" customWidth="1"/>
    <col min="7" max="7" width="3.7109375" style="2364" customWidth="1"/>
    <col min="8" max="8" width="14.140625" style="2364" customWidth="1"/>
    <col min="9" max="9" width="152.42578125" style="2364" customWidth="1"/>
    <col min="10" max="10" width="20" style="2382" customWidth="1"/>
    <col min="11" max="11" width="19" style="2382" customWidth="1"/>
    <col min="12" max="13" width="13.7109375" style="2382" customWidth="1"/>
    <col min="14" max="14" width="19" style="2382" customWidth="1"/>
    <col min="15" max="16" width="13.7109375" style="2382" customWidth="1"/>
    <col min="17" max="17" width="19" style="2382" customWidth="1"/>
    <col min="18" max="19" width="13.7109375" style="2382" customWidth="1"/>
    <col min="20" max="20" width="19" style="2382" customWidth="1"/>
    <col min="21" max="21" width="13.7109375" style="2382" customWidth="1"/>
    <col min="22" max="22" width="32.42578125" style="2382" customWidth="1"/>
    <col min="23" max="23" width="10.7109375" style="2381" customWidth="1"/>
    <col min="24" max="35" width="10.7109375" style="2382" customWidth="1"/>
    <col min="36" max="40" width="8.85546875" style="2382"/>
    <col min="41" max="16384" width="8.85546875" style="2364"/>
  </cols>
  <sheetData>
    <row r="1" spans="1:40" s="2385" customFormat="1" ht="18">
      <c r="A1" s="2170" t="s">
        <v>1954</v>
      </c>
      <c r="B1" s="2170"/>
      <c r="C1" s="2170"/>
      <c r="D1" s="2170"/>
      <c r="E1" s="2170"/>
      <c r="F1" s="2170"/>
      <c r="G1" s="2171"/>
      <c r="H1" s="2171"/>
      <c r="I1" s="2170"/>
      <c r="J1" s="2386"/>
      <c r="K1" s="2386"/>
      <c r="L1" s="2386"/>
      <c r="M1" s="2386"/>
      <c r="N1" s="2386"/>
      <c r="O1" s="2386"/>
      <c r="P1" s="2386"/>
      <c r="Q1" s="2386"/>
      <c r="R1" s="2386"/>
      <c r="S1" s="2386"/>
      <c r="T1" s="2386"/>
      <c r="U1" s="2386"/>
      <c r="V1" s="2386"/>
      <c r="X1" s="2386"/>
      <c r="Y1" s="2386"/>
      <c r="Z1" s="2386"/>
      <c r="AA1" s="2386"/>
      <c r="AB1" s="2386"/>
      <c r="AC1" s="2386"/>
      <c r="AD1" s="2386"/>
      <c r="AE1" s="2386"/>
      <c r="AF1" s="2386"/>
      <c r="AG1" s="2386"/>
      <c r="AH1" s="2386"/>
      <c r="AI1" s="2386"/>
      <c r="AJ1" s="2386"/>
      <c r="AK1" s="2386"/>
      <c r="AL1" s="2386"/>
      <c r="AM1" s="2386"/>
      <c r="AN1" s="2386"/>
    </row>
    <row r="2" spans="1:40" s="2387" customFormat="1" ht="11.25">
      <c r="A2" s="357" t="str">
        <f>'PAGE DE GARDE'!C8</f>
        <v>ELECTRICITE</v>
      </c>
      <c r="B2" s="403"/>
      <c r="C2" s="357"/>
      <c r="D2" s="369" t="str">
        <f>'PAGE DE GARDE'!C10</f>
        <v>PT 2015-2016 V0</v>
      </c>
      <c r="E2" s="2176"/>
      <c r="F2" s="2176"/>
      <c r="G2" s="2177"/>
      <c r="H2" s="2177"/>
      <c r="I2" s="2176"/>
      <c r="J2" s="2388"/>
      <c r="K2" s="2388"/>
      <c r="L2" s="2388"/>
      <c r="M2" s="2388"/>
      <c r="N2" s="2388"/>
      <c r="O2" s="2388"/>
      <c r="P2" s="2388"/>
      <c r="Q2" s="2388"/>
      <c r="R2" s="2388"/>
      <c r="S2" s="2388"/>
      <c r="T2" s="2388"/>
      <c r="U2" s="2388"/>
      <c r="V2" s="2388"/>
      <c r="X2" s="2388"/>
      <c r="Y2" s="2388"/>
      <c r="Z2" s="2388"/>
      <c r="AA2" s="2388"/>
      <c r="AB2" s="2388"/>
      <c r="AC2" s="2388"/>
      <c r="AD2" s="2388"/>
      <c r="AE2" s="2388"/>
      <c r="AF2" s="2388"/>
      <c r="AG2" s="2388"/>
      <c r="AH2" s="2388"/>
      <c r="AI2" s="2388"/>
      <c r="AJ2" s="2388"/>
      <c r="AK2" s="2388"/>
      <c r="AL2" s="2388"/>
      <c r="AM2" s="2388"/>
      <c r="AN2" s="2388"/>
    </row>
    <row r="3" spans="1:40" s="2387" customFormat="1" ht="11.25">
      <c r="A3" s="1320" t="str">
        <f>'PAGE DE GARDE'!C7</f>
        <v>GRD</v>
      </c>
      <c r="B3" s="369"/>
      <c r="C3" s="357"/>
      <c r="D3" s="358"/>
      <c r="E3" s="2176"/>
      <c r="F3" s="2176"/>
      <c r="G3" s="2177"/>
      <c r="H3" s="2177"/>
      <c r="I3" s="2176"/>
      <c r="J3" s="2388"/>
      <c r="K3" s="2388"/>
      <c r="L3" s="2388"/>
      <c r="M3" s="2388"/>
      <c r="N3" s="2388"/>
      <c r="O3" s="2388"/>
      <c r="P3" s="2388"/>
      <c r="Q3" s="2388"/>
      <c r="R3" s="2388"/>
      <c r="S3" s="2388"/>
      <c r="T3" s="2388"/>
      <c r="U3" s="2388"/>
      <c r="V3" s="2388"/>
      <c r="X3" s="2388"/>
      <c r="Y3" s="2388"/>
      <c r="Z3" s="2388"/>
      <c r="AA3" s="2388"/>
      <c r="AB3" s="2388"/>
      <c r="AC3" s="2388"/>
      <c r="AD3" s="2388"/>
      <c r="AE3" s="2388"/>
      <c r="AF3" s="2388"/>
      <c r="AG3" s="2388"/>
      <c r="AH3" s="2388"/>
      <c r="AI3" s="2388"/>
      <c r="AJ3" s="2388"/>
      <c r="AK3" s="2388"/>
      <c r="AL3" s="2388"/>
      <c r="AM3" s="2388"/>
      <c r="AN3" s="2388"/>
    </row>
    <row r="4" spans="1:40" s="2389" customFormat="1" ht="13.5" thickBot="1">
      <c r="G4" s="2390"/>
      <c r="H4" s="2390"/>
      <c r="J4" s="2391"/>
      <c r="K4" s="2391"/>
      <c r="L4" s="2391"/>
      <c r="M4" s="2391"/>
      <c r="N4" s="2391"/>
      <c r="O4" s="2391"/>
      <c r="P4" s="2391"/>
      <c r="Q4" s="2391"/>
      <c r="R4" s="2391"/>
      <c r="S4" s="2391"/>
      <c r="T4" s="2391"/>
      <c r="U4" s="2391"/>
      <c r="V4" s="2391"/>
      <c r="X4" s="2391"/>
      <c r="Y4" s="2391"/>
      <c r="Z4" s="2391"/>
      <c r="AA4" s="2391"/>
      <c r="AB4" s="2391"/>
      <c r="AC4" s="2391"/>
      <c r="AD4" s="2391"/>
      <c r="AE4" s="2391"/>
      <c r="AF4" s="2391"/>
      <c r="AG4" s="2391"/>
      <c r="AH4" s="2391"/>
      <c r="AI4" s="2391"/>
      <c r="AJ4" s="2391"/>
      <c r="AK4" s="2391"/>
      <c r="AL4" s="2391"/>
      <c r="AM4" s="2391"/>
      <c r="AN4" s="2391"/>
    </row>
    <row r="5" spans="1:40" ht="14.25" thickTop="1" thickBot="1">
      <c r="A5" s="2392" t="s">
        <v>600</v>
      </c>
      <c r="B5" s="3226"/>
      <c r="C5" s="3226"/>
      <c r="D5" s="3980" t="str">
        <f>'PAGE DE GARDE'!C7</f>
        <v>GRD</v>
      </c>
      <c r="E5" s="3981"/>
      <c r="F5" s="3981"/>
      <c r="G5" s="3981"/>
      <c r="H5" s="3981"/>
      <c r="I5" s="4009"/>
      <c r="J5" s="2389"/>
      <c r="K5" s="2389"/>
      <c r="L5" s="2389"/>
      <c r="M5" s="2389"/>
      <c r="N5" s="2389"/>
      <c r="O5" s="2389"/>
      <c r="P5" s="2389"/>
      <c r="Q5" s="2389"/>
      <c r="R5" s="2389"/>
      <c r="S5" s="2395"/>
      <c r="T5" s="2395"/>
      <c r="U5" s="2389"/>
      <c r="V5" s="2389"/>
      <c r="W5" s="2389"/>
      <c r="X5" s="2389"/>
      <c r="Y5" s="2389"/>
      <c r="Z5" s="2389"/>
      <c r="AA5" s="2389"/>
      <c r="AB5" s="2389"/>
      <c r="AC5" s="2389"/>
      <c r="AD5" s="2389"/>
      <c r="AE5" s="2389"/>
      <c r="AF5" s="2389"/>
      <c r="AG5" s="2395"/>
      <c r="AH5" s="2395"/>
      <c r="AI5" s="2389"/>
    </row>
    <row r="6" spans="1:40" ht="14.25" thickTop="1" thickBot="1"/>
    <row r="7" spans="1:40" ht="12.75" customHeight="1">
      <c r="A7" s="3982" t="s">
        <v>550</v>
      </c>
      <c r="B7" s="3983"/>
      <c r="C7" s="3984"/>
      <c r="D7" s="2365"/>
      <c r="E7" s="2368"/>
      <c r="F7" s="2368"/>
      <c r="G7" s="2368"/>
      <c r="H7" s="2369"/>
      <c r="I7" s="2369"/>
      <c r="J7" s="4006" t="s">
        <v>936</v>
      </c>
      <c r="K7" s="4007"/>
      <c r="L7" s="4008"/>
      <c r="M7" s="4006" t="s">
        <v>936</v>
      </c>
      <c r="N7" s="4007"/>
      <c r="O7" s="4008"/>
      <c r="P7" s="4006" t="s">
        <v>936</v>
      </c>
      <c r="Q7" s="4007"/>
      <c r="R7" s="4008"/>
      <c r="S7" s="4006" t="s">
        <v>936</v>
      </c>
      <c r="T7" s="4007"/>
      <c r="U7" s="4008"/>
      <c r="V7" s="3313" t="s">
        <v>1521</v>
      </c>
      <c r="W7" s="2382"/>
      <c r="AM7" s="2364"/>
      <c r="AN7" s="2364"/>
    </row>
    <row r="8" spans="1:40" ht="13.5" thickBot="1">
      <c r="A8" s="3985"/>
      <c r="B8" s="3986"/>
      <c r="C8" s="3987"/>
      <c r="D8" s="2325"/>
      <c r="E8" s="2326"/>
      <c r="F8" s="2326"/>
      <c r="G8" s="2326"/>
      <c r="H8" s="2327"/>
      <c r="I8" s="2327"/>
      <c r="J8" s="4010" t="s">
        <v>554</v>
      </c>
      <c r="K8" s="4011"/>
      <c r="L8" s="4012"/>
      <c r="M8" s="4013" t="s">
        <v>854</v>
      </c>
      <c r="N8" s="4011"/>
      <c r="O8" s="4012"/>
      <c r="P8" s="4010" t="s">
        <v>555</v>
      </c>
      <c r="Q8" s="4011"/>
      <c r="R8" s="4012"/>
      <c r="S8" s="4010" t="s">
        <v>556</v>
      </c>
      <c r="T8" s="4011"/>
      <c r="U8" s="4012"/>
      <c r="V8" s="3314"/>
      <c r="W8" s="2382"/>
      <c r="AM8" s="2364"/>
      <c r="AN8" s="2364"/>
    </row>
    <row r="9" spans="1:40" ht="13.5" thickBot="1">
      <c r="A9" s="3988"/>
      <c r="B9" s="3989"/>
      <c r="C9" s="3990"/>
      <c r="D9" s="2372"/>
      <c r="E9" s="2373"/>
      <c r="F9" s="2373"/>
      <c r="G9" s="2373"/>
      <c r="H9" s="2375"/>
      <c r="I9" s="2375"/>
      <c r="J9" s="2397" t="s">
        <v>557</v>
      </c>
      <c r="K9" s="2397" t="s">
        <v>558</v>
      </c>
      <c r="L9" s="2397" t="s">
        <v>754</v>
      </c>
      <c r="M9" s="2397" t="s">
        <v>557</v>
      </c>
      <c r="N9" s="2397" t="s">
        <v>558</v>
      </c>
      <c r="O9" s="2397" t="s">
        <v>754</v>
      </c>
      <c r="P9" s="2397" t="s">
        <v>557</v>
      </c>
      <c r="Q9" s="2397" t="s">
        <v>558</v>
      </c>
      <c r="R9" s="2397" t="s">
        <v>754</v>
      </c>
      <c r="S9" s="2397" t="s">
        <v>557</v>
      </c>
      <c r="T9" s="2397" t="s">
        <v>558</v>
      </c>
      <c r="U9" s="2397" t="s">
        <v>754</v>
      </c>
      <c r="V9" s="2397" t="s">
        <v>559</v>
      </c>
      <c r="W9" s="2382"/>
      <c r="AM9" s="2364"/>
      <c r="AN9" s="2364"/>
    </row>
    <row r="10" spans="1:40" ht="15">
      <c r="A10" s="2345"/>
      <c r="B10" s="2398"/>
      <c r="C10" s="2399"/>
      <c r="D10" s="2341"/>
      <c r="E10" s="2342" t="s">
        <v>627</v>
      </c>
      <c r="F10" s="2343"/>
      <c r="G10" s="2343"/>
      <c r="H10" s="2343"/>
      <c r="I10" s="2343"/>
      <c r="J10" s="2399">
        <f>J12+J102+J114+J119+J131</f>
        <v>0</v>
      </c>
      <c r="K10" s="2399">
        <f>K12+K102+K114+K119+K131</f>
        <v>0</v>
      </c>
      <c r="L10" s="2398">
        <f>J10+K10</f>
        <v>0</v>
      </c>
      <c r="M10" s="2399">
        <f>M12+M102+M114+M119+M131</f>
        <v>0</v>
      </c>
      <c r="N10" s="2399">
        <f>N12+N102+N114+N119+N131</f>
        <v>0</v>
      </c>
      <c r="O10" s="2398">
        <f>M10+N10</f>
        <v>0</v>
      </c>
      <c r="P10" s="2399">
        <f>P12+P102+P114+P119+P131</f>
        <v>0</v>
      </c>
      <c r="Q10" s="2399">
        <f>Q12+Q102+Q114+Q119+Q131</f>
        <v>0</v>
      </c>
      <c r="R10" s="2398">
        <f>P10+Q10</f>
        <v>0</v>
      </c>
      <c r="S10" s="2399">
        <f>S12+S102+S114+S119+S131</f>
        <v>0</v>
      </c>
      <c r="T10" s="2399">
        <f>T12+T102+T114+T119+T131</f>
        <v>0</v>
      </c>
      <c r="U10" s="2398">
        <f>S10+T10</f>
        <v>0</v>
      </c>
      <c r="V10" s="2398">
        <f>U10+R10+O10+L10</f>
        <v>0</v>
      </c>
      <c r="W10" s="2382"/>
      <c r="AM10" s="2364"/>
      <c r="AN10" s="2364"/>
    </row>
    <row r="11" spans="1:40" ht="15">
      <c r="A11" s="2345"/>
      <c r="B11" s="2398"/>
      <c r="C11" s="2399"/>
      <c r="D11" s="2344"/>
      <c r="E11" s="2343"/>
      <c r="F11" s="2343"/>
      <c r="G11" s="2343"/>
      <c r="H11" s="2343"/>
      <c r="I11" s="2343"/>
      <c r="J11" s="2399"/>
      <c r="K11" s="2399"/>
      <c r="L11" s="2398"/>
      <c r="M11" s="2399"/>
      <c r="N11" s="2399"/>
      <c r="O11" s="2398"/>
      <c r="P11" s="2399"/>
      <c r="Q11" s="2399"/>
      <c r="R11" s="2398"/>
      <c r="S11" s="2399"/>
      <c r="T11" s="2399"/>
      <c r="U11" s="2398"/>
      <c r="V11" s="2398"/>
      <c r="W11" s="2382"/>
      <c r="AM11" s="2364"/>
      <c r="AN11" s="2364"/>
    </row>
    <row r="12" spans="1:40" ht="15">
      <c r="A12" s="2345"/>
      <c r="B12" s="2398"/>
      <c r="C12" s="2399"/>
      <c r="D12" s="2345"/>
      <c r="E12" s="2343" t="s">
        <v>877</v>
      </c>
      <c r="F12" s="2343" t="s">
        <v>628</v>
      </c>
      <c r="G12" s="2343"/>
      <c r="H12" s="2343"/>
      <c r="I12" s="2343"/>
      <c r="J12" s="2399">
        <f>J14+J77+J94</f>
        <v>0</v>
      </c>
      <c r="K12" s="2399">
        <f>K14+K77+K94</f>
        <v>0</v>
      </c>
      <c r="L12" s="2398">
        <f>J12+K12</f>
        <v>0</v>
      </c>
      <c r="M12" s="2399">
        <f>M14+M77+M94</f>
        <v>0</v>
      </c>
      <c r="N12" s="2399">
        <f>N14+N77+N94</f>
        <v>0</v>
      </c>
      <c r="O12" s="2398">
        <f>M12+N12</f>
        <v>0</v>
      </c>
      <c r="P12" s="2399">
        <f>P14+P77+P94</f>
        <v>0</v>
      </c>
      <c r="Q12" s="2399">
        <f>Q14+Q77+Q94</f>
        <v>0</v>
      </c>
      <c r="R12" s="2398">
        <f>P12+Q12</f>
        <v>0</v>
      </c>
      <c r="S12" s="2399">
        <f>S14+S77+S94</f>
        <v>0</v>
      </c>
      <c r="T12" s="2399">
        <f>T14+T77+T94</f>
        <v>0</v>
      </c>
      <c r="U12" s="2398">
        <f>S12+T12</f>
        <v>0</v>
      </c>
      <c r="V12" s="2398">
        <f>U12+R12+O12+L12</f>
        <v>0</v>
      </c>
      <c r="W12" s="2382"/>
      <c r="AM12" s="2364"/>
      <c r="AN12" s="2364"/>
    </row>
    <row r="13" spans="1:40" ht="15">
      <c r="A13" s="2345"/>
      <c r="B13" s="2398"/>
      <c r="C13" s="2399"/>
      <c r="D13" s="2345"/>
      <c r="E13" s="2346"/>
      <c r="F13" s="2343"/>
      <c r="G13" s="2343"/>
      <c r="H13" s="2343"/>
      <c r="I13" s="2343"/>
      <c r="J13" s="2399"/>
      <c r="K13" s="2399"/>
      <c r="L13" s="2398"/>
      <c r="M13" s="2399"/>
      <c r="N13" s="2399"/>
      <c r="O13" s="2398"/>
      <c r="P13" s="2399"/>
      <c r="Q13" s="2399"/>
      <c r="R13" s="2398"/>
      <c r="S13" s="2399"/>
      <c r="T13" s="2399"/>
      <c r="U13" s="2398"/>
      <c r="V13" s="2398"/>
      <c r="W13" s="2382"/>
      <c r="AM13" s="2364"/>
      <c r="AN13" s="2364"/>
    </row>
    <row r="14" spans="1:40" ht="15">
      <c r="A14" s="2345"/>
      <c r="B14" s="2398"/>
      <c r="C14" s="2399"/>
      <c r="D14" s="2345"/>
      <c r="E14" s="2343"/>
      <c r="F14" s="2343" t="s">
        <v>736</v>
      </c>
      <c r="G14" s="2343" t="s">
        <v>629</v>
      </c>
      <c r="H14" s="2343"/>
      <c r="I14" s="2343"/>
      <c r="J14" s="2399">
        <f>J16+J37+J41+J68+J70+J72+J74+J75</f>
        <v>0</v>
      </c>
      <c r="K14" s="2399">
        <f>K16+K37+K41+K68+K70+K72+K74+K75</f>
        <v>0</v>
      </c>
      <c r="L14" s="2398">
        <f>J14+K14</f>
        <v>0</v>
      </c>
      <c r="M14" s="2399">
        <f>M16+M37+M41+M68+M70+M72+M74+M75</f>
        <v>0</v>
      </c>
      <c r="N14" s="2399">
        <f>N16+N37+N41+N68+N70+N72+N74+N75</f>
        <v>0</v>
      </c>
      <c r="O14" s="2398">
        <f>M14+N14</f>
        <v>0</v>
      </c>
      <c r="P14" s="2399">
        <f>P16+P37+P41+P68+P70+P72+P74+P75</f>
        <v>0</v>
      </c>
      <c r="Q14" s="2399">
        <f>Q16+Q37+Q41+Q68+Q70+Q72+Q74+Q75</f>
        <v>0</v>
      </c>
      <c r="R14" s="2398">
        <f>P14+Q14</f>
        <v>0</v>
      </c>
      <c r="S14" s="2399">
        <f>S16+S37+S41+S68+S70+S72+S74+S75</f>
        <v>0</v>
      </c>
      <c r="T14" s="2399">
        <f>T16+T37+T41+T68+T70+T72+T74+T75</f>
        <v>0</v>
      </c>
      <c r="U14" s="2398">
        <f>S14+T14</f>
        <v>0</v>
      </c>
      <c r="V14" s="2398">
        <f>U14+R14+O14+L14</f>
        <v>0</v>
      </c>
      <c r="W14" s="2382"/>
      <c r="AM14" s="2364"/>
      <c r="AN14" s="2364"/>
    </row>
    <row r="15" spans="1:40" ht="15">
      <c r="A15" s="2345"/>
      <c r="B15" s="2398"/>
      <c r="C15" s="2399"/>
      <c r="D15" s="2345"/>
      <c r="E15" s="2343"/>
      <c r="F15" s="2343"/>
      <c r="G15" s="2343"/>
      <c r="H15" s="2343"/>
      <c r="I15" s="2347"/>
      <c r="J15" s="2400"/>
      <c r="K15" s="2400"/>
      <c r="L15" s="2401"/>
      <c r="M15" s="2400"/>
      <c r="N15" s="2400"/>
      <c r="O15" s="2401"/>
      <c r="P15" s="2400"/>
      <c r="Q15" s="2400"/>
      <c r="R15" s="2401"/>
      <c r="S15" s="2400"/>
      <c r="T15" s="2400"/>
      <c r="U15" s="2401"/>
      <c r="V15" s="2401"/>
      <c r="W15" s="2382"/>
      <c r="AM15" s="2364"/>
      <c r="AN15" s="2364"/>
    </row>
    <row r="16" spans="1:40" ht="15">
      <c r="A16" s="2345"/>
      <c r="B16" s="2398"/>
      <c r="C16" s="2399"/>
      <c r="D16" s="2345"/>
      <c r="E16" s="2343"/>
      <c r="F16" s="2343"/>
      <c r="G16" s="2343" t="s">
        <v>630</v>
      </c>
      <c r="H16" s="2347"/>
      <c r="I16" s="2347"/>
      <c r="J16" s="2399">
        <f t="shared" ref="J16:V16" si="0">J17+J18+J19+J20+J21+J26+J27+J28+J31+J32+J33+J34+J35</f>
        <v>0</v>
      </c>
      <c r="K16" s="2399">
        <f t="shared" si="0"/>
        <v>0</v>
      </c>
      <c r="L16" s="2399">
        <f t="shared" si="0"/>
        <v>0</v>
      </c>
      <c r="M16" s="2399">
        <f t="shared" si="0"/>
        <v>0</v>
      </c>
      <c r="N16" s="2399">
        <f t="shared" si="0"/>
        <v>0</v>
      </c>
      <c r="O16" s="2399">
        <f t="shared" si="0"/>
        <v>0</v>
      </c>
      <c r="P16" s="2399">
        <f t="shared" si="0"/>
        <v>0</v>
      </c>
      <c r="Q16" s="2399">
        <f t="shared" si="0"/>
        <v>0</v>
      </c>
      <c r="R16" s="2399">
        <f t="shared" si="0"/>
        <v>0</v>
      </c>
      <c r="S16" s="2399">
        <f t="shared" si="0"/>
        <v>0</v>
      </c>
      <c r="T16" s="2399">
        <f t="shared" si="0"/>
        <v>0</v>
      </c>
      <c r="U16" s="2399">
        <f t="shared" si="0"/>
        <v>0</v>
      </c>
      <c r="V16" s="2399">
        <f t="shared" si="0"/>
        <v>0</v>
      </c>
      <c r="W16" s="2382"/>
      <c r="AM16" s="2364"/>
      <c r="AN16" s="2364"/>
    </row>
    <row r="17" spans="1:40" ht="15">
      <c r="A17" s="2345"/>
      <c r="B17" s="2398"/>
      <c r="C17" s="2399" t="s">
        <v>551</v>
      </c>
      <c r="D17" s="2345"/>
      <c r="E17" s="2343"/>
      <c r="F17" s="2343"/>
      <c r="G17" s="2343"/>
      <c r="H17" s="2347" t="s">
        <v>631</v>
      </c>
      <c r="I17" s="2347"/>
      <c r="J17" s="2400"/>
      <c r="K17" s="2400"/>
      <c r="L17" s="2401">
        <f t="shared" ref="L17:L35" si="1">J17+K17</f>
        <v>0</v>
      </c>
      <c r="M17" s="2400"/>
      <c r="N17" s="2400"/>
      <c r="O17" s="2401">
        <f t="shared" ref="O17:O35" si="2">M17+N17</f>
        <v>0</v>
      </c>
      <c r="P17" s="2400"/>
      <c r="Q17" s="2400"/>
      <c r="R17" s="2401">
        <f t="shared" ref="R17:R35" si="3">P17+Q17</f>
        <v>0</v>
      </c>
      <c r="S17" s="2400"/>
      <c r="T17" s="2400"/>
      <c r="U17" s="2401">
        <f t="shared" ref="U17:U35" si="4">S17+T17</f>
        <v>0</v>
      </c>
      <c r="V17" s="2401">
        <f t="shared" ref="V17:V35" si="5">U17+R17+O17+L17</f>
        <v>0</v>
      </c>
      <c r="W17" s="2382"/>
      <c r="AM17" s="2364"/>
      <c r="AN17" s="2364"/>
    </row>
    <row r="18" spans="1:40" ht="15">
      <c r="A18" s="2345"/>
      <c r="B18" s="2398"/>
      <c r="C18" s="2399" t="s">
        <v>551</v>
      </c>
      <c r="D18" s="2345"/>
      <c r="E18" s="2343"/>
      <c r="F18" s="2343"/>
      <c r="G18" s="2343"/>
      <c r="H18" s="2348" t="s">
        <v>632</v>
      </c>
      <c r="I18" s="2348"/>
      <c r="J18" s="2400"/>
      <c r="K18" s="2400"/>
      <c r="L18" s="2401">
        <f t="shared" si="1"/>
        <v>0</v>
      </c>
      <c r="M18" s="2400"/>
      <c r="N18" s="2400"/>
      <c r="O18" s="2401">
        <f t="shared" si="2"/>
        <v>0</v>
      </c>
      <c r="P18" s="2400"/>
      <c r="Q18" s="2400"/>
      <c r="R18" s="2401">
        <f t="shared" si="3"/>
        <v>0</v>
      </c>
      <c r="S18" s="2400"/>
      <c r="T18" s="2400"/>
      <c r="U18" s="2401">
        <f t="shared" si="4"/>
        <v>0</v>
      </c>
      <c r="V18" s="2401">
        <f t="shared" si="5"/>
        <v>0</v>
      </c>
      <c r="W18" s="2382"/>
      <c r="AM18" s="2364"/>
      <c r="AN18" s="2364"/>
    </row>
    <row r="19" spans="1:40" ht="15">
      <c r="A19" s="2345"/>
      <c r="B19" s="2398"/>
      <c r="C19" s="2399" t="s">
        <v>552</v>
      </c>
      <c r="D19" s="2345"/>
      <c r="E19" s="2343"/>
      <c r="F19" s="2343"/>
      <c r="G19" s="2343"/>
      <c r="H19" s="2347" t="s">
        <v>633</v>
      </c>
      <c r="I19" s="2347"/>
      <c r="J19" s="2400"/>
      <c r="K19" s="2400"/>
      <c r="L19" s="2401">
        <f>J19+K19</f>
        <v>0</v>
      </c>
      <c r="M19" s="2400"/>
      <c r="N19" s="2400"/>
      <c r="O19" s="2401">
        <f>M19+N19</f>
        <v>0</v>
      </c>
      <c r="P19" s="2400"/>
      <c r="Q19" s="2400"/>
      <c r="R19" s="2401">
        <f t="shared" si="3"/>
        <v>0</v>
      </c>
      <c r="S19" s="2400"/>
      <c r="T19" s="2400"/>
      <c r="U19" s="2401">
        <f t="shared" si="4"/>
        <v>0</v>
      </c>
      <c r="V19" s="2401">
        <f t="shared" si="5"/>
        <v>0</v>
      </c>
      <c r="W19" s="2382"/>
      <c r="AM19" s="2364"/>
      <c r="AN19" s="2364"/>
    </row>
    <row r="20" spans="1:40" ht="15">
      <c r="A20" s="2345"/>
      <c r="B20" s="2398"/>
      <c r="C20" s="2399" t="s">
        <v>551</v>
      </c>
      <c r="D20" s="2345"/>
      <c r="E20" s="2343"/>
      <c r="F20" s="2343"/>
      <c r="G20" s="2343"/>
      <c r="H20" s="2347" t="s">
        <v>634</v>
      </c>
      <c r="I20" s="2347"/>
      <c r="J20" s="2400"/>
      <c r="K20" s="2400"/>
      <c r="L20" s="2401">
        <f t="shared" si="1"/>
        <v>0</v>
      </c>
      <c r="M20" s="2400"/>
      <c r="N20" s="2400"/>
      <c r="O20" s="2401">
        <f t="shared" si="2"/>
        <v>0</v>
      </c>
      <c r="P20" s="2400"/>
      <c r="Q20" s="2400"/>
      <c r="R20" s="2401">
        <f t="shared" si="3"/>
        <v>0</v>
      </c>
      <c r="S20" s="2400"/>
      <c r="T20" s="2400"/>
      <c r="U20" s="2401">
        <f t="shared" si="4"/>
        <v>0</v>
      </c>
      <c r="V20" s="2401">
        <f t="shared" si="5"/>
        <v>0</v>
      </c>
      <c r="W20" s="2382"/>
      <c r="AM20" s="2364"/>
      <c r="AN20" s="2364"/>
    </row>
    <row r="21" spans="1:40" ht="15">
      <c r="A21" s="2345"/>
      <c r="B21" s="2398"/>
      <c r="C21" s="2399"/>
      <c r="D21" s="2345"/>
      <c r="E21" s="2343"/>
      <c r="F21" s="2343"/>
      <c r="G21" s="2343"/>
      <c r="H21" s="2347" t="s">
        <v>635</v>
      </c>
      <c r="I21" s="2347"/>
      <c r="J21" s="2399">
        <f>J22+J23+J24+J25</f>
        <v>0</v>
      </c>
      <c r="K21" s="2399">
        <f>K22+K23+K24+K25</f>
        <v>0</v>
      </c>
      <c r="L21" s="2398">
        <f t="shared" si="1"/>
        <v>0</v>
      </c>
      <c r="M21" s="2399">
        <f>M22+M23+M24+M25</f>
        <v>0</v>
      </c>
      <c r="N21" s="2399">
        <f>N22+N23+N24+N25</f>
        <v>0</v>
      </c>
      <c r="O21" s="2398">
        <f t="shared" si="2"/>
        <v>0</v>
      </c>
      <c r="P21" s="2399">
        <f>P22+P23+P24+P25</f>
        <v>0</v>
      </c>
      <c r="Q21" s="2399">
        <f>Q22+Q23+Q24+Q25</f>
        <v>0</v>
      </c>
      <c r="R21" s="2398">
        <f t="shared" si="3"/>
        <v>0</v>
      </c>
      <c r="S21" s="2399">
        <f>S22+S23+S24+S25</f>
        <v>0</v>
      </c>
      <c r="T21" s="2399">
        <f>T22+T23+T24+T25</f>
        <v>0</v>
      </c>
      <c r="U21" s="2398">
        <f t="shared" si="4"/>
        <v>0</v>
      </c>
      <c r="V21" s="2398">
        <f t="shared" si="5"/>
        <v>0</v>
      </c>
      <c r="W21" s="2382"/>
      <c r="AM21" s="2364"/>
      <c r="AN21" s="2364"/>
    </row>
    <row r="22" spans="1:40" ht="15">
      <c r="A22" s="2345"/>
      <c r="B22" s="2398"/>
      <c r="C22" s="2399" t="s">
        <v>551</v>
      </c>
      <c r="D22" s="2345"/>
      <c r="E22" s="2343"/>
      <c r="F22" s="2343"/>
      <c r="G22" s="2343"/>
      <c r="H22" s="2347"/>
      <c r="I22" s="2347" t="s">
        <v>636</v>
      </c>
      <c r="J22" s="2400"/>
      <c r="K22" s="2400"/>
      <c r="L22" s="2401">
        <f t="shared" si="1"/>
        <v>0</v>
      </c>
      <c r="M22" s="2400"/>
      <c r="N22" s="2400"/>
      <c r="O22" s="2401">
        <f t="shared" si="2"/>
        <v>0</v>
      </c>
      <c r="P22" s="2400"/>
      <c r="Q22" s="2400"/>
      <c r="R22" s="2401">
        <f t="shared" si="3"/>
        <v>0</v>
      </c>
      <c r="S22" s="2400"/>
      <c r="T22" s="2400"/>
      <c r="U22" s="2401">
        <f t="shared" si="4"/>
        <v>0</v>
      </c>
      <c r="V22" s="2401">
        <f t="shared" si="5"/>
        <v>0</v>
      </c>
      <c r="W22" s="2382"/>
      <c r="AM22" s="2364"/>
      <c r="AN22" s="2364"/>
    </row>
    <row r="23" spans="1:40" ht="15">
      <c r="A23" s="2345"/>
      <c r="B23" s="2398"/>
      <c r="C23" s="2399" t="s">
        <v>551</v>
      </c>
      <c r="D23" s="2345"/>
      <c r="E23" s="2343"/>
      <c r="F23" s="2343"/>
      <c r="G23" s="2343"/>
      <c r="H23" s="2347"/>
      <c r="I23" s="2347" t="s">
        <v>637</v>
      </c>
      <c r="J23" s="2400"/>
      <c r="K23" s="2400"/>
      <c r="L23" s="2401">
        <f t="shared" si="1"/>
        <v>0</v>
      </c>
      <c r="M23" s="2400"/>
      <c r="N23" s="2400"/>
      <c r="O23" s="2401">
        <f t="shared" si="2"/>
        <v>0</v>
      </c>
      <c r="P23" s="2400"/>
      <c r="Q23" s="2400"/>
      <c r="R23" s="2401">
        <f t="shared" si="3"/>
        <v>0</v>
      </c>
      <c r="S23" s="2400"/>
      <c r="T23" s="2400"/>
      <c r="U23" s="2401">
        <f t="shared" si="4"/>
        <v>0</v>
      </c>
      <c r="V23" s="2401">
        <f t="shared" si="5"/>
        <v>0</v>
      </c>
      <c r="W23" s="2382"/>
      <c r="AM23" s="2364"/>
      <c r="AN23" s="2364"/>
    </row>
    <row r="24" spans="1:40" ht="15">
      <c r="A24" s="2345"/>
      <c r="B24" s="2398"/>
      <c r="C24" s="2399" t="s">
        <v>552</v>
      </c>
      <c r="D24" s="2345"/>
      <c r="E24" s="2343"/>
      <c r="F24" s="2343"/>
      <c r="G24" s="2343"/>
      <c r="H24" s="2347"/>
      <c r="I24" s="2347" t="s">
        <v>76</v>
      </c>
      <c r="J24" s="2400"/>
      <c r="K24" s="2400"/>
      <c r="L24" s="2401">
        <f t="shared" si="1"/>
        <v>0</v>
      </c>
      <c r="M24" s="2400"/>
      <c r="N24" s="2400"/>
      <c r="O24" s="2401">
        <f t="shared" si="2"/>
        <v>0</v>
      </c>
      <c r="P24" s="2400"/>
      <c r="Q24" s="2400"/>
      <c r="R24" s="2401">
        <f t="shared" si="3"/>
        <v>0</v>
      </c>
      <c r="S24" s="2400"/>
      <c r="T24" s="2400"/>
      <c r="U24" s="2401">
        <f t="shared" si="4"/>
        <v>0</v>
      </c>
      <c r="V24" s="2401">
        <f t="shared" si="5"/>
        <v>0</v>
      </c>
      <c r="W24" s="2382"/>
      <c r="AM24" s="2364"/>
      <c r="AN24" s="2364"/>
    </row>
    <row r="25" spans="1:40" ht="15">
      <c r="A25" s="2345"/>
      <c r="B25" s="2398"/>
      <c r="C25" s="2399" t="s">
        <v>551</v>
      </c>
      <c r="D25" s="2345"/>
      <c r="E25" s="2343"/>
      <c r="F25" s="2343"/>
      <c r="G25" s="2343"/>
      <c r="H25" s="2347"/>
      <c r="I25" s="2347" t="s">
        <v>638</v>
      </c>
      <c r="J25" s="2400"/>
      <c r="K25" s="2400"/>
      <c r="L25" s="2401">
        <f t="shared" si="1"/>
        <v>0</v>
      </c>
      <c r="M25" s="2400"/>
      <c r="N25" s="2400"/>
      <c r="O25" s="2401">
        <f t="shared" si="2"/>
        <v>0</v>
      </c>
      <c r="P25" s="2400"/>
      <c r="Q25" s="2400"/>
      <c r="R25" s="2401">
        <f t="shared" si="3"/>
        <v>0</v>
      </c>
      <c r="S25" s="2400"/>
      <c r="T25" s="2400"/>
      <c r="U25" s="2401">
        <f t="shared" si="4"/>
        <v>0</v>
      </c>
      <c r="V25" s="2401">
        <f t="shared" si="5"/>
        <v>0</v>
      </c>
      <c r="W25" s="2382"/>
      <c r="AM25" s="2364"/>
      <c r="AN25" s="2364"/>
    </row>
    <row r="26" spans="1:40" ht="15">
      <c r="A26" s="2345"/>
      <c r="B26" s="2398"/>
      <c r="C26" s="2399" t="s">
        <v>551</v>
      </c>
      <c r="D26" s="2345"/>
      <c r="E26" s="2343"/>
      <c r="F26" s="2343"/>
      <c r="G26" s="2343"/>
      <c r="H26" s="2347" t="s">
        <v>639</v>
      </c>
      <c r="I26" s="2347"/>
      <c r="J26" s="2400"/>
      <c r="K26" s="2400"/>
      <c r="L26" s="2401">
        <f t="shared" si="1"/>
        <v>0</v>
      </c>
      <c r="M26" s="2400"/>
      <c r="N26" s="2400"/>
      <c r="O26" s="2401">
        <f t="shared" si="2"/>
        <v>0</v>
      </c>
      <c r="P26" s="2400"/>
      <c r="Q26" s="2400"/>
      <c r="R26" s="2401">
        <f t="shared" si="3"/>
        <v>0</v>
      </c>
      <c r="S26" s="2400"/>
      <c r="T26" s="2400"/>
      <c r="U26" s="2401">
        <f t="shared" si="4"/>
        <v>0</v>
      </c>
      <c r="V26" s="2401">
        <f t="shared" si="5"/>
        <v>0</v>
      </c>
      <c r="W26" s="2382"/>
      <c r="AM26" s="2364"/>
      <c r="AN26" s="2364"/>
    </row>
    <row r="27" spans="1:40" ht="15">
      <c r="A27" s="2345"/>
      <c r="B27" s="2398"/>
      <c r="C27" s="2399" t="s">
        <v>551</v>
      </c>
      <c r="D27" s="2345"/>
      <c r="E27" s="2343"/>
      <c r="F27" s="2343"/>
      <c r="G27" s="2343"/>
      <c r="H27" s="2347" t="s">
        <v>640</v>
      </c>
      <c r="I27" s="2347"/>
      <c r="J27" s="2400"/>
      <c r="K27" s="2400"/>
      <c r="L27" s="2401">
        <f t="shared" si="1"/>
        <v>0</v>
      </c>
      <c r="M27" s="2400"/>
      <c r="N27" s="2400"/>
      <c r="O27" s="2401">
        <f t="shared" si="2"/>
        <v>0</v>
      </c>
      <c r="P27" s="2400"/>
      <c r="Q27" s="2400"/>
      <c r="R27" s="2401">
        <f t="shared" si="3"/>
        <v>0</v>
      </c>
      <c r="S27" s="2400"/>
      <c r="T27" s="2400"/>
      <c r="U27" s="2401">
        <f t="shared" si="4"/>
        <v>0</v>
      </c>
      <c r="V27" s="2401">
        <f t="shared" si="5"/>
        <v>0</v>
      </c>
      <c r="W27" s="2382"/>
      <c r="AM27" s="2364"/>
      <c r="AN27" s="2364"/>
    </row>
    <row r="28" spans="1:40" ht="15">
      <c r="A28" s="2345"/>
      <c r="B28" s="2398"/>
      <c r="C28" s="2399"/>
      <c r="D28" s="2345"/>
      <c r="E28" s="2343"/>
      <c r="F28" s="2343"/>
      <c r="G28" s="2343"/>
      <c r="H28" s="2347" t="s">
        <v>641</v>
      </c>
      <c r="I28" s="2347"/>
      <c r="J28" s="2399">
        <f>J29+J30</f>
        <v>0</v>
      </c>
      <c r="K28" s="2399">
        <f>K29+K30</f>
        <v>0</v>
      </c>
      <c r="L28" s="2398">
        <f t="shared" si="1"/>
        <v>0</v>
      </c>
      <c r="M28" s="2399">
        <f>M29+M30</f>
        <v>0</v>
      </c>
      <c r="N28" s="2399">
        <f>N29+N30</f>
        <v>0</v>
      </c>
      <c r="O28" s="2398">
        <f t="shared" si="2"/>
        <v>0</v>
      </c>
      <c r="P28" s="2399">
        <f>P29+P30</f>
        <v>0</v>
      </c>
      <c r="Q28" s="2399">
        <f>Q29+Q30</f>
        <v>0</v>
      </c>
      <c r="R28" s="2398">
        <f t="shared" si="3"/>
        <v>0</v>
      </c>
      <c r="S28" s="2399">
        <f>S29+S30</f>
        <v>0</v>
      </c>
      <c r="T28" s="2399">
        <f>T29+T30</f>
        <v>0</v>
      </c>
      <c r="U28" s="2398">
        <f t="shared" si="4"/>
        <v>0</v>
      </c>
      <c r="V28" s="2398">
        <f t="shared" si="5"/>
        <v>0</v>
      </c>
      <c r="W28" s="2382"/>
      <c r="AM28" s="2364"/>
      <c r="AN28" s="2364"/>
    </row>
    <row r="29" spans="1:40" ht="15">
      <c r="A29" s="2345"/>
      <c r="B29" s="2398"/>
      <c r="C29" s="2399" t="s">
        <v>551</v>
      </c>
      <c r="D29" s="2345"/>
      <c r="E29" s="2343"/>
      <c r="F29" s="2343"/>
      <c r="G29" s="2343"/>
      <c r="H29" s="2347"/>
      <c r="I29" s="2347" t="s">
        <v>642</v>
      </c>
      <c r="J29" s="2400"/>
      <c r="K29" s="2400"/>
      <c r="L29" s="2401">
        <f t="shared" si="1"/>
        <v>0</v>
      </c>
      <c r="M29" s="2400"/>
      <c r="N29" s="2400"/>
      <c r="O29" s="2401">
        <f t="shared" si="2"/>
        <v>0</v>
      </c>
      <c r="P29" s="2400"/>
      <c r="Q29" s="2400"/>
      <c r="R29" s="2401">
        <f t="shared" si="3"/>
        <v>0</v>
      </c>
      <c r="S29" s="2400"/>
      <c r="T29" s="2400"/>
      <c r="U29" s="2401">
        <f t="shared" si="4"/>
        <v>0</v>
      </c>
      <c r="V29" s="2401">
        <f t="shared" si="5"/>
        <v>0</v>
      </c>
      <c r="W29" s="2382"/>
      <c r="AM29" s="2364"/>
      <c r="AN29" s="2364"/>
    </row>
    <row r="30" spans="1:40" ht="15">
      <c r="A30" s="2345"/>
      <c r="B30" s="2398"/>
      <c r="C30" s="2399" t="s">
        <v>551</v>
      </c>
      <c r="D30" s="2345"/>
      <c r="E30" s="2343"/>
      <c r="F30" s="2343"/>
      <c r="G30" s="2343"/>
      <c r="H30" s="2347"/>
      <c r="I30" s="2347" t="s">
        <v>643</v>
      </c>
      <c r="J30" s="2400"/>
      <c r="K30" s="2400"/>
      <c r="L30" s="2401">
        <f t="shared" si="1"/>
        <v>0</v>
      </c>
      <c r="M30" s="2400"/>
      <c r="N30" s="2400"/>
      <c r="O30" s="2401">
        <f t="shared" si="2"/>
        <v>0</v>
      </c>
      <c r="P30" s="2400"/>
      <c r="Q30" s="2400"/>
      <c r="R30" s="2401">
        <f t="shared" si="3"/>
        <v>0</v>
      </c>
      <c r="S30" s="2400"/>
      <c r="T30" s="2400"/>
      <c r="U30" s="2401">
        <f t="shared" si="4"/>
        <v>0</v>
      </c>
      <c r="V30" s="2401">
        <f t="shared" si="5"/>
        <v>0</v>
      </c>
      <c r="W30" s="2382"/>
      <c r="AM30" s="2364"/>
      <c r="AN30" s="2364"/>
    </row>
    <row r="31" spans="1:40" ht="15">
      <c r="A31" s="2345"/>
      <c r="B31" s="2398"/>
      <c r="C31" s="2399" t="s">
        <v>552</v>
      </c>
      <c r="D31" s="2345"/>
      <c r="E31" s="2343"/>
      <c r="F31" s="2343"/>
      <c r="G31" s="2343"/>
      <c r="H31" s="2347" t="s">
        <v>644</v>
      </c>
      <c r="I31" s="2347"/>
      <c r="J31" s="2400"/>
      <c r="K31" s="2400"/>
      <c r="L31" s="2401">
        <f t="shared" si="1"/>
        <v>0</v>
      </c>
      <c r="M31" s="2400"/>
      <c r="N31" s="2400"/>
      <c r="O31" s="2401">
        <f t="shared" si="2"/>
        <v>0</v>
      </c>
      <c r="P31" s="2400"/>
      <c r="Q31" s="2400"/>
      <c r="R31" s="2401">
        <f t="shared" si="3"/>
        <v>0</v>
      </c>
      <c r="S31" s="2400"/>
      <c r="T31" s="2400"/>
      <c r="U31" s="2401">
        <f t="shared" si="4"/>
        <v>0</v>
      </c>
      <c r="V31" s="2401">
        <f t="shared" si="5"/>
        <v>0</v>
      </c>
      <c r="W31" s="2382"/>
      <c r="AM31" s="2364"/>
      <c r="AN31" s="2364"/>
    </row>
    <row r="32" spans="1:40" ht="15">
      <c r="A32" s="2345"/>
      <c r="B32" s="2398"/>
      <c r="C32" s="2399" t="s">
        <v>552</v>
      </c>
      <c r="D32" s="2345"/>
      <c r="E32" s="2343"/>
      <c r="F32" s="2343"/>
      <c r="G32" s="2343"/>
      <c r="H32" s="2347" t="s">
        <v>645</v>
      </c>
      <c r="I32" s="2347"/>
      <c r="J32" s="2400"/>
      <c r="K32" s="2400"/>
      <c r="L32" s="2401">
        <f t="shared" si="1"/>
        <v>0</v>
      </c>
      <c r="M32" s="2400"/>
      <c r="N32" s="2400"/>
      <c r="O32" s="2401">
        <f t="shared" si="2"/>
        <v>0</v>
      </c>
      <c r="P32" s="2400"/>
      <c r="Q32" s="2400"/>
      <c r="R32" s="2401">
        <f t="shared" si="3"/>
        <v>0</v>
      </c>
      <c r="S32" s="2400"/>
      <c r="T32" s="2400"/>
      <c r="U32" s="2401">
        <f t="shared" si="4"/>
        <v>0</v>
      </c>
      <c r="V32" s="2401">
        <f t="shared" si="5"/>
        <v>0</v>
      </c>
      <c r="W32" s="2382"/>
      <c r="AM32" s="2364"/>
      <c r="AN32" s="2364"/>
    </row>
    <row r="33" spans="1:40" ht="15">
      <c r="A33" s="2345"/>
      <c r="B33" s="2398"/>
      <c r="C33" s="2399" t="s">
        <v>552</v>
      </c>
      <c r="D33" s="2345"/>
      <c r="E33" s="2343"/>
      <c r="F33" s="2343"/>
      <c r="G33" s="2343"/>
      <c r="H33" s="2347" t="s">
        <v>646</v>
      </c>
      <c r="I33" s="2347"/>
      <c r="J33" s="2400"/>
      <c r="K33" s="2400"/>
      <c r="L33" s="2401">
        <f t="shared" si="1"/>
        <v>0</v>
      </c>
      <c r="M33" s="2400"/>
      <c r="N33" s="2400"/>
      <c r="O33" s="2401">
        <f t="shared" si="2"/>
        <v>0</v>
      </c>
      <c r="P33" s="2400"/>
      <c r="Q33" s="2400"/>
      <c r="R33" s="2401">
        <f t="shared" si="3"/>
        <v>0</v>
      </c>
      <c r="S33" s="2400"/>
      <c r="T33" s="2400"/>
      <c r="U33" s="2401">
        <f t="shared" si="4"/>
        <v>0</v>
      </c>
      <c r="V33" s="2401">
        <f t="shared" si="5"/>
        <v>0</v>
      </c>
      <c r="W33" s="2382"/>
      <c r="AM33" s="2364"/>
      <c r="AN33" s="2364"/>
    </row>
    <row r="34" spans="1:40" ht="15">
      <c r="A34" s="2345"/>
      <c r="B34" s="2398"/>
      <c r="C34" s="2399" t="s">
        <v>552</v>
      </c>
      <c r="D34" s="2345"/>
      <c r="E34" s="2343"/>
      <c r="F34" s="2343"/>
      <c r="G34" s="2343"/>
      <c r="H34" s="2347" t="s">
        <v>647</v>
      </c>
      <c r="I34" s="2347"/>
      <c r="J34" s="2400"/>
      <c r="K34" s="2400"/>
      <c r="L34" s="2401">
        <f t="shared" si="1"/>
        <v>0</v>
      </c>
      <c r="M34" s="2400"/>
      <c r="N34" s="2400"/>
      <c r="O34" s="2401">
        <f t="shared" si="2"/>
        <v>0</v>
      </c>
      <c r="P34" s="2400"/>
      <c r="Q34" s="2400"/>
      <c r="R34" s="2401">
        <f t="shared" si="3"/>
        <v>0</v>
      </c>
      <c r="S34" s="2400"/>
      <c r="T34" s="2400"/>
      <c r="U34" s="2401">
        <f t="shared" si="4"/>
        <v>0</v>
      </c>
      <c r="V34" s="2401">
        <f t="shared" si="5"/>
        <v>0</v>
      </c>
      <c r="W34" s="2382"/>
      <c r="AM34" s="2364"/>
      <c r="AN34" s="2364"/>
    </row>
    <row r="35" spans="1:40" ht="15">
      <c r="A35" s="2345"/>
      <c r="B35" s="2398"/>
      <c r="C35" s="2399" t="s">
        <v>552</v>
      </c>
      <c r="D35" s="2345"/>
      <c r="E35" s="2343"/>
      <c r="F35" s="2343"/>
      <c r="G35" s="2343"/>
      <c r="H35" s="2487" t="s">
        <v>2015</v>
      </c>
      <c r="I35" s="2347"/>
      <c r="J35" s="2400"/>
      <c r="K35" s="2400"/>
      <c r="L35" s="2401">
        <f t="shared" si="1"/>
        <v>0</v>
      </c>
      <c r="M35" s="2400"/>
      <c r="N35" s="2400"/>
      <c r="O35" s="2401">
        <f t="shared" si="2"/>
        <v>0</v>
      </c>
      <c r="P35" s="2400"/>
      <c r="Q35" s="2400"/>
      <c r="R35" s="2401">
        <f t="shared" si="3"/>
        <v>0</v>
      </c>
      <c r="S35" s="2400"/>
      <c r="T35" s="2400"/>
      <c r="U35" s="2401">
        <f t="shared" si="4"/>
        <v>0</v>
      </c>
      <c r="V35" s="2401">
        <f t="shared" si="5"/>
        <v>0</v>
      </c>
      <c r="W35" s="2382"/>
      <c r="AM35" s="2364"/>
      <c r="AN35" s="2364"/>
    </row>
    <row r="36" spans="1:40" ht="15">
      <c r="A36" s="2345"/>
      <c r="B36" s="2398"/>
      <c r="C36" s="2399"/>
      <c r="D36" s="2345"/>
      <c r="E36" s="2343"/>
      <c r="F36" s="2343"/>
      <c r="G36" s="2343"/>
      <c r="H36" s="2347"/>
      <c r="I36" s="2347"/>
      <c r="J36" s="2400"/>
      <c r="K36" s="2400"/>
      <c r="L36" s="2401"/>
      <c r="M36" s="2400"/>
      <c r="N36" s="2400"/>
      <c r="O36" s="2401"/>
      <c r="P36" s="2400"/>
      <c r="Q36" s="2400"/>
      <c r="R36" s="2401"/>
      <c r="S36" s="2400"/>
      <c r="T36" s="2400"/>
      <c r="U36" s="2401"/>
      <c r="V36" s="2401"/>
      <c r="W36" s="2382"/>
      <c r="AM36" s="2364"/>
      <c r="AN36" s="2364"/>
    </row>
    <row r="37" spans="1:40" ht="15">
      <c r="A37" s="2345"/>
      <c r="B37" s="2398"/>
      <c r="C37" s="2399"/>
      <c r="D37" s="2345"/>
      <c r="E37" s="2343"/>
      <c r="F37" s="2343"/>
      <c r="G37" s="2343" t="s">
        <v>648</v>
      </c>
      <c r="H37" s="2343"/>
      <c r="I37" s="2343"/>
      <c r="J37" s="2399">
        <f>J38+J39</f>
        <v>0</v>
      </c>
      <c r="K37" s="2399">
        <f>K38+K39</f>
        <v>0</v>
      </c>
      <c r="L37" s="2398">
        <f>J37+K37</f>
        <v>0</v>
      </c>
      <c r="M37" s="2399">
        <f>M38+M39</f>
        <v>0</v>
      </c>
      <c r="N37" s="2399">
        <f>N38+N39</f>
        <v>0</v>
      </c>
      <c r="O37" s="2398">
        <f>M37+N37</f>
        <v>0</v>
      </c>
      <c r="P37" s="2399">
        <f>P38+P39</f>
        <v>0</v>
      </c>
      <c r="Q37" s="2399">
        <f>Q38+Q39</f>
        <v>0</v>
      </c>
      <c r="R37" s="2398">
        <f>P37+Q37</f>
        <v>0</v>
      </c>
      <c r="S37" s="2399">
        <f>S38+S39</f>
        <v>0</v>
      </c>
      <c r="T37" s="2399">
        <f>T38+T39</f>
        <v>0</v>
      </c>
      <c r="U37" s="2398">
        <f>S37+T37</f>
        <v>0</v>
      </c>
      <c r="V37" s="2398">
        <f>U37+R37+O37+L37</f>
        <v>0</v>
      </c>
      <c r="W37" s="2382"/>
      <c r="AM37" s="2364"/>
      <c r="AN37" s="2364"/>
    </row>
    <row r="38" spans="1:40" ht="15">
      <c r="A38" s="2345"/>
      <c r="B38" s="2398"/>
      <c r="C38" s="2399" t="s">
        <v>552</v>
      </c>
      <c r="D38" s="2345"/>
      <c r="E38" s="2343"/>
      <c r="F38" s="2343"/>
      <c r="G38" s="2343"/>
      <c r="H38" s="2347" t="s">
        <v>649</v>
      </c>
      <c r="I38" s="2347"/>
      <c r="J38" s="2400"/>
      <c r="K38" s="2400"/>
      <c r="L38" s="2401">
        <f>J38+K38</f>
        <v>0</v>
      </c>
      <c r="M38" s="2400"/>
      <c r="N38" s="2400"/>
      <c r="O38" s="2401">
        <f>M38+N38</f>
        <v>0</v>
      </c>
      <c r="P38" s="2400"/>
      <c r="Q38" s="2400"/>
      <c r="R38" s="2401">
        <f>P38+Q38</f>
        <v>0</v>
      </c>
      <c r="S38" s="2400"/>
      <c r="T38" s="2400"/>
      <c r="U38" s="2401">
        <f>S38+T38</f>
        <v>0</v>
      </c>
      <c r="V38" s="2401">
        <f>U38+R38+O38+L38</f>
        <v>0</v>
      </c>
      <c r="W38" s="2382"/>
      <c r="AM38" s="2364"/>
      <c r="AN38" s="2364"/>
    </row>
    <row r="39" spans="1:40" ht="15">
      <c r="A39" s="2345"/>
      <c r="B39" s="2398"/>
      <c r="C39" s="2399" t="s">
        <v>551</v>
      </c>
      <c r="D39" s="2345"/>
      <c r="E39" s="2343"/>
      <c r="F39" s="2343"/>
      <c r="G39" s="2343"/>
      <c r="H39" s="2347" t="s">
        <v>650</v>
      </c>
      <c r="I39" s="2347"/>
      <c r="J39" s="2400"/>
      <c r="K39" s="2400"/>
      <c r="L39" s="2401">
        <f>J39+K39</f>
        <v>0</v>
      </c>
      <c r="M39" s="2400"/>
      <c r="N39" s="2400"/>
      <c r="O39" s="2401">
        <f>M39+N39</f>
        <v>0</v>
      </c>
      <c r="P39" s="2400"/>
      <c r="Q39" s="2400"/>
      <c r="R39" s="2401">
        <f>P39+Q39</f>
        <v>0</v>
      </c>
      <c r="S39" s="2400"/>
      <c r="T39" s="2400"/>
      <c r="U39" s="2401">
        <f>S39+T39</f>
        <v>0</v>
      </c>
      <c r="V39" s="2401">
        <f>U39+R39+O39+L39</f>
        <v>0</v>
      </c>
      <c r="W39" s="2382"/>
      <c r="AM39" s="2364"/>
      <c r="AN39" s="2364"/>
    </row>
    <row r="40" spans="1:40" ht="15">
      <c r="A40" s="2345"/>
      <c r="B40" s="2398"/>
      <c r="C40" s="2399"/>
      <c r="D40" s="2345"/>
      <c r="E40" s="2343"/>
      <c r="F40" s="2343"/>
      <c r="G40" s="2343"/>
      <c r="H40" s="2347"/>
      <c r="I40" s="2347"/>
      <c r="J40" s="2400"/>
      <c r="K40" s="2400"/>
      <c r="L40" s="2401"/>
      <c r="M40" s="2400"/>
      <c r="N40" s="2400"/>
      <c r="O40" s="2401"/>
      <c r="P40" s="2400"/>
      <c r="Q40" s="2400"/>
      <c r="R40" s="2401"/>
      <c r="S40" s="2400"/>
      <c r="T40" s="2400"/>
      <c r="U40" s="2401"/>
      <c r="V40" s="2401"/>
      <c r="W40" s="2382"/>
      <c r="AM40" s="2364"/>
      <c r="AN40" s="2364"/>
    </row>
    <row r="41" spans="1:40" ht="15">
      <c r="A41" s="2345"/>
      <c r="B41" s="2398"/>
      <c r="C41" s="2399"/>
      <c r="D41" s="2345"/>
      <c r="E41" s="2343"/>
      <c r="F41" s="2343"/>
      <c r="G41" s="2343" t="s">
        <v>651</v>
      </c>
      <c r="H41" s="2343"/>
      <c r="I41" s="2343"/>
      <c r="J41" s="2399">
        <f>J42+J43+J46+J49+J52+J55+J58+J61+J62</f>
        <v>0</v>
      </c>
      <c r="K41" s="2399">
        <f>K42+K43+K46+K49+K52+K55+K58+K61+K62</f>
        <v>0</v>
      </c>
      <c r="L41" s="2398">
        <f t="shared" ref="L41:L61" si="6">J41+K41</f>
        <v>0</v>
      </c>
      <c r="M41" s="2399">
        <f>M42+M43+M46+M49+M52+M55+M58+M61+M62</f>
        <v>0</v>
      </c>
      <c r="N41" s="2399">
        <f>N42+N43+N46+N49+N52+N55+N58+N61+N62</f>
        <v>0</v>
      </c>
      <c r="O41" s="2398">
        <f t="shared" ref="O41:O60" si="7">M41+N41</f>
        <v>0</v>
      </c>
      <c r="P41" s="2399">
        <f>P42+P43+P46+P49+P52+P55+P58+P61+P62</f>
        <v>0</v>
      </c>
      <c r="Q41" s="2399">
        <f>Q42+Q43+Q46+Q49+Q52+Q55+Q58+Q61+Q62</f>
        <v>0</v>
      </c>
      <c r="R41" s="2398">
        <f t="shared" ref="R41:R60" si="8">P41+Q41</f>
        <v>0</v>
      </c>
      <c r="S41" s="2399">
        <f>S42+S43+S46+S49+S52+S55+S58+S61+S62</f>
        <v>0</v>
      </c>
      <c r="T41" s="2399">
        <f>T42+T43+T46+T49+T52+T55+T58+T61+T62</f>
        <v>0</v>
      </c>
      <c r="U41" s="2398">
        <f t="shared" ref="U41:U60" si="9">S41+T41</f>
        <v>0</v>
      </c>
      <c r="V41" s="2398">
        <f t="shared" ref="V41:V60" si="10">U41+R41+O41+L41</f>
        <v>0</v>
      </c>
      <c r="W41" s="2382"/>
      <c r="AM41" s="2364"/>
      <c r="AN41" s="2364"/>
    </row>
    <row r="42" spans="1:40" ht="15">
      <c r="A42" s="2345"/>
      <c r="B42" s="2398"/>
      <c r="C42" s="2399" t="s">
        <v>551</v>
      </c>
      <c r="D42" s="2345"/>
      <c r="E42" s="2343"/>
      <c r="F42" s="2343"/>
      <c r="G42" s="2343"/>
      <c r="H42" s="2347" t="s">
        <v>652</v>
      </c>
      <c r="I42" s="2347"/>
      <c r="J42" s="2400"/>
      <c r="K42" s="2400"/>
      <c r="L42" s="2401">
        <f t="shared" si="6"/>
        <v>0</v>
      </c>
      <c r="M42" s="2400"/>
      <c r="N42" s="2400"/>
      <c r="O42" s="2401">
        <f t="shared" si="7"/>
        <v>0</v>
      </c>
      <c r="P42" s="2400"/>
      <c r="Q42" s="2400"/>
      <c r="R42" s="2401">
        <f t="shared" si="8"/>
        <v>0</v>
      </c>
      <c r="S42" s="2400"/>
      <c r="T42" s="2400"/>
      <c r="U42" s="2401">
        <f t="shared" si="9"/>
        <v>0</v>
      </c>
      <c r="V42" s="2401">
        <f t="shared" si="10"/>
        <v>0</v>
      </c>
      <c r="W42" s="2382"/>
      <c r="AM42" s="2364"/>
      <c r="AN42" s="2364"/>
    </row>
    <row r="43" spans="1:40" ht="15">
      <c r="A43" s="2345"/>
      <c r="B43" s="2398"/>
      <c r="C43" s="2399"/>
      <c r="D43" s="2345"/>
      <c r="E43" s="2343"/>
      <c r="F43" s="2343"/>
      <c r="G43" s="2343"/>
      <c r="H43" s="2347" t="s">
        <v>653</v>
      </c>
      <c r="I43" s="2347"/>
      <c r="J43" s="2400">
        <f>J44+J45</f>
        <v>0</v>
      </c>
      <c r="K43" s="2400">
        <f>K44+K45</f>
        <v>0</v>
      </c>
      <c r="L43" s="2401">
        <f t="shared" si="6"/>
        <v>0</v>
      </c>
      <c r="M43" s="2400">
        <f>M44+M45</f>
        <v>0</v>
      </c>
      <c r="N43" s="2400">
        <f>N44+N45</f>
        <v>0</v>
      </c>
      <c r="O43" s="2401">
        <f t="shared" si="7"/>
        <v>0</v>
      </c>
      <c r="P43" s="2400">
        <f>P44+P45</f>
        <v>0</v>
      </c>
      <c r="Q43" s="2400">
        <f>Q44+Q45</f>
        <v>0</v>
      </c>
      <c r="R43" s="2401">
        <f t="shared" si="8"/>
        <v>0</v>
      </c>
      <c r="S43" s="2400">
        <f>S44+S45</f>
        <v>0</v>
      </c>
      <c r="T43" s="2400">
        <f>T44+T45</f>
        <v>0</v>
      </c>
      <c r="U43" s="2401">
        <f t="shared" si="9"/>
        <v>0</v>
      </c>
      <c r="V43" s="2401">
        <f t="shared" si="10"/>
        <v>0</v>
      </c>
      <c r="W43" s="2382"/>
      <c r="AM43" s="2364"/>
      <c r="AN43" s="2364"/>
    </row>
    <row r="44" spans="1:40" ht="15">
      <c r="A44" s="2345"/>
      <c r="B44" s="2398"/>
      <c r="C44" s="2399" t="s">
        <v>552</v>
      </c>
      <c r="D44" s="2345"/>
      <c r="E44" s="2343"/>
      <c r="F44" s="2343"/>
      <c r="G44" s="2343"/>
      <c r="H44" s="2347"/>
      <c r="I44" s="2347" t="s">
        <v>649</v>
      </c>
      <c r="J44" s="2400"/>
      <c r="K44" s="2400"/>
      <c r="L44" s="2401">
        <f t="shared" si="6"/>
        <v>0</v>
      </c>
      <c r="M44" s="2400"/>
      <c r="N44" s="2400"/>
      <c r="O44" s="2401">
        <f t="shared" si="7"/>
        <v>0</v>
      </c>
      <c r="P44" s="2400"/>
      <c r="Q44" s="2400"/>
      <c r="R44" s="2401">
        <f t="shared" si="8"/>
        <v>0</v>
      </c>
      <c r="S44" s="2400"/>
      <c r="T44" s="2400"/>
      <c r="U44" s="2401">
        <f t="shared" si="9"/>
        <v>0</v>
      </c>
      <c r="V44" s="2401">
        <f t="shared" si="10"/>
        <v>0</v>
      </c>
      <c r="W44" s="2382"/>
      <c r="AM44" s="2364"/>
      <c r="AN44" s="2364"/>
    </row>
    <row r="45" spans="1:40" ht="15">
      <c r="A45" s="2345"/>
      <c r="B45" s="2398"/>
      <c r="C45" s="2399" t="s">
        <v>551</v>
      </c>
      <c r="D45" s="2345"/>
      <c r="E45" s="2343"/>
      <c r="F45" s="2343"/>
      <c r="G45" s="2343"/>
      <c r="H45" s="2347"/>
      <c r="I45" s="2347" t="s">
        <v>654</v>
      </c>
      <c r="J45" s="2400"/>
      <c r="K45" s="2400"/>
      <c r="L45" s="2401">
        <f t="shared" si="6"/>
        <v>0</v>
      </c>
      <c r="M45" s="2400"/>
      <c r="N45" s="2400"/>
      <c r="O45" s="2401">
        <f t="shared" si="7"/>
        <v>0</v>
      </c>
      <c r="P45" s="2400"/>
      <c r="Q45" s="2400"/>
      <c r="R45" s="2401">
        <f t="shared" si="8"/>
        <v>0</v>
      </c>
      <c r="S45" s="2400"/>
      <c r="T45" s="2400"/>
      <c r="U45" s="2401">
        <f t="shared" si="9"/>
        <v>0</v>
      </c>
      <c r="V45" s="2401">
        <f t="shared" si="10"/>
        <v>0</v>
      </c>
      <c r="W45" s="2382"/>
      <c r="AM45" s="2364"/>
      <c r="AN45" s="2364"/>
    </row>
    <row r="46" spans="1:40" ht="15">
      <c r="A46" s="2345"/>
      <c r="B46" s="2398"/>
      <c r="C46" s="2399"/>
      <c r="D46" s="2345"/>
      <c r="E46" s="2343"/>
      <c r="F46" s="2343"/>
      <c r="G46" s="2343"/>
      <c r="H46" s="2347" t="s">
        <v>655</v>
      </c>
      <c r="I46" s="2347"/>
      <c r="J46" s="2400">
        <f>J47+J48</f>
        <v>0</v>
      </c>
      <c r="K46" s="2400">
        <f>K47+K48</f>
        <v>0</v>
      </c>
      <c r="L46" s="2401">
        <f t="shared" si="6"/>
        <v>0</v>
      </c>
      <c r="M46" s="2400">
        <f>M47+M48</f>
        <v>0</v>
      </c>
      <c r="N46" s="2400">
        <f>N47+N48</f>
        <v>0</v>
      </c>
      <c r="O46" s="2401">
        <f t="shared" si="7"/>
        <v>0</v>
      </c>
      <c r="P46" s="2400">
        <f>P47+P48</f>
        <v>0</v>
      </c>
      <c r="Q46" s="2400">
        <f>Q47+Q48</f>
        <v>0</v>
      </c>
      <c r="R46" s="2401">
        <f t="shared" si="8"/>
        <v>0</v>
      </c>
      <c r="S46" s="2400">
        <f>S47+S48</f>
        <v>0</v>
      </c>
      <c r="T46" s="2400">
        <f>T47+T48</f>
        <v>0</v>
      </c>
      <c r="U46" s="2401">
        <f t="shared" si="9"/>
        <v>0</v>
      </c>
      <c r="V46" s="2401">
        <f t="shared" si="10"/>
        <v>0</v>
      </c>
      <c r="W46" s="2382"/>
      <c r="AM46" s="2364"/>
      <c r="AN46" s="2364"/>
    </row>
    <row r="47" spans="1:40" ht="15">
      <c r="A47" s="2345"/>
      <c r="B47" s="2398"/>
      <c r="C47" s="2399" t="s">
        <v>552</v>
      </c>
      <c r="D47" s="2345"/>
      <c r="E47" s="2343"/>
      <c r="F47" s="2343"/>
      <c r="G47" s="2343"/>
      <c r="H47" s="2347"/>
      <c r="I47" s="2347" t="s">
        <v>649</v>
      </c>
      <c r="J47" s="2400"/>
      <c r="K47" s="2400"/>
      <c r="L47" s="2401">
        <f t="shared" si="6"/>
        <v>0</v>
      </c>
      <c r="M47" s="2400"/>
      <c r="N47" s="2400"/>
      <c r="O47" s="2401">
        <f t="shared" si="7"/>
        <v>0</v>
      </c>
      <c r="P47" s="2400"/>
      <c r="Q47" s="2400"/>
      <c r="R47" s="2401">
        <f t="shared" si="8"/>
        <v>0</v>
      </c>
      <c r="S47" s="2400"/>
      <c r="T47" s="2400"/>
      <c r="U47" s="2401">
        <f t="shared" si="9"/>
        <v>0</v>
      </c>
      <c r="V47" s="2401">
        <f t="shared" si="10"/>
        <v>0</v>
      </c>
      <c r="W47" s="2382"/>
      <c r="AM47" s="2364"/>
      <c r="AN47" s="2364"/>
    </row>
    <row r="48" spans="1:40" ht="15">
      <c r="A48" s="2345"/>
      <c r="B48" s="2398"/>
      <c r="C48" s="2399" t="s">
        <v>551</v>
      </c>
      <c r="D48" s="2345"/>
      <c r="E48" s="2343"/>
      <c r="F48" s="2343"/>
      <c r="G48" s="2343"/>
      <c r="H48" s="2347"/>
      <c r="I48" s="2347" t="s">
        <v>654</v>
      </c>
      <c r="J48" s="2400"/>
      <c r="K48" s="2400"/>
      <c r="L48" s="2401">
        <f t="shared" si="6"/>
        <v>0</v>
      </c>
      <c r="M48" s="2400"/>
      <c r="N48" s="2400"/>
      <c r="O48" s="2401">
        <f t="shared" si="7"/>
        <v>0</v>
      </c>
      <c r="P48" s="2400"/>
      <c r="Q48" s="2400"/>
      <c r="R48" s="2401">
        <f t="shared" si="8"/>
        <v>0</v>
      </c>
      <c r="S48" s="2400"/>
      <c r="T48" s="2400"/>
      <c r="U48" s="2401">
        <f t="shared" si="9"/>
        <v>0</v>
      </c>
      <c r="V48" s="2401">
        <f t="shared" si="10"/>
        <v>0</v>
      </c>
      <c r="W48" s="2382"/>
      <c r="AM48" s="2364"/>
      <c r="AN48" s="2364"/>
    </row>
    <row r="49" spans="1:40" ht="15">
      <c r="A49" s="2345"/>
      <c r="B49" s="2398"/>
      <c r="C49" s="2399"/>
      <c r="D49" s="2345"/>
      <c r="E49" s="2343"/>
      <c r="F49" s="2343"/>
      <c r="G49" s="2343"/>
      <c r="H49" s="2347" t="s">
        <v>656</v>
      </c>
      <c r="I49" s="2347"/>
      <c r="J49" s="2400">
        <f>J50+J51</f>
        <v>0</v>
      </c>
      <c r="K49" s="2400">
        <f>K50+K51</f>
        <v>0</v>
      </c>
      <c r="L49" s="2401">
        <f t="shared" si="6"/>
        <v>0</v>
      </c>
      <c r="M49" s="2400">
        <f>M50+M51</f>
        <v>0</v>
      </c>
      <c r="N49" s="2400">
        <f>N50+N51</f>
        <v>0</v>
      </c>
      <c r="O49" s="2401">
        <f t="shared" si="7"/>
        <v>0</v>
      </c>
      <c r="P49" s="2400">
        <f>P50+P51</f>
        <v>0</v>
      </c>
      <c r="Q49" s="2400">
        <f>Q50+Q51</f>
        <v>0</v>
      </c>
      <c r="R49" s="2401">
        <f t="shared" si="8"/>
        <v>0</v>
      </c>
      <c r="S49" s="2400">
        <f>S50+S51</f>
        <v>0</v>
      </c>
      <c r="T49" s="2400">
        <f>T50+T51</f>
        <v>0</v>
      </c>
      <c r="U49" s="2401">
        <f t="shared" si="9"/>
        <v>0</v>
      </c>
      <c r="V49" s="2401">
        <f t="shared" si="10"/>
        <v>0</v>
      </c>
      <c r="W49" s="2382"/>
      <c r="AM49" s="2364"/>
      <c r="AN49" s="2364"/>
    </row>
    <row r="50" spans="1:40" ht="15">
      <c r="A50" s="2345"/>
      <c r="B50" s="2398"/>
      <c r="C50" s="2399" t="s">
        <v>552</v>
      </c>
      <c r="D50" s="2345"/>
      <c r="E50" s="2343"/>
      <c r="F50" s="2343"/>
      <c r="G50" s="2343"/>
      <c r="H50" s="2347"/>
      <c r="I50" s="2347" t="s">
        <v>649</v>
      </c>
      <c r="J50" s="2400"/>
      <c r="K50" s="2400"/>
      <c r="L50" s="2401">
        <f t="shared" si="6"/>
        <v>0</v>
      </c>
      <c r="M50" s="2400"/>
      <c r="N50" s="2400"/>
      <c r="O50" s="2401">
        <f t="shared" si="7"/>
        <v>0</v>
      </c>
      <c r="P50" s="2400"/>
      <c r="Q50" s="2400"/>
      <c r="R50" s="2401">
        <f t="shared" si="8"/>
        <v>0</v>
      </c>
      <c r="S50" s="2400"/>
      <c r="T50" s="2400"/>
      <c r="U50" s="2401">
        <f t="shared" si="9"/>
        <v>0</v>
      </c>
      <c r="V50" s="2401">
        <f t="shared" si="10"/>
        <v>0</v>
      </c>
      <c r="W50" s="2382"/>
      <c r="AM50" s="2364"/>
      <c r="AN50" s="2364"/>
    </row>
    <row r="51" spans="1:40" ht="15">
      <c r="A51" s="2345"/>
      <c r="B51" s="2398"/>
      <c r="C51" s="2399" t="s">
        <v>551</v>
      </c>
      <c r="D51" s="2345"/>
      <c r="E51" s="2343"/>
      <c r="F51" s="2343"/>
      <c r="G51" s="2343"/>
      <c r="H51" s="2347"/>
      <c r="I51" s="2347" t="s">
        <v>654</v>
      </c>
      <c r="J51" s="2400"/>
      <c r="K51" s="2400"/>
      <c r="L51" s="2401">
        <f t="shared" si="6"/>
        <v>0</v>
      </c>
      <c r="M51" s="2400"/>
      <c r="N51" s="2400"/>
      <c r="O51" s="2401">
        <f t="shared" si="7"/>
        <v>0</v>
      </c>
      <c r="P51" s="2400"/>
      <c r="Q51" s="2400"/>
      <c r="R51" s="2401">
        <f t="shared" si="8"/>
        <v>0</v>
      </c>
      <c r="S51" s="2400"/>
      <c r="T51" s="2400"/>
      <c r="U51" s="2401">
        <f t="shared" si="9"/>
        <v>0</v>
      </c>
      <c r="V51" s="2401">
        <f t="shared" si="10"/>
        <v>0</v>
      </c>
      <c r="W51" s="2382"/>
      <c r="AM51" s="2364"/>
      <c r="AN51" s="2364"/>
    </row>
    <row r="52" spans="1:40" ht="15">
      <c r="A52" s="2345"/>
      <c r="B52" s="2398"/>
      <c r="C52" s="2399"/>
      <c r="D52" s="2345"/>
      <c r="E52" s="2343"/>
      <c r="F52" s="2343"/>
      <c r="G52" s="2343"/>
      <c r="H52" s="2347" t="s">
        <v>657</v>
      </c>
      <c r="I52" s="2347"/>
      <c r="J52" s="2400">
        <f>J53+J54</f>
        <v>0</v>
      </c>
      <c r="K52" s="2400">
        <f>K53+K54</f>
        <v>0</v>
      </c>
      <c r="L52" s="2401">
        <f t="shared" si="6"/>
        <v>0</v>
      </c>
      <c r="M52" s="2400">
        <f>M53+M54</f>
        <v>0</v>
      </c>
      <c r="N52" s="2400">
        <f>N53+N54</f>
        <v>0</v>
      </c>
      <c r="O52" s="2401">
        <f t="shared" si="7"/>
        <v>0</v>
      </c>
      <c r="P52" s="2400">
        <f>P53+P54</f>
        <v>0</v>
      </c>
      <c r="Q52" s="2400">
        <f>Q53+Q54</f>
        <v>0</v>
      </c>
      <c r="R52" s="2401">
        <f t="shared" si="8"/>
        <v>0</v>
      </c>
      <c r="S52" s="2400">
        <f>S53+S54</f>
        <v>0</v>
      </c>
      <c r="T52" s="2400">
        <f>T53+T54</f>
        <v>0</v>
      </c>
      <c r="U52" s="2401">
        <f t="shared" si="9"/>
        <v>0</v>
      </c>
      <c r="V52" s="2401">
        <f t="shared" si="10"/>
        <v>0</v>
      </c>
      <c r="W52" s="2382"/>
      <c r="AM52" s="2364"/>
      <c r="AN52" s="2364"/>
    </row>
    <row r="53" spans="1:40" ht="15">
      <c r="A53" s="2345"/>
      <c r="B53" s="2398"/>
      <c r="C53" s="2399" t="s">
        <v>552</v>
      </c>
      <c r="D53" s="2345"/>
      <c r="E53" s="2343"/>
      <c r="F53" s="2343"/>
      <c r="G53" s="2343"/>
      <c r="H53" s="2347"/>
      <c r="I53" s="2347" t="s">
        <v>649</v>
      </c>
      <c r="J53" s="2400"/>
      <c r="K53" s="2400"/>
      <c r="L53" s="2401">
        <f t="shared" si="6"/>
        <v>0</v>
      </c>
      <c r="M53" s="2400"/>
      <c r="N53" s="2400"/>
      <c r="O53" s="2401">
        <f t="shared" si="7"/>
        <v>0</v>
      </c>
      <c r="P53" s="2400"/>
      <c r="Q53" s="2400"/>
      <c r="R53" s="2401">
        <f t="shared" si="8"/>
        <v>0</v>
      </c>
      <c r="S53" s="2400"/>
      <c r="T53" s="2400"/>
      <c r="U53" s="2401">
        <f t="shared" si="9"/>
        <v>0</v>
      </c>
      <c r="V53" s="2401">
        <f t="shared" si="10"/>
        <v>0</v>
      </c>
      <c r="W53" s="2382"/>
      <c r="AM53" s="2364"/>
      <c r="AN53" s="2364"/>
    </row>
    <row r="54" spans="1:40" ht="15">
      <c r="A54" s="2345"/>
      <c r="B54" s="2398"/>
      <c r="C54" s="2399" t="s">
        <v>551</v>
      </c>
      <c r="D54" s="2345"/>
      <c r="E54" s="2343"/>
      <c r="F54" s="2343"/>
      <c r="G54" s="2343"/>
      <c r="H54" s="2347"/>
      <c r="I54" s="2347" t="s">
        <v>654</v>
      </c>
      <c r="J54" s="2400"/>
      <c r="K54" s="2400"/>
      <c r="L54" s="2401">
        <f t="shared" si="6"/>
        <v>0</v>
      </c>
      <c r="M54" s="2400"/>
      <c r="N54" s="2400"/>
      <c r="O54" s="2401">
        <f t="shared" si="7"/>
        <v>0</v>
      </c>
      <c r="P54" s="2400"/>
      <c r="Q54" s="2400"/>
      <c r="R54" s="2401">
        <f t="shared" si="8"/>
        <v>0</v>
      </c>
      <c r="S54" s="2400"/>
      <c r="T54" s="2400"/>
      <c r="U54" s="2401">
        <f t="shared" si="9"/>
        <v>0</v>
      </c>
      <c r="V54" s="2401">
        <f t="shared" si="10"/>
        <v>0</v>
      </c>
      <c r="W54" s="2382"/>
      <c r="AM54" s="2364"/>
      <c r="AN54" s="2364"/>
    </row>
    <row r="55" spans="1:40" ht="15">
      <c r="A55" s="2345"/>
      <c r="B55" s="2398"/>
      <c r="C55" s="2399"/>
      <c r="D55" s="2345"/>
      <c r="E55" s="2343"/>
      <c r="F55" s="2343"/>
      <c r="G55" s="2343"/>
      <c r="H55" s="2347" t="s">
        <v>658</v>
      </c>
      <c r="I55" s="2347"/>
      <c r="J55" s="2400">
        <f>J56+J57</f>
        <v>0</v>
      </c>
      <c r="K55" s="2400">
        <f>K56+K57</f>
        <v>0</v>
      </c>
      <c r="L55" s="2401">
        <f t="shared" si="6"/>
        <v>0</v>
      </c>
      <c r="M55" s="2400">
        <f>M56+M57</f>
        <v>0</v>
      </c>
      <c r="N55" s="2400">
        <f>N56+N57</f>
        <v>0</v>
      </c>
      <c r="O55" s="2401">
        <f t="shared" si="7"/>
        <v>0</v>
      </c>
      <c r="P55" s="2400">
        <f>P56+P57</f>
        <v>0</v>
      </c>
      <c r="Q55" s="2400">
        <f>Q56+Q57</f>
        <v>0</v>
      </c>
      <c r="R55" s="2401">
        <f t="shared" si="8"/>
        <v>0</v>
      </c>
      <c r="S55" s="2400">
        <f>S56+S57</f>
        <v>0</v>
      </c>
      <c r="T55" s="2400">
        <f>T56+T57</f>
        <v>0</v>
      </c>
      <c r="U55" s="2401">
        <f t="shared" si="9"/>
        <v>0</v>
      </c>
      <c r="V55" s="2401">
        <f t="shared" si="10"/>
        <v>0</v>
      </c>
      <c r="W55" s="2382"/>
      <c r="AM55" s="2364"/>
      <c r="AN55" s="2364"/>
    </row>
    <row r="56" spans="1:40" ht="15">
      <c r="A56" s="2345"/>
      <c r="B56" s="2398"/>
      <c r="C56" s="2399" t="s">
        <v>552</v>
      </c>
      <c r="D56" s="2345"/>
      <c r="E56" s="2343"/>
      <c r="F56" s="2343"/>
      <c r="G56" s="2343"/>
      <c r="H56" s="2347"/>
      <c r="I56" s="2347" t="s">
        <v>649</v>
      </c>
      <c r="J56" s="2400"/>
      <c r="K56" s="2400"/>
      <c r="L56" s="2401">
        <f t="shared" si="6"/>
        <v>0</v>
      </c>
      <c r="M56" s="2400"/>
      <c r="N56" s="2400"/>
      <c r="O56" s="2401">
        <f t="shared" si="7"/>
        <v>0</v>
      </c>
      <c r="P56" s="2400"/>
      <c r="Q56" s="2400"/>
      <c r="R56" s="2401">
        <f t="shared" si="8"/>
        <v>0</v>
      </c>
      <c r="S56" s="2400"/>
      <c r="T56" s="2400"/>
      <c r="U56" s="2401">
        <f t="shared" si="9"/>
        <v>0</v>
      </c>
      <c r="V56" s="2401">
        <f t="shared" si="10"/>
        <v>0</v>
      </c>
      <c r="W56" s="2382"/>
      <c r="AM56" s="2364"/>
      <c r="AN56" s="2364"/>
    </row>
    <row r="57" spans="1:40" ht="15">
      <c r="A57" s="2345"/>
      <c r="B57" s="2398"/>
      <c r="C57" s="2399" t="s">
        <v>551</v>
      </c>
      <c r="D57" s="2345"/>
      <c r="E57" s="2343"/>
      <c r="F57" s="2343"/>
      <c r="G57" s="2343"/>
      <c r="H57" s="2347"/>
      <c r="I57" s="2347" t="s">
        <v>654</v>
      </c>
      <c r="J57" s="2400"/>
      <c r="K57" s="2400"/>
      <c r="L57" s="2401">
        <f t="shared" si="6"/>
        <v>0</v>
      </c>
      <c r="M57" s="2400"/>
      <c r="N57" s="2400"/>
      <c r="O57" s="2401">
        <f t="shared" si="7"/>
        <v>0</v>
      </c>
      <c r="P57" s="2400"/>
      <c r="Q57" s="2400"/>
      <c r="R57" s="2401">
        <f t="shared" si="8"/>
        <v>0</v>
      </c>
      <c r="S57" s="2400"/>
      <c r="T57" s="2400"/>
      <c r="U57" s="2401">
        <f t="shared" si="9"/>
        <v>0</v>
      </c>
      <c r="V57" s="2401">
        <f t="shared" si="10"/>
        <v>0</v>
      </c>
      <c r="W57" s="2382"/>
      <c r="AM57" s="2364"/>
      <c r="AN57" s="2364"/>
    </row>
    <row r="58" spans="1:40" ht="15">
      <c r="A58" s="2345"/>
      <c r="B58" s="2398"/>
      <c r="C58" s="2399"/>
      <c r="D58" s="2345"/>
      <c r="E58" s="2343"/>
      <c r="F58" s="2343"/>
      <c r="G58" s="2343"/>
      <c r="H58" s="2347" t="s">
        <v>659</v>
      </c>
      <c r="I58" s="2347"/>
      <c r="J58" s="2400">
        <f>J59+J60</f>
        <v>0</v>
      </c>
      <c r="K58" s="2400">
        <f>K59+K60</f>
        <v>0</v>
      </c>
      <c r="L58" s="2401">
        <f t="shared" si="6"/>
        <v>0</v>
      </c>
      <c r="M58" s="2400">
        <f>M59+M60</f>
        <v>0</v>
      </c>
      <c r="N58" s="2400">
        <f>N59+N60</f>
        <v>0</v>
      </c>
      <c r="O58" s="2401">
        <f t="shared" si="7"/>
        <v>0</v>
      </c>
      <c r="P58" s="2400">
        <f>P59+P60</f>
        <v>0</v>
      </c>
      <c r="Q58" s="2400">
        <f>Q59+Q60</f>
        <v>0</v>
      </c>
      <c r="R58" s="2401">
        <f t="shared" si="8"/>
        <v>0</v>
      </c>
      <c r="S58" s="2400">
        <f>S59+S60</f>
        <v>0</v>
      </c>
      <c r="T58" s="2400">
        <f>T59+T60</f>
        <v>0</v>
      </c>
      <c r="U58" s="2401">
        <f t="shared" si="9"/>
        <v>0</v>
      </c>
      <c r="V58" s="2401">
        <f t="shared" si="10"/>
        <v>0</v>
      </c>
      <c r="W58" s="2382"/>
      <c r="AM58" s="2364"/>
      <c r="AN58" s="2364"/>
    </row>
    <row r="59" spans="1:40" ht="15">
      <c r="A59" s="2345"/>
      <c r="B59" s="2398"/>
      <c r="C59" s="2399" t="s">
        <v>552</v>
      </c>
      <c r="D59" s="2345"/>
      <c r="E59" s="2343"/>
      <c r="F59" s="2343"/>
      <c r="G59" s="2343"/>
      <c r="H59" s="2347"/>
      <c r="I59" s="2347" t="s">
        <v>649</v>
      </c>
      <c r="J59" s="2400"/>
      <c r="K59" s="2400"/>
      <c r="L59" s="2401">
        <f t="shared" si="6"/>
        <v>0</v>
      </c>
      <c r="M59" s="2400"/>
      <c r="N59" s="2400"/>
      <c r="O59" s="2401">
        <f t="shared" si="7"/>
        <v>0</v>
      </c>
      <c r="P59" s="2400"/>
      <c r="Q59" s="2400"/>
      <c r="R59" s="2401">
        <f t="shared" si="8"/>
        <v>0</v>
      </c>
      <c r="S59" s="2400"/>
      <c r="T59" s="2400"/>
      <c r="U59" s="2401">
        <f t="shared" si="9"/>
        <v>0</v>
      </c>
      <c r="V59" s="2401">
        <f t="shared" si="10"/>
        <v>0</v>
      </c>
      <c r="W59" s="2382"/>
      <c r="AM59" s="2364"/>
      <c r="AN59" s="2364"/>
    </row>
    <row r="60" spans="1:40" ht="15">
      <c r="A60" s="2345"/>
      <c r="B60" s="2398"/>
      <c r="C60" s="2399" t="s">
        <v>551</v>
      </c>
      <c r="D60" s="2345"/>
      <c r="E60" s="2343"/>
      <c r="F60" s="2343"/>
      <c r="G60" s="2343"/>
      <c r="H60" s="2347"/>
      <c r="I60" s="2347" t="s">
        <v>654</v>
      </c>
      <c r="J60" s="2400"/>
      <c r="K60" s="2400"/>
      <c r="L60" s="2401">
        <f t="shared" si="6"/>
        <v>0</v>
      </c>
      <c r="M60" s="2400"/>
      <c r="N60" s="2400"/>
      <c r="O60" s="2401">
        <f t="shared" si="7"/>
        <v>0</v>
      </c>
      <c r="P60" s="2400"/>
      <c r="Q60" s="2400"/>
      <c r="R60" s="2401">
        <f t="shared" si="8"/>
        <v>0</v>
      </c>
      <c r="S60" s="2400"/>
      <c r="T60" s="2400"/>
      <c r="U60" s="2401">
        <f t="shared" si="9"/>
        <v>0</v>
      </c>
      <c r="V60" s="2401">
        <f t="shared" si="10"/>
        <v>0</v>
      </c>
      <c r="W60" s="2382"/>
      <c r="AM60" s="2364"/>
      <c r="AN60" s="2364"/>
    </row>
    <row r="61" spans="1:40" ht="15">
      <c r="A61" s="2345"/>
      <c r="B61" s="2398"/>
      <c r="C61" s="2399" t="s">
        <v>551</v>
      </c>
      <c r="D61" s="2345"/>
      <c r="E61" s="2343"/>
      <c r="F61" s="2343"/>
      <c r="G61" s="2343"/>
      <c r="H61" s="2347" t="s">
        <v>660</v>
      </c>
      <c r="I61" s="2347"/>
      <c r="J61" s="2400"/>
      <c r="K61" s="2400"/>
      <c r="L61" s="2401">
        <f t="shared" si="6"/>
        <v>0</v>
      </c>
      <c r="M61" s="2400"/>
      <c r="N61" s="2400"/>
      <c r="O61" s="2401"/>
      <c r="P61" s="2400"/>
      <c r="Q61" s="2400"/>
      <c r="R61" s="2401"/>
      <c r="S61" s="2400"/>
      <c r="T61" s="2400"/>
      <c r="U61" s="2401"/>
      <c r="V61" s="2401"/>
      <c r="W61" s="2382"/>
      <c r="AM61" s="2364"/>
      <c r="AN61" s="2364"/>
    </row>
    <row r="62" spans="1:40" ht="15">
      <c r="A62" s="2345"/>
      <c r="B62" s="2398"/>
      <c r="C62" s="2399"/>
      <c r="D62" s="2345"/>
      <c r="E62" s="2343"/>
      <c r="F62" s="2343"/>
      <c r="G62" s="2343"/>
      <c r="H62" s="2347" t="s">
        <v>661</v>
      </c>
      <c r="I62" s="2347"/>
      <c r="J62" s="2400">
        <f>J63+J64+J65+J66</f>
        <v>0</v>
      </c>
      <c r="K62" s="2400">
        <f>K63+K64+K65+K66</f>
        <v>0</v>
      </c>
      <c r="L62" s="2401">
        <f t="shared" ref="L62:L66" si="11">J62+K62</f>
        <v>0</v>
      </c>
      <c r="M62" s="2400">
        <f>M63+M64+M65+M66</f>
        <v>0</v>
      </c>
      <c r="N62" s="2400">
        <f>N63+N64+N65+N66</f>
        <v>0</v>
      </c>
      <c r="O62" s="2401">
        <f t="shared" ref="O62:O67" si="12">M62+N62</f>
        <v>0</v>
      </c>
      <c r="P62" s="2400">
        <f>P63+P64+P65+P66</f>
        <v>0</v>
      </c>
      <c r="Q62" s="2400">
        <f>Q63+Q64+Q65+Q66</f>
        <v>0</v>
      </c>
      <c r="R62" s="2401">
        <f t="shared" ref="R62:R67" si="13">P62+Q62</f>
        <v>0</v>
      </c>
      <c r="S62" s="2400">
        <f>S63+S64+S65+S66</f>
        <v>0</v>
      </c>
      <c r="T62" s="2400">
        <f>T63+T64+T65+T66</f>
        <v>0</v>
      </c>
      <c r="U62" s="2401">
        <f t="shared" ref="U62:U67" si="14">S62+T62</f>
        <v>0</v>
      </c>
      <c r="V62" s="2401">
        <f t="shared" ref="V62:V67" si="15">U62+R62+O62+L62</f>
        <v>0</v>
      </c>
      <c r="W62" s="2382"/>
      <c r="AM62" s="2364"/>
      <c r="AN62" s="2364"/>
    </row>
    <row r="63" spans="1:40" ht="15">
      <c r="A63" s="2345"/>
      <c r="B63" s="2398"/>
      <c r="C63" s="2399" t="s">
        <v>551</v>
      </c>
      <c r="D63" s="2345"/>
      <c r="E63" s="2343"/>
      <c r="F63" s="2343"/>
      <c r="G63" s="2343"/>
      <c r="H63" s="2347"/>
      <c r="I63" s="2347" t="s">
        <v>662</v>
      </c>
      <c r="J63" s="2400"/>
      <c r="K63" s="2400"/>
      <c r="L63" s="2401">
        <f t="shared" si="11"/>
        <v>0</v>
      </c>
      <c r="M63" s="2400"/>
      <c r="N63" s="2400"/>
      <c r="O63" s="2401">
        <f t="shared" si="12"/>
        <v>0</v>
      </c>
      <c r="P63" s="2400"/>
      <c r="Q63" s="2400"/>
      <c r="R63" s="2401">
        <f t="shared" si="13"/>
        <v>0</v>
      </c>
      <c r="S63" s="2400"/>
      <c r="T63" s="2400"/>
      <c r="U63" s="2401">
        <f t="shared" si="14"/>
        <v>0</v>
      </c>
      <c r="V63" s="2401">
        <f t="shared" si="15"/>
        <v>0</v>
      </c>
      <c r="W63" s="2382"/>
      <c r="AM63" s="2364"/>
      <c r="AN63" s="2364"/>
    </row>
    <row r="64" spans="1:40" ht="15">
      <c r="A64" s="2345"/>
      <c r="B64" s="2398"/>
      <c r="C64" s="2399" t="s">
        <v>551</v>
      </c>
      <c r="D64" s="2345"/>
      <c r="E64" s="2343"/>
      <c r="F64" s="2343"/>
      <c r="G64" s="2343"/>
      <c r="H64" s="2347"/>
      <c r="I64" s="2347" t="s">
        <v>663</v>
      </c>
      <c r="J64" s="2400"/>
      <c r="K64" s="2400"/>
      <c r="L64" s="2401">
        <f t="shared" si="11"/>
        <v>0</v>
      </c>
      <c r="M64" s="2400"/>
      <c r="N64" s="2400"/>
      <c r="O64" s="2401">
        <f t="shared" si="12"/>
        <v>0</v>
      </c>
      <c r="P64" s="2400"/>
      <c r="Q64" s="2400"/>
      <c r="R64" s="2401">
        <f t="shared" si="13"/>
        <v>0</v>
      </c>
      <c r="S64" s="2400"/>
      <c r="T64" s="2400"/>
      <c r="U64" s="2401">
        <f t="shared" si="14"/>
        <v>0</v>
      </c>
      <c r="V64" s="2401">
        <f t="shared" si="15"/>
        <v>0</v>
      </c>
      <c r="W64" s="2382"/>
      <c r="AM64" s="2364"/>
      <c r="AN64" s="2364"/>
    </row>
    <row r="65" spans="1:40" ht="15">
      <c r="A65" s="2345"/>
      <c r="B65" s="2398"/>
      <c r="C65" s="2399" t="s">
        <v>551</v>
      </c>
      <c r="D65" s="2345"/>
      <c r="E65" s="2343"/>
      <c r="F65" s="2343"/>
      <c r="G65" s="2343"/>
      <c r="H65" s="2347"/>
      <c r="I65" s="2347" t="s">
        <v>664</v>
      </c>
      <c r="J65" s="2400"/>
      <c r="K65" s="2400"/>
      <c r="L65" s="2401">
        <f t="shared" si="11"/>
        <v>0</v>
      </c>
      <c r="M65" s="2400"/>
      <c r="N65" s="2400"/>
      <c r="O65" s="2401">
        <f t="shared" si="12"/>
        <v>0</v>
      </c>
      <c r="P65" s="2400"/>
      <c r="Q65" s="2400"/>
      <c r="R65" s="2401">
        <f t="shared" si="13"/>
        <v>0</v>
      </c>
      <c r="S65" s="2400"/>
      <c r="T65" s="2400"/>
      <c r="U65" s="2401">
        <f t="shared" si="14"/>
        <v>0</v>
      </c>
      <c r="V65" s="2401">
        <f t="shared" si="15"/>
        <v>0</v>
      </c>
      <c r="W65" s="2382"/>
      <c r="AM65" s="2364"/>
      <c r="AN65" s="2364"/>
    </row>
    <row r="66" spans="1:40" ht="15">
      <c r="A66" s="2345"/>
      <c r="B66" s="2398"/>
      <c r="C66" s="2399" t="s">
        <v>551</v>
      </c>
      <c r="D66" s="2345"/>
      <c r="E66" s="2343"/>
      <c r="F66" s="2343"/>
      <c r="G66" s="2343"/>
      <c r="H66" s="2347"/>
      <c r="I66" s="2347" t="s">
        <v>665</v>
      </c>
      <c r="J66" s="2400"/>
      <c r="K66" s="2400"/>
      <c r="L66" s="2401">
        <f t="shared" si="11"/>
        <v>0</v>
      </c>
      <c r="M66" s="2400"/>
      <c r="N66" s="2400"/>
      <c r="O66" s="2401">
        <f t="shared" si="12"/>
        <v>0</v>
      </c>
      <c r="P66" s="2400"/>
      <c r="Q66" s="2400"/>
      <c r="R66" s="2401">
        <f t="shared" si="13"/>
        <v>0</v>
      </c>
      <c r="S66" s="2400"/>
      <c r="T66" s="2400"/>
      <c r="U66" s="2401">
        <f t="shared" si="14"/>
        <v>0</v>
      </c>
      <c r="V66" s="2401">
        <f t="shared" si="15"/>
        <v>0</v>
      </c>
      <c r="W66" s="2382"/>
      <c r="AM66" s="2364"/>
      <c r="AN66" s="2364"/>
    </row>
    <row r="67" spans="1:40" ht="15">
      <c r="A67" s="2345"/>
      <c r="B67" s="2398"/>
      <c r="C67" s="2399"/>
      <c r="D67" s="2345"/>
      <c r="E67" s="2343"/>
      <c r="F67" s="2343"/>
      <c r="G67" s="2343"/>
      <c r="H67" s="2347"/>
      <c r="I67" s="2347"/>
      <c r="J67" s="2400"/>
      <c r="K67" s="2400"/>
      <c r="L67" s="2401"/>
      <c r="M67" s="2400"/>
      <c r="N67" s="2400"/>
      <c r="O67" s="2401">
        <f t="shared" si="12"/>
        <v>0</v>
      </c>
      <c r="P67" s="2400"/>
      <c r="Q67" s="2400"/>
      <c r="R67" s="2401">
        <f t="shared" si="13"/>
        <v>0</v>
      </c>
      <c r="S67" s="2400"/>
      <c r="T67" s="2400"/>
      <c r="U67" s="2401">
        <f t="shared" si="14"/>
        <v>0</v>
      </c>
      <c r="V67" s="2401">
        <f t="shared" si="15"/>
        <v>0</v>
      </c>
      <c r="W67" s="2382"/>
      <c r="AM67" s="2364"/>
      <c r="AN67" s="2364"/>
    </row>
    <row r="68" spans="1:40" ht="15">
      <c r="A68" s="2345"/>
      <c r="B68" s="2398"/>
      <c r="C68" s="2399" t="s">
        <v>552</v>
      </c>
      <c r="D68" s="2345"/>
      <c r="E68" s="2343"/>
      <c r="F68" s="2343"/>
      <c r="G68" s="2343" t="s">
        <v>83</v>
      </c>
      <c r="H68" s="2347"/>
      <c r="I68" s="2343"/>
      <c r="J68" s="2399"/>
      <c r="K68" s="2399"/>
      <c r="L68" s="2398">
        <f>J68+K68</f>
        <v>0</v>
      </c>
      <c r="M68" s="2399"/>
      <c r="N68" s="2399"/>
      <c r="O68" s="2398"/>
      <c r="P68" s="2399"/>
      <c r="Q68" s="2399"/>
      <c r="R68" s="2398"/>
      <c r="S68" s="2399"/>
      <c r="T68" s="2399"/>
      <c r="U68" s="2398"/>
      <c r="V68" s="2398"/>
      <c r="W68" s="2382"/>
      <c r="AM68" s="2364"/>
      <c r="AN68" s="2364"/>
    </row>
    <row r="69" spans="1:40" ht="15">
      <c r="A69" s="2345"/>
      <c r="B69" s="2398"/>
      <c r="C69" s="2399"/>
      <c r="D69" s="2345"/>
      <c r="E69" s="2343"/>
      <c r="F69" s="2343"/>
      <c r="G69" s="2343"/>
      <c r="H69" s="2347"/>
      <c r="I69" s="2347"/>
      <c r="J69" s="2400"/>
      <c r="K69" s="2400"/>
      <c r="L69" s="2401"/>
      <c r="M69" s="2400"/>
      <c r="N69" s="2400"/>
      <c r="O69" s="2401">
        <f>M69+N69</f>
        <v>0</v>
      </c>
      <c r="P69" s="2400"/>
      <c r="Q69" s="2400"/>
      <c r="R69" s="2401">
        <f>P69+Q69</f>
        <v>0</v>
      </c>
      <c r="S69" s="2400"/>
      <c r="T69" s="2400"/>
      <c r="U69" s="2401">
        <f>S69+T69</f>
        <v>0</v>
      </c>
      <c r="V69" s="2401">
        <f>U69+R69+O69+L69</f>
        <v>0</v>
      </c>
      <c r="W69" s="2382"/>
      <c r="AM69" s="2364"/>
      <c r="AN69" s="2364"/>
    </row>
    <row r="70" spans="1:40" ht="15">
      <c r="A70" s="2345"/>
      <c r="B70" s="2398"/>
      <c r="C70" s="2399" t="s">
        <v>552</v>
      </c>
      <c r="D70" s="2345"/>
      <c r="E70" s="2343"/>
      <c r="F70" s="2343"/>
      <c r="G70" s="2486" t="s">
        <v>2016</v>
      </c>
      <c r="H70" s="2347"/>
      <c r="I70" s="2343"/>
      <c r="J70" s="2399"/>
      <c r="K70" s="2399"/>
      <c r="L70" s="2398">
        <f>J70+K70</f>
        <v>0</v>
      </c>
      <c r="M70" s="2399"/>
      <c r="N70" s="2399"/>
      <c r="O70" s="2398"/>
      <c r="P70" s="2399"/>
      <c r="Q70" s="2399"/>
      <c r="R70" s="2398"/>
      <c r="S70" s="2399"/>
      <c r="T70" s="2399"/>
      <c r="U70" s="2398"/>
      <c r="V70" s="2398"/>
      <c r="W70" s="2382"/>
      <c r="AM70" s="2364"/>
      <c r="AN70" s="2364"/>
    </row>
    <row r="71" spans="1:40" ht="15">
      <c r="A71" s="2345"/>
      <c r="B71" s="2398"/>
      <c r="C71" s="2399"/>
      <c r="D71" s="2345"/>
      <c r="E71" s="2343"/>
      <c r="F71" s="2343"/>
      <c r="G71" s="2343"/>
      <c r="H71" s="2347"/>
      <c r="I71" s="3817" t="s">
        <v>2017</v>
      </c>
      <c r="J71" s="2400"/>
      <c r="K71" s="2400"/>
      <c r="L71" s="2401"/>
      <c r="M71" s="2400"/>
      <c r="N71" s="2400"/>
      <c r="O71" s="2401">
        <f>M71+N71</f>
        <v>0</v>
      </c>
      <c r="P71" s="2400"/>
      <c r="Q71" s="2400"/>
      <c r="R71" s="2401">
        <f>P71+Q71</f>
        <v>0</v>
      </c>
      <c r="S71" s="2400"/>
      <c r="T71" s="2400"/>
      <c r="U71" s="2401">
        <f>S71+T71</f>
        <v>0</v>
      </c>
      <c r="V71" s="2401">
        <f>U71+R71+O71+L71</f>
        <v>0</v>
      </c>
      <c r="W71" s="2382"/>
      <c r="AM71" s="2364"/>
      <c r="AN71" s="2364"/>
    </row>
    <row r="72" spans="1:40" ht="15">
      <c r="A72" s="2345"/>
      <c r="B72" s="2398"/>
      <c r="C72" s="2399" t="s">
        <v>551</v>
      </c>
      <c r="D72" s="2345"/>
      <c r="E72" s="2349"/>
      <c r="F72" s="2349"/>
      <c r="G72" s="2349" t="s">
        <v>602</v>
      </c>
      <c r="H72" s="2348"/>
      <c r="I72" s="2348"/>
      <c r="J72" s="2400"/>
      <c r="K72" s="2400"/>
      <c r="L72" s="2398">
        <f>J72+K72</f>
        <v>0</v>
      </c>
      <c r="M72" s="2400"/>
      <c r="N72" s="2400"/>
      <c r="O72" s="2401"/>
      <c r="P72" s="2400"/>
      <c r="Q72" s="2400"/>
      <c r="R72" s="2401"/>
      <c r="S72" s="2400"/>
      <c r="T72" s="2400"/>
      <c r="U72" s="2401"/>
      <c r="V72" s="2401"/>
      <c r="W72" s="2382"/>
      <c r="AM72" s="2364"/>
      <c r="AN72" s="2364"/>
    </row>
    <row r="73" spans="1:40" ht="15">
      <c r="A73" s="2345"/>
      <c r="B73" s="2398"/>
      <c r="C73" s="2399"/>
      <c r="D73" s="2345"/>
      <c r="E73" s="2343"/>
      <c r="F73" s="2343"/>
      <c r="G73" s="2343"/>
      <c r="H73" s="2347"/>
      <c r="I73" s="2347"/>
      <c r="J73" s="2400"/>
      <c r="K73" s="2400"/>
      <c r="L73" s="2401"/>
      <c r="M73" s="2400"/>
      <c r="N73" s="2400"/>
      <c r="O73" s="2401">
        <f>M73+N73</f>
        <v>0</v>
      </c>
      <c r="P73" s="2400"/>
      <c r="Q73" s="2400"/>
      <c r="R73" s="2401">
        <f>P73+Q73</f>
        <v>0</v>
      </c>
      <c r="S73" s="2400"/>
      <c r="T73" s="2400"/>
      <c r="U73" s="2401">
        <f>S73+T73</f>
        <v>0</v>
      </c>
      <c r="V73" s="2401">
        <f>U73+R73+O73+L73</f>
        <v>0</v>
      </c>
      <c r="W73" s="2382"/>
      <c r="AM73" s="2364"/>
      <c r="AN73" s="2364"/>
    </row>
    <row r="74" spans="1:40" ht="15">
      <c r="A74" s="2345"/>
      <c r="B74" s="2398"/>
      <c r="C74" s="2399" t="s">
        <v>552</v>
      </c>
      <c r="D74" s="2345"/>
      <c r="E74" s="2343"/>
      <c r="F74" s="2343"/>
      <c r="G74" s="2343" t="s">
        <v>74</v>
      </c>
      <c r="H74" s="2347"/>
      <c r="I74" s="2347"/>
      <c r="J74" s="2400"/>
      <c r="K74" s="2400"/>
      <c r="L74" s="2398">
        <f>J74+K74</f>
        <v>0</v>
      </c>
      <c r="M74" s="2400"/>
      <c r="N74" s="2400"/>
      <c r="O74" s="2401"/>
      <c r="P74" s="2400"/>
      <c r="Q74" s="2400"/>
      <c r="R74" s="2401"/>
      <c r="S74" s="2400"/>
      <c r="T74" s="2400"/>
      <c r="U74" s="2401"/>
      <c r="V74" s="2401"/>
      <c r="W74" s="2382"/>
      <c r="AM74" s="2364"/>
      <c r="AN74" s="2364"/>
    </row>
    <row r="75" spans="1:40" ht="15">
      <c r="A75" s="2345"/>
      <c r="B75" s="2398"/>
      <c r="C75" s="2399" t="s">
        <v>552</v>
      </c>
      <c r="D75" s="2345"/>
      <c r="E75" s="2343"/>
      <c r="F75" s="2343"/>
      <c r="G75" s="2343" t="s">
        <v>908</v>
      </c>
      <c r="H75" s="2347"/>
      <c r="I75" s="2347"/>
      <c r="J75" s="2400"/>
      <c r="K75" s="2400"/>
      <c r="L75" s="2398">
        <f>J75+K75</f>
        <v>0</v>
      </c>
      <c r="M75" s="2400"/>
      <c r="N75" s="2400"/>
      <c r="O75" s="2401">
        <f>M75+N75</f>
        <v>0</v>
      </c>
      <c r="P75" s="2400"/>
      <c r="Q75" s="2400"/>
      <c r="R75" s="2401">
        <f>P75+Q75</f>
        <v>0</v>
      </c>
      <c r="S75" s="2400"/>
      <c r="T75" s="2400"/>
      <c r="U75" s="2401">
        <f>S75+T75</f>
        <v>0</v>
      </c>
      <c r="V75" s="2401">
        <f>U75+R75+O75+L75</f>
        <v>0</v>
      </c>
      <c r="W75" s="2382"/>
      <c r="AM75" s="2364"/>
      <c r="AN75" s="2364"/>
    </row>
    <row r="76" spans="1:40" ht="15">
      <c r="A76" s="2345"/>
      <c r="B76" s="2398"/>
      <c r="C76" s="2399"/>
      <c r="D76" s="2345"/>
      <c r="E76" s="2343"/>
      <c r="F76" s="2343"/>
      <c r="G76" s="2343"/>
      <c r="H76" s="2347"/>
      <c r="I76" s="2347"/>
      <c r="J76" s="2400"/>
      <c r="K76" s="2400"/>
      <c r="L76" s="2401"/>
      <c r="M76" s="2400"/>
      <c r="N76" s="2400"/>
      <c r="O76" s="2401"/>
      <c r="P76" s="2400"/>
      <c r="Q76" s="2400"/>
      <c r="R76" s="2401"/>
      <c r="S76" s="2400"/>
      <c r="T76" s="2400"/>
      <c r="U76" s="2401"/>
      <c r="V76" s="2401"/>
      <c r="W76" s="2382"/>
      <c r="AM76" s="2364"/>
      <c r="AN76" s="2364"/>
    </row>
    <row r="77" spans="1:40" ht="15">
      <c r="A77" s="2345"/>
      <c r="B77" s="2398"/>
      <c r="C77" s="2399"/>
      <c r="D77" s="2345"/>
      <c r="E77" s="2343"/>
      <c r="F77" s="2343" t="s">
        <v>894</v>
      </c>
      <c r="G77" s="2343" t="s">
        <v>603</v>
      </c>
      <c r="H77" s="2343"/>
      <c r="I77" s="2343"/>
      <c r="J77" s="2399">
        <f>J79+J88+J91+J92</f>
        <v>0</v>
      </c>
      <c r="K77" s="2399">
        <f>K79+K88+K91+K92</f>
        <v>0</v>
      </c>
      <c r="L77" s="2398">
        <f>J77+K77</f>
        <v>0</v>
      </c>
      <c r="M77" s="2399">
        <f>M79+M88+M91+M92</f>
        <v>0</v>
      </c>
      <c r="N77" s="2399">
        <f>N79+N88+N91+N92</f>
        <v>0</v>
      </c>
      <c r="O77" s="2398">
        <f>M77+N77</f>
        <v>0</v>
      </c>
      <c r="P77" s="2399">
        <f>P79+P88+P91+P92</f>
        <v>0</v>
      </c>
      <c r="Q77" s="2399">
        <f>Q79+Q88+Q91+Q92</f>
        <v>0</v>
      </c>
      <c r="R77" s="2398">
        <f>P77+Q77</f>
        <v>0</v>
      </c>
      <c r="S77" s="2399">
        <f>S79+S88+S91+S92</f>
        <v>0</v>
      </c>
      <c r="T77" s="2399">
        <f>T79+T88+T91+T92</f>
        <v>0</v>
      </c>
      <c r="U77" s="2398">
        <f>S77+T77</f>
        <v>0</v>
      </c>
      <c r="V77" s="2398">
        <f>U77+R77+O77+L77</f>
        <v>0</v>
      </c>
      <c r="W77" s="2382"/>
      <c r="AM77" s="2364"/>
      <c r="AN77" s="2364"/>
    </row>
    <row r="78" spans="1:40" ht="15">
      <c r="A78" s="2345"/>
      <c r="B78" s="2398"/>
      <c r="C78" s="2399"/>
      <c r="D78" s="2345"/>
      <c r="E78" s="2343"/>
      <c r="F78" s="2343"/>
      <c r="G78" s="2343"/>
      <c r="H78" s="2343"/>
      <c r="I78" s="2343"/>
      <c r="J78" s="2399"/>
      <c r="K78" s="2399"/>
      <c r="L78" s="2398"/>
      <c r="M78" s="2399"/>
      <c r="N78" s="2399"/>
      <c r="O78" s="2398"/>
      <c r="P78" s="2399"/>
      <c r="Q78" s="2399"/>
      <c r="R78" s="2398"/>
      <c r="S78" s="2399"/>
      <c r="T78" s="2399"/>
      <c r="U78" s="2398"/>
      <c r="V78" s="2398"/>
      <c r="W78" s="2382"/>
      <c r="AM78" s="2364"/>
      <c r="AN78" s="2364"/>
    </row>
    <row r="79" spans="1:40" ht="15">
      <c r="A79" s="2345"/>
      <c r="B79" s="2398"/>
      <c r="C79" s="2399"/>
      <c r="D79" s="2345"/>
      <c r="E79" s="2343"/>
      <c r="F79" s="2343"/>
      <c r="G79" s="2346" t="s">
        <v>798</v>
      </c>
      <c r="H79" s="2343" t="s">
        <v>604</v>
      </c>
      <c r="I79" s="2343"/>
      <c r="J79" s="2399">
        <f>J80+J81+J82+J86</f>
        <v>0</v>
      </c>
      <c r="K79" s="2399">
        <f>K80+K81+K82+K86</f>
        <v>0</v>
      </c>
      <c r="L79" s="2398">
        <f>J79+K79</f>
        <v>0</v>
      </c>
      <c r="M79" s="2399">
        <f>M80+M81+M82+M86</f>
        <v>0</v>
      </c>
      <c r="N79" s="2399">
        <f>N80+N81+N82+N86</f>
        <v>0</v>
      </c>
      <c r="O79" s="2398">
        <f>M79+N79</f>
        <v>0</v>
      </c>
      <c r="P79" s="2399">
        <f>P80+P81+P82+P86</f>
        <v>0</v>
      </c>
      <c r="Q79" s="2399">
        <f>Q80+Q81+Q82+Q86</f>
        <v>0</v>
      </c>
      <c r="R79" s="2398">
        <f>P79+Q79</f>
        <v>0</v>
      </c>
      <c r="S79" s="2399">
        <f>S80+S81+S82+S86</f>
        <v>0</v>
      </c>
      <c r="T79" s="2399">
        <f>T80+T81+T82+T86</f>
        <v>0</v>
      </c>
      <c r="U79" s="2398">
        <f>S79+T79</f>
        <v>0</v>
      </c>
      <c r="V79" s="2398">
        <f t="shared" ref="V79:V86" si="16">U79+R79+O79+L79</f>
        <v>0</v>
      </c>
      <c r="W79" s="2382"/>
      <c r="AM79" s="2364"/>
      <c r="AN79" s="2364"/>
    </row>
    <row r="80" spans="1:40" ht="15">
      <c r="A80" s="2345"/>
      <c r="B80" s="2398"/>
      <c r="C80" s="2399" t="s">
        <v>551</v>
      </c>
      <c r="D80" s="2345"/>
      <c r="E80" s="2343"/>
      <c r="F80" s="2343"/>
      <c r="G80" s="2343"/>
      <c r="H80" s="2347" t="s">
        <v>605</v>
      </c>
      <c r="I80" s="2347"/>
      <c r="J80" s="2400"/>
      <c r="K80" s="2400"/>
      <c r="L80" s="2401">
        <f t="shared" ref="L80:L86" si="17">J80+K80</f>
        <v>0</v>
      </c>
      <c r="M80" s="2400"/>
      <c r="N80" s="2400"/>
      <c r="O80" s="2401">
        <f t="shared" ref="O80:O86" si="18">M80+N80</f>
        <v>0</v>
      </c>
      <c r="P80" s="2400"/>
      <c r="Q80" s="2400"/>
      <c r="R80" s="2401">
        <f t="shared" ref="R80:R86" si="19">P80+Q80</f>
        <v>0</v>
      </c>
      <c r="S80" s="2400"/>
      <c r="T80" s="2400"/>
      <c r="U80" s="2401">
        <f t="shared" ref="U80:U86" si="20">S80+T80</f>
        <v>0</v>
      </c>
      <c r="V80" s="2401">
        <f t="shared" si="16"/>
        <v>0</v>
      </c>
      <c r="W80" s="2382"/>
      <c r="AM80" s="2364"/>
      <c r="AN80" s="2364"/>
    </row>
    <row r="81" spans="1:40" ht="15">
      <c r="A81" s="2345"/>
      <c r="B81" s="2398"/>
      <c r="C81" s="2399" t="s">
        <v>551</v>
      </c>
      <c r="D81" s="2345"/>
      <c r="E81" s="2343"/>
      <c r="F81" s="2343"/>
      <c r="G81" s="2343"/>
      <c r="H81" s="2347" t="s">
        <v>606</v>
      </c>
      <c r="I81" s="2347"/>
      <c r="J81" s="2400"/>
      <c r="K81" s="2400"/>
      <c r="L81" s="2401">
        <f t="shared" si="17"/>
        <v>0</v>
      </c>
      <c r="M81" s="2400"/>
      <c r="N81" s="2400"/>
      <c r="O81" s="2401">
        <f t="shared" si="18"/>
        <v>0</v>
      </c>
      <c r="P81" s="2400"/>
      <c r="Q81" s="2400"/>
      <c r="R81" s="2401">
        <f t="shared" si="19"/>
        <v>0</v>
      </c>
      <c r="S81" s="2400"/>
      <c r="T81" s="2400"/>
      <c r="U81" s="2401">
        <f t="shared" si="20"/>
        <v>0</v>
      </c>
      <c r="V81" s="2401">
        <f t="shared" si="16"/>
        <v>0</v>
      </c>
      <c r="W81" s="2382"/>
      <c r="AM81" s="2364"/>
      <c r="AN81" s="2364"/>
    </row>
    <row r="82" spans="1:40" ht="15">
      <c r="A82" s="2345"/>
      <c r="B82" s="2398"/>
      <c r="C82" s="2399"/>
      <c r="D82" s="2345"/>
      <c r="E82" s="2343"/>
      <c r="F82" s="2343"/>
      <c r="G82" s="2343"/>
      <c r="H82" s="2347" t="s">
        <v>607</v>
      </c>
      <c r="I82" s="2347"/>
      <c r="J82" s="2400">
        <f>J83+J84+J85</f>
        <v>0</v>
      </c>
      <c r="K82" s="2400">
        <f>K83+K84+K85</f>
        <v>0</v>
      </c>
      <c r="L82" s="2401">
        <f t="shared" si="17"/>
        <v>0</v>
      </c>
      <c r="M82" s="2400">
        <f>M83+M84+M85</f>
        <v>0</v>
      </c>
      <c r="N82" s="2400">
        <f>N83+N84+N85</f>
        <v>0</v>
      </c>
      <c r="O82" s="2401">
        <f t="shared" si="18"/>
        <v>0</v>
      </c>
      <c r="P82" s="2400">
        <f>P83+P84+P85</f>
        <v>0</v>
      </c>
      <c r="Q82" s="2400">
        <f>Q83+Q84+Q85</f>
        <v>0</v>
      </c>
      <c r="R82" s="2401">
        <f t="shared" si="19"/>
        <v>0</v>
      </c>
      <c r="S82" s="2400">
        <f>S83+S84+S85</f>
        <v>0</v>
      </c>
      <c r="T82" s="2400">
        <f>T83+T84+T85</f>
        <v>0</v>
      </c>
      <c r="U82" s="2401">
        <f t="shared" si="20"/>
        <v>0</v>
      </c>
      <c r="V82" s="2401">
        <f t="shared" si="16"/>
        <v>0</v>
      </c>
      <c r="W82" s="2382"/>
      <c r="AM82" s="2364"/>
      <c r="AN82" s="2364"/>
    </row>
    <row r="83" spans="1:40" ht="15">
      <c r="A83" s="2345"/>
      <c r="B83" s="2398"/>
      <c r="C83" s="2399" t="s">
        <v>551</v>
      </c>
      <c r="D83" s="2345"/>
      <c r="E83" s="2343"/>
      <c r="F83" s="2343"/>
      <c r="G83" s="2343"/>
      <c r="H83" s="2347"/>
      <c r="I83" s="2347" t="s">
        <v>608</v>
      </c>
      <c r="J83" s="2400"/>
      <c r="K83" s="2400"/>
      <c r="L83" s="2401">
        <f t="shared" si="17"/>
        <v>0</v>
      </c>
      <c r="M83" s="2400"/>
      <c r="N83" s="2400"/>
      <c r="O83" s="2401">
        <f t="shared" si="18"/>
        <v>0</v>
      </c>
      <c r="P83" s="2400"/>
      <c r="Q83" s="2400"/>
      <c r="R83" s="2401">
        <f t="shared" si="19"/>
        <v>0</v>
      </c>
      <c r="S83" s="2400"/>
      <c r="T83" s="2400"/>
      <c r="U83" s="2401">
        <f t="shared" si="20"/>
        <v>0</v>
      </c>
      <c r="V83" s="2401">
        <f t="shared" si="16"/>
        <v>0</v>
      </c>
      <c r="W83" s="2382"/>
      <c r="AM83" s="2364"/>
      <c r="AN83" s="2364"/>
    </row>
    <row r="84" spans="1:40" ht="15">
      <c r="A84" s="2345"/>
      <c r="B84" s="2398"/>
      <c r="C84" s="2399" t="s">
        <v>552</v>
      </c>
      <c r="D84" s="2345"/>
      <c r="E84" s="2343"/>
      <c r="F84" s="2343"/>
      <c r="G84" s="2343"/>
      <c r="H84" s="2347"/>
      <c r="I84" s="2347" t="s">
        <v>649</v>
      </c>
      <c r="J84" s="2400"/>
      <c r="K84" s="2400"/>
      <c r="L84" s="2401">
        <f t="shared" si="17"/>
        <v>0</v>
      </c>
      <c r="M84" s="2400"/>
      <c r="N84" s="2400"/>
      <c r="O84" s="2401">
        <f t="shared" si="18"/>
        <v>0</v>
      </c>
      <c r="P84" s="2400"/>
      <c r="Q84" s="2400"/>
      <c r="R84" s="2401">
        <f t="shared" si="19"/>
        <v>0</v>
      </c>
      <c r="S84" s="2400"/>
      <c r="T84" s="2400"/>
      <c r="U84" s="2401">
        <f t="shared" si="20"/>
        <v>0</v>
      </c>
      <c r="V84" s="2401">
        <f t="shared" si="16"/>
        <v>0</v>
      </c>
      <c r="W84" s="2382"/>
      <c r="AM84" s="2364"/>
      <c r="AN84" s="2364"/>
    </row>
    <row r="85" spans="1:40" ht="15">
      <c r="A85" s="2345"/>
      <c r="B85" s="2398"/>
      <c r="C85" s="2399" t="s">
        <v>552</v>
      </c>
      <c r="D85" s="2345"/>
      <c r="E85" s="2343"/>
      <c r="F85" s="2343"/>
      <c r="G85" s="2343"/>
      <c r="H85" s="2347"/>
      <c r="I85" s="2347" t="s">
        <v>609</v>
      </c>
      <c r="J85" s="2400"/>
      <c r="K85" s="2400"/>
      <c r="L85" s="2401">
        <f t="shared" si="17"/>
        <v>0</v>
      </c>
      <c r="M85" s="2400"/>
      <c r="N85" s="2400"/>
      <c r="O85" s="2401">
        <f t="shared" si="18"/>
        <v>0</v>
      </c>
      <c r="P85" s="2400"/>
      <c r="Q85" s="2400"/>
      <c r="R85" s="2401">
        <f t="shared" si="19"/>
        <v>0</v>
      </c>
      <c r="S85" s="2400"/>
      <c r="T85" s="2400"/>
      <c r="U85" s="2401">
        <f t="shared" si="20"/>
        <v>0</v>
      </c>
      <c r="V85" s="2401">
        <f t="shared" si="16"/>
        <v>0</v>
      </c>
      <c r="W85" s="2382"/>
      <c r="AM85" s="2364"/>
      <c r="AN85" s="2364"/>
    </row>
    <row r="86" spans="1:40" ht="15">
      <c r="A86" s="2345"/>
      <c r="B86" s="2398"/>
      <c r="C86" s="2399" t="s">
        <v>551</v>
      </c>
      <c r="D86" s="2345"/>
      <c r="E86" s="2343"/>
      <c r="F86" s="2343"/>
      <c r="G86" s="2343"/>
      <c r="H86" s="2347" t="s">
        <v>610</v>
      </c>
      <c r="I86" s="2347"/>
      <c r="J86" s="2400"/>
      <c r="K86" s="2400"/>
      <c r="L86" s="2401">
        <f t="shared" si="17"/>
        <v>0</v>
      </c>
      <c r="M86" s="2400"/>
      <c r="N86" s="2400"/>
      <c r="O86" s="2401">
        <f t="shared" si="18"/>
        <v>0</v>
      </c>
      <c r="P86" s="2400"/>
      <c r="Q86" s="2400"/>
      <c r="R86" s="2401">
        <f t="shared" si="19"/>
        <v>0</v>
      </c>
      <c r="S86" s="2400"/>
      <c r="T86" s="2400"/>
      <c r="U86" s="2401">
        <f t="shared" si="20"/>
        <v>0</v>
      </c>
      <c r="V86" s="2401">
        <f t="shared" si="16"/>
        <v>0</v>
      </c>
      <c r="W86" s="2382"/>
      <c r="AM86" s="2364"/>
      <c r="AN86" s="2364"/>
    </row>
    <row r="87" spans="1:40" ht="15">
      <c r="A87" s="2345"/>
      <c r="B87" s="2398"/>
      <c r="C87" s="2399"/>
      <c r="D87" s="2345"/>
      <c r="E87" s="2343"/>
      <c r="F87" s="2343"/>
      <c r="G87" s="2343"/>
      <c r="H87" s="2347"/>
      <c r="I87" s="2347"/>
      <c r="J87" s="2400"/>
      <c r="K87" s="2400"/>
      <c r="L87" s="2401"/>
      <c r="M87" s="2400"/>
      <c r="N87" s="2400"/>
      <c r="O87" s="2401"/>
      <c r="P87" s="2400"/>
      <c r="Q87" s="2400"/>
      <c r="R87" s="2401"/>
      <c r="S87" s="2400"/>
      <c r="T87" s="2400"/>
      <c r="U87" s="2401"/>
      <c r="V87" s="2401"/>
      <c r="W87" s="2382"/>
      <c r="AM87" s="2364"/>
      <c r="AN87" s="2364"/>
    </row>
    <row r="88" spans="1:40" ht="15">
      <c r="A88" s="2345"/>
      <c r="B88" s="2398"/>
      <c r="C88" s="2399" t="s">
        <v>551</v>
      </c>
      <c r="D88" s="2345"/>
      <c r="E88" s="2343"/>
      <c r="F88" s="2343"/>
      <c r="G88" s="2346" t="s">
        <v>798</v>
      </c>
      <c r="H88" s="2343" t="s">
        <v>611</v>
      </c>
      <c r="I88" s="2343"/>
      <c r="J88" s="2400"/>
      <c r="K88" s="2400"/>
      <c r="L88" s="2398">
        <f>J88+K88</f>
        <v>0</v>
      </c>
      <c r="M88" s="2399"/>
      <c r="N88" s="2399"/>
      <c r="O88" s="2398">
        <f>M88+N88</f>
        <v>0</v>
      </c>
      <c r="P88" s="2399"/>
      <c r="Q88" s="2399"/>
      <c r="R88" s="2398">
        <f>P88+Q88</f>
        <v>0</v>
      </c>
      <c r="S88" s="2399"/>
      <c r="T88" s="2399"/>
      <c r="U88" s="2398">
        <f>S88+T88</f>
        <v>0</v>
      </c>
      <c r="V88" s="2398">
        <f>U88+R88+O88+L88</f>
        <v>0</v>
      </c>
      <c r="W88" s="2382"/>
      <c r="AM88" s="2364"/>
      <c r="AN88" s="2364"/>
    </row>
    <row r="89" spans="1:40" ht="15">
      <c r="A89" s="2345"/>
      <c r="B89" s="2398"/>
      <c r="C89" s="2399"/>
      <c r="D89" s="2345"/>
      <c r="E89" s="2343"/>
      <c r="F89" s="2343"/>
      <c r="G89" s="2343"/>
      <c r="H89" s="2343" t="s">
        <v>612</v>
      </c>
      <c r="I89" s="2343"/>
      <c r="J89" s="2400"/>
      <c r="K89" s="2400"/>
      <c r="L89" s="2401"/>
      <c r="M89" s="2400"/>
      <c r="N89" s="2400"/>
      <c r="O89" s="2401"/>
      <c r="P89" s="2400"/>
      <c r="Q89" s="2400"/>
      <c r="R89" s="2401"/>
      <c r="S89" s="2400"/>
      <c r="T89" s="2400"/>
      <c r="U89" s="2401"/>
      <c r="V89" s="2401"/>
      <c r="W89" s="2382"/>
      <c r="AM89" s="2364"/>
      <c r="AN89" s="2364"/>
    </row>
    <row r="90" spans="1:40" ht="15">
      <c r="A90" s="2345"/>
      <c r="B90" s="2398"/>
      <c r="C90" s="2399"/>
      <c r="D90" s="2345"/>
      <c r="E90" s="2343"/>
      <c r="F90" s="2343"/>
      <c r="G90" s="2343"/>
      <c r="H90" s="2343"/>
      <c r="I90" s="2343"/>
      <c r="J90" s="2400"/>
      <c r="K90" s="2400"/>
      <c r="L90" s="2401"/>
      <c r="M90" s="2400"/>
      <c r="N90" s="2400"/>
      <c r="O90" s="2401"/>
      <c r="P90" s="2400"/>
      <c r="Q90" s="2400"/>
      <c r="R90" s="2401"/>
      <c r="S90" s="2400"/>
      <c r="T90" s="2400"/>
      <c r="U90" s="2401"/>
      <c r="V90" s="2401"/>
      <c r="W90" s="2382"/>
      <c r="AM90" s="2364"/>
      <c r="AN90" s="2364"/>
    </row>
    <row r="91" spans="1:40" ht="15">
      <c r="A91" s="2345"/>
      <c r="B91" s="2398"/>
      <c r="C91" s="2399" t="s">
        <v>552</v>
      </c>
      <c r="D91" s="2345"/>
      <c r="E91" s="2343"/>
      <c r="F91" s="2343"/>
      <c r="G91" s="2343" t="s">
        <v>74</v>
      </c>
      <c r="H91" s="2347"/>
      <c r="I91" s="2343"/>
      <c r="J91" s="2400"/>
      <c r="K91" s="2400"/>
      <c r="L91" s="2398">
        <f>J91+K91</f>
        <v>0</v>
      </c>
      <c r="M91" s="2400"/>
      <c r="N91" s="2400"/>
      <c r="O91" s="2398">
        <f>M91+N91</f>
        <v>0</v>
      </c>
      <c r="P91" s="2400"/>
      <c r="Q91" s="2400"/>
      <c r="R91" s="2398">
        <f>P91+Q91</f>
        <v>0</v>
      </c>
      <c r="S91" s="2400"/>
      <c r="T91" s="2400"/>
      <c r="U91" s="2401"/>
      <c r="V91" s="2398">
        <f>U91+R91+O91+L91</f>
        <v>0</v>
      </c>
      <c r="W91" s="2382"/>
      <c r="AM91" s="2364"/>
      <c r="AN91" s="2364"/>
    </row>
    <row r="92" spans="1:40" ht="15">
      <c r="A92" s="2345"/>
      <c r="B92" s="2398"/>
      <c r="C92" s="2399" t="s">
        <v>552</v>
      </c>
      <c r="D92" s="2345"/>
      <c r="E92" s="2343"/>
      <c r="F92" s="2343"/>
      <c r="G92" s="2343" t="s">
        <v>908</v>
      </c>
      <c r="H92" s="2347"/>
      <c r="I92" s="2343"/>
      <c r="J92" s="2400"/>
      <c r="K92" s="2400"/>
      <c r="L92" s="2398">
        <f>J92+K92</f>
        <v>0</v>
      </c>
      <c r="M92" s="2400"/>
      <c r="N92" s="2400"/>
      <c r="O92" s="2398">
        <f>M92+N92</f>
        <v>0</v>
      </c>
      <c r="P92" s="2400"/>
      <c r="Q92" s="2400"/>
      <c r="R92" s="2398">
        <f>P92+Q92</f>
        <v>0</v>
      </c>
      <c r="S92" s="2400"/>
      <c r="T92" s="2400"/>
      <c r="U92" s="2401"/>
      <c r="V92" s="2398">
        <f>U92+R92+O92+L92</f>
        <v>0</v>
      </c>
      <c r="W92" s="2382"/>
      <c r="AM92" s="2364"/>
      <c r="AN92" s="2364"/>
    </row>
    <row r="93" spans="1:40" ht="15">
      <c r="A93" s="2345"/>
      <c r="B93" s="2398"/>
      <c r="C93" s="2399"/>
      <c r="D93" s="2345"/>
      <c r="E93" s="2343"/>
      <c r="F93" s="2343"/>
      <c r="G93" s="2343"/>
      <c r="H93" s="2347"/>
      <c r="I93" s="2347"/>
      <c r="J93" s="2400"/>
      <c r="K93" s="2400"/>
      <c r="L93" s="2401"/>
      <c r="M93" s="2400"/>
      <c r="N93" s="2400"/>
      <c r="O93" s="2401"/>
      <c r="P93" s="2400"/>
      <c r="Q93" s="2400"/>
      <c r="R93" s="2401"/>
      <c r="S93" s="2400"/>
      <c r="T93" s="2400"/>
      <c r="U93" s="2401"/>
      <c r="V93" s="2401"/>
      <c r="W93" s="2382"/>
      <c r="AM93" s="2364"/>
      <c r="AN93" s="2364"/>
    </row>
    <row r="94" spans="1:40" ht="15">
      <c r="A94" s="2345"/>
      <c r="B94" s="2398"/>
      <c r="C94" s="2399"/>
      <c r="D94" s="2345"/>
      <c r="E94" s="2343"/>
      <c r="F94" s="2343" t="s">
        <v>895</v>
      </c>
      <c r="G94" s="2343" t="s">
        <v>613</v>
      </c>
      <c r="H94" s="2347"/>
      <c r="I94" s="2347"/>
      <c r="J94" s="2398">
        <f t="shared" ref="J94:U94" si="21">H94+I94</f>
        <v>0</v>
      </c>
      <c r="K94" s="2398">
        <f t="shared" si="21"/>
        <v>0</v>
      </c>
      <c r="L94" s="2398">
        <f t="shared" si="21"/>
        <v>0</v>
      </c>
      <c r="M94" s="2398">
        <f t="shared" si="21"/>
        <v>0</v>
      </c>
      <c r="N94" s="2398">
        <f t="shared" si="21"/>
        <v>0</v>
      </c>
      <c r="O94" s="2398">
        <f t="shared" si="21"/>
        <v>0</v>
      </c>
      <c r="P94" s="2398">
        <f t="shared" si="21"/>
        <v>0</v>
      </c>
      <c r="Q94" s="2398">
        <f t="shared" si="21"/>
        <v>0</v>
      </c>
      <c r="R94" s="2398">
        <f t="shared" si="21"/>
        <v>0</v>
      </c>
      <c r="S94" s="2398">
        <f t="shared" si="21"/>
        <v>0</v>
      </c>
      <c r="T94" s="2398">
        <f t="shared" si="21"/>
        <v>0</v>
      </c>
      <c r="U94" s="2398">
        <f t="shared" si="21"/>
        <v>0</v>
      </c>
      <c r="V94" s="2398">
        <f>U94+R94+O94+L94</f>
        <v>0</v>
      </c>
      <c r="W94" s="2382"/>
      <c r="AM94" s="2364"/>
      <c r="AN94" s="2364"/>
    </row>
    <row r="95" spans="1:40" ht="15">
      <c r="A95" s="2345"/>
      <c r="B95" s="2398"/>
      <c r="C95" s="2399"/>
      <c r="D95" s="2345"/>
      <c r="E95" s="2343"/>
      <c r="F95" s="2343"/>
      <c r="G95" s="2343" t="s">
        <v>614</v>
      </c>
      <c r="H95" s="2347"/>
      <c r="I95" s="2347"/>
      <c r="J95" s="2400"/>
      <c r="K95" s="2400"/>
      <c r="L95" s="2401"/>
      <c r="M95" s="2400"/>
      <c r="N95" s="2400"/>
      <c r="O95" s="2401"/>
      <c r="P95" s="2400"/>
      <c r="Q95" s="2400"/>
      <c r="R95" s="2401"/>
      <c r="S95" s="2400"/>
      <c r="T95" s="2400"/>
      <c r="U95" s="2401"/>
      <c r="V95" s="2401"/>
      <c r="W95" s="2382"/>
      <c r="AM95" s="2364"/>
      <c r="AN95" s="2364"/>
    </row>
    <row r="96" spans="1:40" ht="15">
      <c r="A96" s="2345"/>
      <c r="B96" s="2398"/>
      <c r="C96" s="2399" t="s">
        <v>552</v>
      </c>
      <c r="D96" s="2345"/>
      <c r="E96" s="2343"/>
      <c r="F96" s="2343"/>
      <c r="G96" s="2343"/>
      <c r="H96" s="2347" t="s">
        <v>649</v>
      </c>
      <c r="I96" s="2347"/>
      <c r="J96" s="2400"/>
      <c r="K96" s="2400"/>
      <c r="L96" s="2401">
        <f>J96+K96</f>
        <v>0</v>
      </c>
      <c r="M96" s="2400"/>
      <c r="N96" s="2400"/>
      <c r="O96" s="2401">
        <f>M96+N96</f>
        <v>0</v>
      </c>
      <c r="P96" s="2400"/>
      <c r="Q96" s="2400"/>
      <c r="R96" s="2401">
        <f>P96+Q96</f>
        <v>0</v>
      </c>
      <c r="S96" s="2400"/>
      <c r="T96" s="2400"/>
      <c r="U96" s="2401">
        <f>S96+T96</f>
        <v>0</v>
      </c>
      <c r="V96" s="2401">
        <f>U96+R96+O96+L96</f>
        <v>0</v>
      </c>
      <c r="W96" s="2382"/>
      <c r="AM96" s="2364"/>
      <c r="AN96" s="2364"/>
    </row>
    <row r="97" spans="1:40" ht="15">
      <c r="A97" s="2345"/>
      <c r="B97" s="2398"/>
      <c r="C97" s="2399" t="s">
        <v>551</v>
      </c>
      <c r="D97" s="2345"/>
      <c r="E97" s="2343"/>
      <c r="F97" s="2343"/>
      <c r="G97" s="2343"/>
      <c r="H97" s="2347" t="s">
        <v>650</v>
      </c>
      <c r="I97" s="2347"/>
      <c r="J97" s="2400"/>
      <c r="K97" s="2400"/>
      <c r="L97" s="2401">
        <f>J97+K97</f>
        <v>0</v>
      </c>
      <c r="M97" s="2400"/>
      <c r="N97" s="2400"/>
      <c r="O97" s="2401">
        <f>M97+N97</f>
        <v>0</v>
      </c>
      <c r="P97" s="2400"/>
      <c r="Q97" s="2400"/>
      <c r="R97" s="2401">
        <f>P97+Q97</f>
        <v>0</v>
      </c>
      <c r="S97" s="2400"/>
      <c r="T97" s="2400"/>
      <c r="U97" s="2401">
        <f>S97+T97</f>
        <v>0</v>
      </c>
      <c r="V97" s="2401">
        <f>U97+R97+O97+L97</f>
        <v>0</v>
      </c>
      <c r="W97" s="2382"/>
      <c r="AM97" s="2364"/>
      <c r="AN97" s="2364"/>
    </row>
    <row r="98" spans="1:40" ht="15">
      <c r="A98" s="2345"/>
      <c r="B98" s="2398"/>
      <c r="C98" s="2399"/>
      <c r="D98" s="2345"/>
      <c r="E98" s="2343"/>
      <c r="F98" s="2343"/>
      <c r="G98" s="2343"/>
      <c r="H98" s="2347"/>
      <c r="I98" s="2347"/>
      <c r="J98" s="2400"/>
      <c r="K98" s="2400"/>
      <c r="L98" s="2401"/>
      <c r="M98" s="2400"/>
      <c r="N98" s="2400"/>
      <c r="O98" s="2401"/>
      <c r="P98" s="2400"/>
      <c r="Q98" s="2400"/>
      <c r="R98" s="2401"/>
      <c r="S98" s="2400"/>
      <c r="T98" s="2400"/>
      <c r="U98" s="2401"/>
      <c r="V98" s="2401"/>
      <c r="W98" s="2382"/>
      <c r="AM98" s="2364"/>
      <c r="AN98" s="2364"/>
    </row>
    <row r="99" spans="1:40" ht="15">
      <c r="A99" s="2345"/>
      <c r="B99" s="2398"/>
      <c r="C99" s="2399" t="s">
        <v>552</v>
      </c>
      <c r="D99" s="2345"/>
      <c r="E99" s="2343"/>
      <c r="F99" s="2343"/>
      <c r="G99" s="2343" t="s">
        <v>1620</v>
      </c>
      <c r="H99" s="2347"/>
      <c r="I99" s="2347"/>
      <c r="J99" s="2400"/>
      <c r="K99" s="2400"/>
      <c r="L99" s="2401"/>
      <c r="M99" s="2400"/>
      <c r="N99" s="2400"/>
      <c r="O99" s="2401"/>
      <c r="P99" s="2400"/>
      <c r="Q99" s="2400"/>
      <c r="R99" s="2401"/>
      <c r="S99" s="2400"/>
      <c r="T99" s="2400"/>
      <c r="U99" s="2401"/>
      <c r="V99" s="2401"/>
      <c r="W99" s="2382"/>
      <c r="AM99" s="2364"/>
      <c r="AN99" s="2364"/>
    </row>
    <row r="100" spans="1:40" ht="15">
      <c r="A100" s="2345"/>
      <c r="B100" s="2398"/>
      <c r="C100" s="2399" t="s">
        <v>552</v>
      </c>
      <c r="D100" s="2345"/>
      <c r="E100" s="2343"/>
      <c r="F100" s="2343"/>
      <c r="G100" s="2343" t="s">
        <v>914</v>
      </c>
      <c r="H100" s="2347"/>
      <c r="I100" s="2347"/>
      <c r="J100" s="2400"/>
      <c r="K100" s="2400"/>
      <c r="L100" s="2401"/>
      <c r="M100" s="2400"/>
      <c r="N100" s="2400"/>
      <c r="O100" s="2401"/>
      <c r="P100" s="2400"/>
      <c r="Q100" s="2400"/>
      <c r="R100" s="2401"/>
      <c r="S100" s="2400"/>
      <c r="T100" s="2400"/>
      <c r="U100" s="2401"/>
      <c r="V100" s="2401"/>
      <c r="W100" s="2382"/>
      <c r="AM100" s="2364"/>
      <c r="AN100" s="2364"/>
    </row>
    <row r="101" spans="1:40" ht="15">
      <c r="A101" s="2345"/>
      <c r="B101" s="2398"/>
      <c r="C101" s="2399"/>
      <c r="D101" s="2345"/>
      <c r="E101" s="2343"/>
      <c r="F101" s="2343"/>
      <c r="G101" s="2343"/>
      <c r="H101" s="2347"/>
      <c r="I101" s="2347"/>
      <c r="J101" s="2400"/>
      <c r="K101" s="2400"/>
      <c r="L101" s="2401"/>
      <c r="M101" s="2400"/>
      <c r="N101" s="2400"/>
      <c r="O101" s="2401"/>
      <c r="P101" s="2400"/>
      <c r="Q101" s="2400"/>
      <c r="R101" s="2401"/>
      <c r="S101" s="2400"/>
      <c r="T101" s="2400"/>
      <c r="U101" s="2401"/>
      <c r="V101" s="2401"/>
      <c r="W101" s="2382"/>
      <c r="AM101" s="2364"/>
      <c r="AN101" s="2364"/>
    </row>
    <row r="102" spans="1:40" ht="15">
      <c r="A102" s="2345"/>
      <c r="B102" s="2398"/>
      <c r="C102" s="2399"/>
      <c r="D102" s="2345"/>
      <c r="E102" s="2343" t="s">
        <v>878</v>
      </c>
      <c r="F102" s="2343" t="s">
        <v>615</v>
      </c>
      <c r="G102" s="2343"/>
      <c r="H102" s="2343"/>
      <c r="I102" s="2343"/>
      <c r="J102" s="2399">
        <f t="shared" ref="J102:U102" si="22">J104+J105+J106+J107+J108+J109+J110+J112</f>
        <v>0</v>
      </c>
      <c r="K102" s="2399">
        <f t="shared" si="22"/>
        <v>0</v>
      </c>
      <c r="L102" s="2399">
        <f t="shared" si="22"/>
        <v>0</v>
      </c>
      <c r="M102" s="2399">
        <f t="shared" si="22"/>
        <v>0</v>
      </c>
      <c r="N102" s="2399">
        <f t="shared" si="22"/>
        <v>0</v>
      </c>
      <c r="O102" s="2399">
        <f t="shared" si="22"/>
        <v>0</v>
      </c>
      <c r="P102" s="2399">
        <f t="shared" si="22"/>
        <v>0</v>
      </c>
      <c r="Q102" s="2399">
        <f t="shared" si="22"/>
        <v>0</v>
      </c>
      <c r="R102" s="2399">
        <f t="shared" si="22"/>
        <v>0</v>
      </c>
      <c r="S102" s="2399">
        <f t="shared" si="22"/>
        <v>0</v>
      </c>
      <c r="T102" s="2399">
        <f t="shared" si="22"/>
        <v>0</v>
      </c>
      <c r="U102" s="2399">
        <f t="shared" si="22"/>
        <v>0</v>
      </c>
      <c r="V102" s="2399">
        <f>V104+V105+V106+V107+V108+V109+V110+V112</f>
        <v>0</v>
      </c>
      <c r="W102" s="2382"/>
      <c r="AM102" s="2364"/>
      <c r="AN102" s="2364"/>
    </row>
    <row r="103" spans="1:40" ht="15">
      <c r="A103" s="2345"/>
      <c r="B103" s="2398"/>
      <c r="C103" s="2399"/>
      <c r="D103" s="2345"/>
      <c r="E103" s="2343"/>
      <c r="F103" s="2343"/>
      <c r="G103" s="2343"/>
      <c r="H103" s="2343"/>
      <c r="I103" s="2343"/>
      <c r="J103" s="2399"/>
      <c r="K103" s="2399"/>
      <c r="L103" s="2398"/>
      <c r="M103" s="2399"/>
      <c r="N103" s="2399"/>
      <c r="O103" s="2398"/>
      <c r="P103" s="2399"/>
      <c r="Q103" s="2399"/>
      <c r="R103" s="2398"/>
      <c r="S103" s="2399"/>
      <c r="T103" s="2399"/>
      <c r="U103" s="2398"/>
      <c r="V103" s="2398"/>
      <c r="W103" s="2382"/>
      <c r="AM103" s="2364"/>
      <c r="AN103" s="2364"/>
    </row>
    <row r="104" spans="1:40" ht="15">
      <c r="A104" s="2345"/>
      <c r="B104" s="2398"/>
      <c r="C104" s="2399" t="s">
        <v>552</v>
      </c>
      <c r="D104" s="2345"/>
      <c r="E104" s="2343"/>
      <c r="F104" s="2343"/>
      <c r="G104" s="2347" t="s">
        <v>990</v>
      </c>
      <c r="H104" s="2347"/>
      <c r="I104" s="2347"/>
      <c r="J104" s="2400"/>
      <c r="K104" s="2400"/>
      <c r="L104" s="2401">
        <f>J104+K104</f>
        <v>0</v>
      </c>
      <c r="M104" s="2400"/>
      <c r="N104" s="2400"/>
      <c r="O104" s="2401">
        <f>M104+N104</f>
        <v>0</v>
      </c>
      <c r="P104" s="2400"/>
      <c r="Q104" s="2400"/>
      <c r="R104" s="2401">
        <f>P104+Q104</f>
        <v>0</v>
      </c>
      <c r="S104" s="2400"/>
      <c r="T104" s="2400"/>
      <c r="U104" s="2401">
        <f>S104+T104</f>
        <v>0</v>
      </c>
      <c r="V104" s="2401">
        <f>U104+R104+O104+L104</f>
        <v>0</v>
      </c>
      <c r="W104" s="2382"/>
      <c r="AM104" s="2364"/>
      <c r="AN104" s="2364"/>
    </row>
    <row r="105" spans="1:40" ht="15">
      <c r="A105" s="2345"/>
      <c r="B105" s="2398"/>
      <c r="C105" s="2399" t="s">
        <v>552</v>
      </c>
      <c r="D105" s="2345"/>
      <c r="E105" s="2343"/>
      <c r="F105" s="2343"/>
      <c r="G105" s="2347" t="s">
        <v>991</v>
      </c>
      <c r="H105" s="2347"/>
      <c r="I105" s="2347"/>
      <c r="J105" s="2400"/>
      <c r="K105" s="2400"/>
      <c r="L105" s="2401">
        <f t="shared" ref="L105:L110" si="23">J105+K105</f>
        <v>0</v>
      </c>
      <c r="M105" s="2400"/>
      <c r="N105" s="2400"/>
      <c r="O105" s="2401">
        <f t="shared" ref="O105:O110" si="24">M105+N105</f>
        <v>0</v>
      </c>
      <c r="P105" s="2400"/>
      <c r="Q105" s="2400"/>
      <c r="R105" s="2401">
        <f t="shared" ref="R105:R110" si="25">P105+Q105</f>
        <v>0</v>
      </c>
      <c r="S105" s="2400"/>
      <c r="T105" s="2400"/>
      <c r="U105" s="2401">
        <f t="shared" ref="U105:U110" si="26">S105+T105</f>
        <v>0</v>
      </c>
      <c r="V105" s="2401">
        <f t="shared" ref="V105:V110" si="27">U105+R105+O105+L105</f>
        <v>0</v>
      </c>
      <c r="W105" s="2382"/>
      <c r="AM105" s="2364"/>
      <c r="AN105" s="2364"/>
    </row>
    <row r="106" spans="1:40" ht="15">
      <c r="A106" s="2345"/>
      <c r="B106" s="2398"/>
      <c r="C106" s="2399" t="s">
        <v>992</v>
      </c>
      <c r="D106" s="2345"/>
      <c r="E106" s="2343"/>
      <c r="F106" s="2343"/>
      <c r="G106" s="2347" t="s">
        <v>993</v>
      </c>
      <c r="H106" s="2347"/>
      <c r="I106" s="2347"/>
      <c r="J106" s="2400"/>
      <c r="K106" s="2400"/>
      <c r="L106" s="2401">
        <f t="shared" si="23"/>
        <v>0</v>
      </c>
      <c r="M106" s="2400"/>
      <c r="N106" s="2400"/>
      <c r="O106" s="2401">
        <f t="shared" si="24"/>
        <v>0</v>
      </c>
      <c r="P106" s="2400"/>
      <c r="Q106" s="2400"/>
      <c r="R106" s="2401">
        <f t="shared" si="25"/>
        <v>0</v>
      </c>
      <c r="S106" s="2400"/>
      <c r="T106" s="2400"/>
      <c r="U106" s="2401">
        <f t="shared" si="26"/>
        <v>0</v>
      </c>
      <c r="V106" s="2401">
        <f t="shared" si="27"/>
        <v>0</v>
      </c>
      <c r="W106" s="2382"/>
      <c r="AM106" s="2364"/>
      <c r="AN106" s="2364"/>
    </row>
    <row r="107" spans="1:40" ht="15">
      <c r="A107" s="2345"/>
      <c r="B107" s="2398"/>
      <c r="C107" s="2399" t="s">
        <v>552</v>
      </c>
      <c r="D107" s="2345"/>
      <c r="E107" s="2343"/>
      <c r="F107" s="2343"/>
      <c r="G107" s="2347" t="s">
        <v>1624</v>
      </c>
      <c r="H107" s="2347"/>
      <c r="I107" s="2347"/>
      <c r="J107" s="2400"/>
      <c r="K107" s="2400"/>
      <c r="L107" s="2401">
        <f t="shared" si="23"/>
        <v>0</v>
      </c>
      <c r="M107" s="2400"/>
      <c r="N107" s="2400"/>
      <c r="O107" s="2401">
        <f t="shared" si="24"/>
        <v>0</v>
      </c>
      <c r="P107" s="2400"/>
      <c r="Q107" s="2400"/>
      <c r="R107" s="2401">
        <f t="shared" si="25"/>
        <v>0</v>
      </c>
      <c r="S107" s="2400"/>
      <c r="T107" s="2400"/>
      <c r="U107" s="2401">
        <f t="shared" si="26"/>
        <v>0</v>
      </c>
      <c r="V107" s="2401">
        <f t="shared" si="27"/>
        <v>0</v>
      </c>
      <c r="W107" s="2382"/>
      <c r="AM107" s="2364"/>
      <c r="AN107" s="2364"/>
    </row>
    <row r="108" spans="1:40" ht="15">
      <c r="A108" s="2345"/>
      <c r="B108" s="2398"/>
      <c r="C108" s="2399" t="s">
        <v>552</v>
      </c>
      <c r="D108" s="2345"/>
      <c r="E108" s="2343"/>
      <c r="F108" s="2343"/>
      <c r="G108" s="2347" t="s">
        <v>994</v>
      </c>
      <c r="H108" s="2347"/>
      <c r="I108" s="2347"/>
      <c r="J108" s="2400"/>
      <c r="K108" s="2400"/>
      <c r="L108" s="2401">
        <f t="shared" si="23"/>
        <v>0</v>
      </c>
      <c r="M108" s="2400"/>
      <c r="N108" s="2400"/>
      <c r="O108" s="2401">
        <f t="shared" si="24"/>
        <v>0</v>
      </c>
      <c r="P108" s="2400"/>
      <c r="Q108" s="2400"/>
      <c r="R108" s="2401">
        <f t="shared" si="25"/>
        <v>0</v>
      </c>
      <c r="S108" s="2400"/>
      <c r="T108" s="2400"/>
      <c r="U108" s="2401">
        <f t="shared" si="26"/>
        <v>0</v>
      </c>
      <c r="V108" s="2401">
        <f t="shared" si="27"/>
        <v>0</v>
      </c>
      <c r="W108" s="2382"/>
      <c r="AM108" s="2364"/>
      <c r="AN108" s="2364"/>
    </row>
    <row r="109" spans="1:40" ht="15">
      <c r="A109" s="2345"/>
      <c r="B109" s="2398"/>
      <c r="C109" s="2399" t="s">
        <v>552</v>
      </c>
      <c r="D109" s="2345"/>
      <c r="E109" s="2343"/>
      <c r="F109" s="2343"/>
      <c r="G109" s="2347" t="s">
        <v>995</v>
      </c>
      <c r="H109" s="2347"/>
      <c r="I109" s="2347"/>
      <c r="J109" s="2400"/>
      <c r="K109" s="2400"/>
      <c r="L109" s="2401">
        <f t="shared" si="23"/>
        <v>0</v>
      </c>
      <c r="M109" s="2400"/>
      <c r="N109" s="2400"/>
      <c r="O109" s="2401">
        <f t="shared" si="24"/>
        <v>0</v>
      </c>
      <c r="P109" s="2400"/>
      <c r="Q109" s="2400"/>
      <c r="R109" s="2401">
        <f t="shared" si="25"/>
        <v>0</v>
      </c>
      <c r="S109" s="2400"/>
      <c r="T109" s="2400"/>
      <c r="U109" s="2401">
        <f t="shared" si="26"/>
        <v>0</v>
      </c>
      <c r="V109" s="2401">
        <f t="shared" si="27"/>
        <v>0</v>
      </c>
      <c r="W109" s="2382"/>
      <c r="AM109" s="2364"/>
      <c r="AN109" s="2364"/>
    </row>
    <row r="110" spans="1:40" ht="15">
      <c r="A110" s="2345"/>
      <c r="B110" s="2398"/>
      <c r="C110" s="2399" t="s">
        <v>552</v>
      </c>
      <c r="D110" s="2345"/>
      <c r="E110" s="2343"/>
      <c r="F110" s="2343"/>
      <c r="G110" s="2347" t="s">
        <v>996</v>
      </c>
      <c r="H110" s="2347"/>
      <c r="I110" s="2347"/>
      <c r="J110" s="2400"/>
      <c r="K110" s="2400"/>
      <c r="L110" s="2401">
        <f t="shared" si="23"/>
        <v>0</v>
      </c>
      <c r="M110" s="2400"/>
      <c r="N110" s="2400"/>
      <c r="O110" s="2401">
        <f t="shared" si="24"/>
        <v>0</v>
      </c>
      <c r="P110" s="2400"/>
      <c r="Q110" s="2400"/>
      <c r="R110" s="2401">
        <f t="shared" si="25"/>
        <v>0</v>
      </c>
      <c r="S110" s="2400"/>
      <c r="T110" s="2400"/>
      <c r="U110" s="2401">
        <f t="shared" si="26"/>
        <v>0</v>
      </c>
      <c r="V110" s="2401">
        <f t="shared" si="27"/>
        <v>0</v>
      </c>
      <c r="W110" s="2382"/>
      <c r="AM110" s="2364"/>
      <c r="AN110" s="2364"/>
    </row>
    <row r="111" spans="1:40" ht="15">
      <c r="A111" s="2345"/>
      <c r="B111" s="2398"/>
      <c r="C111" s="2399"/>
      <c r="D111" s="2345"/>
      <c r="E111" s="2343"/>
      <c r="F111" s="2343"/>
      <c r="G111" s="2347"/>
      <c r="H111" s="2347"/>
      <c r="I111" s="2347"/>
      <c r="J111" s="2400"/>
      <c r="K111" s="2400"/>
      <c r="L111" s="2401"/>
      <c r="M111" s="2400"/>
      <c r="N111" s="2400"/>
      <c r="O111" s="2401"/>
      <c r="P111" s="2400"/>
      <c r="Q111" s="2400"/>
      <c r="R111" s="2401"/>
      <c r="S111" s="2400"/>
      <c r="T111" s="2400"/>
      <c r="U111" s="2401"/>
      <c r="V111" s="2401"/>
      <c r="W111" s="2382"/>
      <c r="AM111" s="2364"/>
      <c r="AN111" s="2364"/>
    </row>
    <row r="112" spans="1:40" ht="15">
      <c r="A112" s="2345"/>
      <c r="B112" s="2398"/>
      <c r="C112" s="2399" t="s">
        <v>552</v>
      </c>
      <c r="D112" s="2345"/>
      <c r="E112" s="2343"/>
      <c r="F112" s="2343"/>
      <c r="G112" s="2343" t="s">
        <v>1620</v>
      </c>
      <c r="H112" s="2347"/>
      <c r="I112" s="2343"/>
      <c r="J112" s="2399"/>
      <c r="K112" s="2399"/>
      <c r="L112" s="2398">
        <v>0</v>
      </c>
      <c r="M112" s="2399"/>
      <c r="N112" s="2399"/>
      <c r="O112" s="2398">
        <v>0</v>
      </c>
      <c r="P112" s="2399"/>
      <c r="Q112" s="2399"/>
      <c r="R112" s="2398">
        <v>0</v>
      </c>
      <c r="S112" s="2399"/>
      <c r="T112" s="2399"/>
      <c r="U112" s="2398">
        <v>0</v>
      </c>
      <c r="V112" s="2398">
        <f>U112+R112+O112+L112</f>
        <v>0</v>
      </c>
      <c r="W112" s="2382"/>
      <c r="AM112" s="2364"/>
      <c r="AN112" s="2364"/>
    </row>
    <row r="113" spans="1:40" ht="15">
      <c r="A113" s="2345"/>
      <c r="B113" s="2398"/>
      <c r="C113" s="2399"/>
      <c r="D113" s="2345"/>
      <c r="E113" s="2343"/>
      <c r="F113" s="2343"/>
      <c r="G113" s="2347"/>
      <c r="H113" s="2347"/>
      <c r="I113" s="2347"/>
      <c r="J113" s="2400"/>
      <c r="K113" s="2400"/>
      <c r="L113" s="2401"/>
      <c r="M113" s="2400"/>
      <c r="N113" s="2400"/>
      <c r="O113" s="2401"/>
      <c r="P113" s="2400"/>
      <c r="Q113" s="2400"/>
      <c r="R113" s="2401"/>
      <c r="S113" s="2400"/>
      <c r="T113" s="2400"/>
      <c r="U113" s="2401"/>
      <c r="V113" s="2401"/>
      <c r="W113" s="2382"/>
      <c r="AM113" s="2364"/>
      <c r="AN113" s="2364"/>
    </row>
    <row r="114" spans="1:40" ht="15">
      <c r="A114" s="2345"/>
      <c r="B114" s="2398"/>
      <c r="C114" s="2399"/>
      <c r="D114" s="2345"/>
      <c r="E114" s="2343" t="s">
        <v>883</v>
      </c>
      <c r="F114" s="2343" t="s">
        <v>616</v>
      </c>
      <c r="G114" s="2343"/>
      <c r="H114" s="2343"/>
      <c r="I114" s="2343"/>
      <c r="J114" s="2399">
        <f>J116+J117</f>
        <v>0</v>
      </c>
      <c r="K114" s="2399">
        <f>K116+K117</f>
        <v>0</v>
      </c>
      <c r="L114" s="2398">
        <f>J114+K114</f>
        <v>0</v>
      </c>
      <c r="M114" s="2399">
        <f>M116+M117</f>
        <v>0</v>
      </c>
      <c r="N114" s="2399">
        <f>N116+N117</f>
        <v>0</v>
      </c>
      <c r="O114" s="2398">
        <f>M114+N114</f>
        <v>0</v>
      </c>
      <c r="P114" s="2399">
        <f>P116+P117</f>
        <v>0</v>
      </c>
      <c r="Q114" s="2399">
        <f>Q116+Q117</f>
        <v>0</v>
      </c>
      <c r="R114" s="2398">
        <f>P114+Q114</f>
        <v>0</v>
      </c>
      <c r="S114" s="2399">
        <f>S116+S117</f>
        <v>0</v>
      </c>
      <c r="T114" s="2399">
        <f>T116+T117</f>
        <v>0</v>
      </c>
      <c r="U114" s="2398">
        <f>S114+T114</f>
        <v>0</v>
      </c>
      <c r="V114" s="2398">
        <f>U114+R114+O114+L114</f>
        <v>0</v>
      </c>
      <c r="W114" s="2382"/>
      <c r="AM114" s="2364"/>
      <c r="AN114" s="2364"/>
    </row>
    <row r="115" spans="1:40" ht="15">
      <c r="A115" s="2345"/>
      <c r="B115" s="2398"/>
      <c r="C115" s="2399"/>
      <c r="D115" s="2345"/>
      <c r="E115" s="2343"/>
      <c r="F115" s="2343"/>
      <c r="G115" s="2343"/>
      <c r="H115" s="2343"/>
      <c r="I115" s="2343"/>
      <c r="J115" s="2399"/>
      <c r="K115" s="2399"/>
      <c r="L115" s="2398"/>
      <c r="M115" s="2399"/>
      <c r="N115" s="2399"/>
      <c r="O115" s="2398"/>
      <c r="P115" s="2399"/>
      <c r="Q115" s="2399"/>
      <c r="R115" s="2398"/>
      <c r="S115" s="2399"/>
      <c r="T115" s="2399"/>
      <c r="U115" s="2398"/>
      <c r="V115" s="2398"/>
      <c r="W115" s="2382"/>
      <c r="AM115" s="2364"/>
      <c r="AN115" s="2364"/>
    </row>
    <row r="116" spans="1:40" ht="15">
      <c r="A116" s="2345"/>
      <c r="B116" s="2398"/>
      <c r="C116" s="2399" t="s">
        <v>552</v>
      </c>
      <c r="D116" s="2345"/>
      <c r="E116" s="2343"/>
      <c r="F116" s="2343"/>
      <c r="G116" s="2347" t="s">
        <v>617</v>
      </c>
      <c r="H116" s="2347"/>
      <c r="I116" s="2347"/>
      <c r="J116" s="2400"/>
      <c r="K116" s="2400"/>
      <c r="L116" s="2401">
        <f>J116+K116</f>
        <v>0</v>
      </c>
      <c r="M116" s="2400"/>
      <c r="N116" s="2400"/>
      <c r="O116" s="2401">
        <f>M116+N116</f>
        <v>0</v>
      </c>
      <c r="P116" s="2400"/>
      <c r="Q116" s="2400"/>
      <c r="R116" s="2401">
        <f>P116+Q116</f>
        <v>0</v>
      </c>
      <c r="S116" s="2400"/>
      <c r="T116" s="2400"/>
      <c r="U116" s="2401">
        <f>S116+T116</f>
        <v>0</v>
      </c>
      <c r="V116" s="2401">
        <f>U116+R116+O116+L116</f>
        <v>0</v>
      </c>
      <c r="W116" s="2382"/>
      <c r="AM116" s="2364"/>
      <c r="AN116" s="2364"/>
    </row>
    <row r="117" spans="1:40" ht="15">
      <c r="A117" s="2345"/>
      <c r="B117" s="2398"/>
      <c r="C117" s="2399" t="s">
        <v>552</v>
      </c>
      <c r="D117" s="2352"/>
      <c r="E117" s="2347"/>
      <c r="F117" s="2347"/>
      <c r="G117" s="2347" t="s">
        <v>1620</v>
      </c>
      <c r="H117" s="2347"/>
      <c r="I117" s="2347"/>
      <c r="J117" s="2400"/>
      <c r="K117" s="2400"/>
      <c r="L117" s="2401">
        <f>J117+K117</f>
        <v>0</v>
      </c>
      <c r="M117" s="2400"/>
      <c r="N117" s="2400"/>
      <c r="O117" s="2401">
        <f>M117+N117</f>
        <v>0</v>
      </c>
      <c r="P117" s="2400"/>
      <c r="Q117" s="2400"/>
      <c r="R117" s="2401">
        <f>P117+Q117</f>
        <v>0</v>
      </c>
      <c r="S117" s="2400"/>
      <c r="T117" s="2400"/>
      <c r="U117" s="2401">
        <f>S117+T117</f>
        <v>0</v>
      </c>
      <c r="V117" s="2401">
        <f>U117+R117+O117+L117</f>
        <v>0</v>
      </c>
      <c r="W117" s="2382"/>
      <c r="AM117" s="2364"/>
      <c r="AN117" s="2364"/>
    </row>
    <row r="118" spans="1:40" ht="15">
      <c r="A118" s="2345"/>
      <c r="B118" s="2398"/>
      <c r="C118" s="2399"/>
      <c r="D118" s="2345"/>
      <c r="E118" s="2343"/>
      <c r="F118" s="2343"/>
      <c r="G118" s="2343"/>
      <c r="H118" s="2347"/>
      <c r="I118" s="2347"/>
      <c r="J118" s="2400"/>
      <c r="K118" s="2400"/>
      <c r="L118" s="2401"/>
      <c r="M118" s="2400"/>
      <c r="N118" s="2400"/>
      <c r="O118" s="2401"/>
      <c r="P118" s="2400"/>
      <c r="Q118" s="2400"/>
      <c r="R118" s="2401"/>
      <c r="S118" s="2400"/>
      <c r="T118" s="2400"/>
      <c r="U118" s="2401"/>
      <c r="V118" s="2401"/>
      <c r="W118" s="2382"/>
      <c r="AM118" s="2364"/>
      <c r="AN118" s="2364"/>
    </row>
    <row r="119" spans="1:40" ht="15">
      <c r="A119" s="2345"/>
      <c r="B119" s="2398"/>
      <c r="C119" s="2399"/>
      <c r="D119" s="2345"/>
      <c r="E119" s="2343" t="s">
        <v>884</v>
      </c>
      <c r="F119" s="2343" t="s">
        <v>618</v>
      </c>
      <c r="G119" s="2343"/>
      <c r="H119" s="2347"/>
      <c r="I119" s="2347"/>
      <c r="J119" s="2399">
        <f>J121+J123+J129</f>
        <v>0</v>
      </c>
      <c r="K119" s="2399">
        <f>K121+K123+K129</f>
        <v>0</v>
      </c>
      <c r="L119" s="2398">
        <f>J119+K119</f>
        <v>0</v>
      </c>
      <c r="M119" s="2399">
        <f>M121+M123+M129</f>
        <v>0</v>
      </c>
      <c r="N119" s="2399">
        <f>N121+N123+N129</f>
        <v>0</v>
      </c>
      <c r="O119" s="2398">
        <f>M119+N119</f>
        <v>0</v>
      </c>
      <c r="P119" s="2399">
        <f>P121+P123+P129</f>
        <v>0</v>
      </c>
      <c r="Q119" s="2399">
        <f>Q121+Q123+Q129</f>
        <v>0</v>
      </c>
      <c r="R119" s="2398">
        <f>P119+Q119</f>
        <v>0</v>
      </c>
      <c r="S119" s="2399">
        <f>S121+S123+S129</f>
        <v>0</v>
      </c>
      <c r="T119" s="2399">
        <f>T121+T123+T129</f>
        <v>0</v>
      </c>
      <c r="U119" s="2398">
        <f>S119+T119</f>
        <v>0</v>
      </c>
      <c r="V119" s="2398">
        <f>U119+R119+O119+L119</f>
        <v>0</v>
      </c>
      <c r="W119" s="2382"/>
      <c r="AM119" s="2364"/>
      <c r="AN119" s="2364"/>
    </row>
    <row r="120" spans="1:40" ht="15">
      <c r="A120" s="2345"/>
      <c r="B120" s="2398"/>
      <c r="C120" s="2399"/>
      <c r="D120" s="2345"/>
      <c r="E120" s="2343"/>
      <c r="F120" s="2343"/>
      <c r="G120" s="2343"/>
      <c r="H120" s="2347"/>
      <c r="I120" s="2347"/>
      <c r="J120" s="2400"/>
      <c r="K120" s="2400"/>
      <c r="L120" s="2401"/>
      <c r="M120" s="2400"/>
      <c r="N120" s="2400"/>
      <c r="O120" s="2401"/>
      <c r="P120" s="2400"/>
      <c r="Q120" s="2400"/>
      <c r="R120" s="2401"/>
      <c r="S120" s="2400"/>
      <c r="T120" s="2400"/>
      <c r="U120" s="2401"/>
      <c r="V120" s="2401"/>
      <c r="W120" s="2382"/>
      <c r="AM120" s="2364"/>
      <c r="AN120" s="2364"/>
    </row>
    <row r="121" spans="1:40" ht="15">
      <c r="A121" s="2345"/>
      <c r="B121" s="2398"/>
      <c r="C121" s="2399" t="s">
        <v>552</v>
      </c>
      <c r="D121" s="2345"/>
      <c r="E121" s="2343"/>
      <c r="F121" s="2343" t="s">
        <v>885</v>
      </c>
      <c r="G121" s="2343" t="s">
        <v>619</v>
      </c>
      <c r="H121" s="2347"/>
      <c r="I121" s="2347"/>
      <c r="J121" s="2400"/>
      <c r="K121" s="2400"/>
      <c r="L121" s="2398">
        <f>J121+K121</f>
        <v>0</v>
      </c>
      <c r="M121" s="2399"/>
      <c r="N121" s="2399"/>
      <c r="O121" s="2398">
        <f>M121+N121</f>
        <v>0</v>
      </c>
      <c r="P121" s="2399"/>
      <c r="Q121" s="2399"/>
      <c r="R121" s="2398">
        <f>P121+Q121</f>
        <v>0</v>
      </c>
      <c r="S121" s="2399"/>
      <c r="T121" s="2399"/>
      <c r="U121" s="2398">
        <f>S121+T121</f>
        <v>0</v>
      </c>
      <c r="V121" s="2398">
        <f>U121+R121+O121+L121</f>
        <v>0</v>
      </c>
      <c r="W121" s="2382"/>
      <c r="AM121" s="2364"/>
      <c r="AN121" s="2364"/>
    </row>
    <row r="122" spans="1:40" ht="15">
      <c r="A122" s="2345"/>
      <c r="B122" s="2398"/>
      <c r="C122" s="2399"/>
      <c r="D122" s="2345"/>
      <c r="E122" s="2343"/>
      <c r="F122" s="2343"/>
      <c r="G122" s="2343"/>
      <c r="H122" s="2347"/>
      <c r="I122" s="2347"/>
      <c r="J122" s="2400"/>
      <c r="K122" s="2400"/>
      <c r="L122" s="2401"/>
      <c r="M122" s="2400"/>
      <c r="N122" s="2400"/>
      <c r="O122" s="2401"/>
      <c r="P122" s="2400"/>
      <c r="Q122" s="2400"/>
      <c r="R122" s="2401"/>
      <c r="S122" s="2400"/>
      <c r="T122" s="2400"/>
      <c r="U122" s="2401"/>
      <c r="V122" s="2401"/>
      <c r="W122" s="2382"/>
      <c r="AM122" s="2364"/>
      <c r="AN122" s="2364"/>
    </row>
    <row r="123" spans="1:40" ht="15">
      <c r="A123" s="2345"/>
      <c r="B123" s="2398"/>
      <c r="C123" s="2399"/>
      <c r="D123" s="2345"/>
      <c r="E123" s="2343"/>
      <c r="F123" s="2343" t="s">
        <v>886</v>
      </c>
      <c r="G123" s="2343" t="s">
        <v>620</v>
      </c>
      <c r="H123" s="2347"/>
      <c r="I123" s="2347"/>
      <c r="J123" s="2399">
        <f>J124+J125+J126+J127</f>
        <v>0</v>
      </c>
      <c r="K123" s="2399">
        <f>K124+K125+K126+K127</f>
        <v>0</v>
      </c>
      <c r="L123" s="2398">
        <f>J123+K123</f>
        <v>0</v>
      </c>
      <c r="M123" s="2399">
        <f>M124+M125+M126+M127</f>
        <v>0</v>
      </c>
      <c r="N123" s="2399">
        <f>N124+N125+N126+N127</f>
        <v>0</v>
      </c>
      <c r="O123" s="2398">
        <f>M123+N123</f>
        <v>0</v>
      </c>
      <c r="P123" s="2399">
        <f>P124+P125+P126+P127</f>
        <v>0</v>
      </c>
      <c r="Q123" s="2399">
        <f>Q124+Q125+Q126+Q127</f>
        <v>0</v>
      </c>
      <c r="R123" s="2398">
        <f>P123+Q123</f>
        <v>0</v>
      </c>
      <c r="S123" s="2399">
        <f>S124+S125+S126+S127</f>
        <v>0</v>
      </c>
      <c r="T123" s="2399">
        <f>T124+T125+T126+T127</f>
        <v>0</v>
      </c>
      <c r="U123" s="2398">
        <f>S123+T123</f>
        <v>0</v>
      </c>
      <c r="V123" s="2398">
        <f>U123+R123+O123+L123</f>
        <v>0</v>
      </c>
      <c r="W123" s="2382"/>
      <c r="AM123" s="2364"/>
      <c r="AN123" s="2364"/>
    </row>
    <row r="124" spans="1:40" ht="15">
      <c r="A124" s="2345"/>
      <c r="B124" s="2398"/>
      <c r="C124" s="2399" t="s">
        <v>552</v>
      </c>
      <c r="D124" s="2345"/>
      <c r="E124" s="2343"/>
      <c r="F124" s="2343"/>
      <c r="G124" s="2347" t="s">
        <v>621</v>
      </c>
      <c r="H124" s="2347"/>
      <c r="I124" s="2347"/>
      <c r="J124" s="2400"/>
      <c r="K124" s="2400"/>
      <c r="L124" s="2401">
        <f>J124+K124</f>
        <v>0</v>
      </c>
      <c r="M124" s="2400"/>
      <c r="N124" s="2400"/>
      <c r="O124" s="2401">
        <f>M124+N124</f>
        <v>0</v>
      </c>
      <c r="P124" s="2400"/>
      <c r="Q124" s="2400"/>
      <c r="R124" s="2401">
        <f>P124+Q124</f>
        <v>0</v>
      </c>
      <c r="S124" s="2400"/>
      <c r="T124" s="2400"/>
      <c r="U124" s="2401">
        <f>S124+T124</f>
        <v>0</v>
      </c>
      <c r="V124" s="2401">
        <f>U124+R124+O124+L124</f>
        <v>0</v>
      </c>
      <c r="W124" s="2382"/>
      <c r="AM124" s="2364"/>
      <c r="AN124" s="2364"/>
    </row>
    <row r="125" spans="1:40" ht="15">
      <c r="A125" s="2345"/>
      <c r="B125" s="2398"/>
      <c r="C125" s="2399" t="s">
        <v>552</v>
      </c>
      <c r="D125" s="2345"/>
      <c r="E125" s="2343"/>
      <c r="F125" s="2343"/>
      <c r="G125" s="2347" t="s">
        <v>622</v>
      </c>
      <c r="H125" s="2347"/>
      <c r="I125" s="2347"/>
      <c r="J125" s="2400"/>
      <c r="K125" s="2400"/>
      <c r="L125" s="2401">
        <f>J125+K125</f>
        <v>0</v>
      </c>
      <c r="M125" s="2400"/>
      <c r="N125" s="2400"/>
      <c r="O125" s="2401">
        <f>M125+N125</f>
        <v>0</v>
      </c>
      <c r="P125" s="2400"/>
      <c r="Q125" s="2400"/>
      <c r="R125" s="2401">
        <f>P125+Q125</f>
        <v>0</v>
      </c>
      <c r="S125" s="2400"/>
      <c r="T125" s="2400"/>
      <c r="U125" s="2401">
        <f>S125+T125</f>
        <v>0</v>
      </c>
      <c r="V125" s="2401">
        <f>U125+R125+O125+L125</f>
        <v>0</v>
      </c>
      <c r="W125" s="2382"/>
      <c r="AM125" s="2364"/>
      <c r="AN125" s="2364"/>
    </row>
    <row r="126" spans="1:40" ht="15">
      <c r="A126" s="2345"/>
      <c r="B126" s="2398"/>
      <c r="C126" s="2399" t="s">
        <v>552</v>
      </c>
      <c r="D126" s="2345"/>
      <c r="E126" s="2343"/>
      <c r="F126" s="2343"/>
      <c r="G126" s="2347" t="s">
        <v>623</v>
      </c>
      <c r="H126" s="2347"/>
      <c r="I126" s="2347"/>
      <c r="J126" s="2400"/>
      <c r="K126" s="2400"/>
      <c r="L126" s="2401">
        <f>J126+K126</f>
        <v>0</v>
      </c>
      <c r="M126" s="2400"/>
      <c r="N126" s="2400"/>
      <c r="O126" s="2401">
        <f>M126+N126</f>
        <v>0</v>
      </c>
      <c r="P126" s="2400"/>
      <c r="Q126" s="2400"/>
      <c r="R126" s="2401">
        <f>P126+Q126</f>
        <v>0</v>
      </c>
      <c r="S126" s="2400"/>
      <c r="T126" s="2400"/>
      <c r="U126" s="2401">
        <f>S126+T126</f>
        <v>0</v>
      </c>
      <c r="V126" s="2401">
        <f>U126+R126+O126+L126</f>
        <v>0</v>
      </c>
      <c r="W126" s="2382"/>
      <c r="AM126" s="2364"/>
      <c r="AN126" s="2364"/>
    </row>
    <row r="127" spans="1:40" ht="15">
      <c r="A127" s="2345"/>
      <c r="B127" s="2398"/>
      <c r="C127" s="2399" t="s">
        <v>552</v>
      </c>
      <c r="D127" s="2345"/>
      <c r="E127" s="2343"/>
      <c r="F127" s="2343"/>
      <c r="G127" s="2347" t="s">
        <v>1623</v>
      </c>
      <c r="H127" s="2347"/>
      <c r="I127" s="2347"/>
      <c r="J127" s="2400"/>
      <c r="K127" s="2400"/>
      <c r="L127" s="2401">
        <f>J127+K127</f>
        <v>0</v>
      </c>
      <c r="M127" s="2400"/>
      <c r="N127" s="2400"/>
      <c r="O127" s="2401">
        <f>M127+N127</f>
        <v>0</v>
      </c>
      <c r="P127" s="2400"/>
      <c r="Q127" s="2400"/>
      <c r="R127" s="2401">
        <f>P127+Q127</f>
        <v>0</v>
      </c>
      <c r="S127" s="2400"/>
      <c r="T127" s="2400"/>
      <c r="U127" s="2401">
        <f>S127+T127</f>
        <v>0</v>
      </c>
      <c r="V127" s="2401">
        <f>U127+R127+O127+L127</f>
        <v>0</v>
      </c>
      <c r="W127" s="2382"/>
      <c r="AM127" s="2364"/>
      <c r="AN127" s="2364"/>
    </row>
    <row r="128" spans="1:40" ht="15">
      <c r="A128" s="2345"/>
      <c r="B128" s="2398"/>
      <c r="C128" s="2399"/>
      <c r="D128" s="2345"/>
      <c r="E128" s="2343"/>
      <c r="F128" s="2343"/>
      <c r="G128" s="2347"/>
      <c r="H128" s="2347"/>
      <c r="I128" s="2347"/>
      <c r="J128" s="2400"/>
      <c r="K128" s="2400"/>
      <c r="L128" s="2401"/>
      <c r="M128" s="2400"/>
      <c r="N128" s="2400"/>
      <c r="O128" s="2401"/>
      <c r="P128" s="2400"/>
      <c r="Q128" s="2400"/>
      <c r="R128" s="2401"/>
      <c r="S128" s="2400"/>
      <c r="T128" s="2400"/>
      <c r="U128" s="2401"/>
      <c r="V128" s="2401"/>
      <c r="W128" s="2382"/>
      <c r="AM128" s="2364"/>
      <c r="AN128" s="2364"/>
    </row>
    <row r="129" spans="1:40" ht="15">
      <c r="A129" s="2345"/>
      <c r="B129" s="2398"/>
      <c r="C129" s="2399" t="s">
        <v>552</v>
      </c>
      <c r="D129" s="2345"/>
      <c r="E129" s="2343"/>
      <c r="F129" s="2343" t="s">
        <v>888</v>
      </c>
      <c r="G129" s="2343" t="s">
        <v>624</v>
      </c>
      <c r="H129" s="2347"/>
      <c r="I129" s="2347"/>
      <c r="J129" s="2399"/>
      <c r="K129" s="2399"/>
      <c r="L129" s="2398">
        <f>J129+K129</f>
        <v>0</v>
      </c>
      <c r="M129" s="2399"/>
      <c r="N129" s="2399"/>
      <c r="O129" s="2398">
        <f>M129+N129</f>
        <v>0</v>
      </c>
      <c r="P129" s="2399"/>
      <c r="Q129" s="2399"/>
      <c r="R129" s="2398">
        <f>P129+Q129</f>
        <v>0</v>
      </c>
      <c r="S129" s="2399"/>
      <c r="T129" s="2399"/>
      <c r="U129" s="2398">
        <f>S129+T129</f>
        <v>0</v>
      </c>
      <c r="V129" s="2398">
        <f>U129+R129+O129+L129</f>
        <v>0</v>
      </c>
      <c r="W129" s="2382"/>
      <c r="AM129" s="2364"/>
      <c r="AN129" s="2364"/>
    </row>
    <row r="130" spans="1:40" ht="15">
      <c r="A130" s="2345"/>
      <c r="B130" s="2398"/>
      <c r="C130" s="2399"/>
      <c r="D130" s="2345"/>
      <c r="E130" s="2343"/>
      <c r="F130" s="2343"/>
      <c r="G130" s="2343"/>
      <c r="H130" s="2347"/>
      <c r="I130" s="2347"/>
      <c r="J130" s="2400"/>
      <c r="K130" s="2400"/>
      <c r="L130" s="2401"/>
      <c r="M130" s="2400"/>
      <c r="N130" s="2400"/>
      <c r="O130" s="2401"/>
      <c r="P130" s="2400"/>
      <c r="Q130" s="2400"/>
      <c r="R130" s="2401"/>
      <c r="S130" s="2400"/>
      <c r="T130" s="2400"/>
      <c r="U130" s="2401"/>
      <c r="V130" s="2401"/>
      <c r="W130" s="2382"/>
      <c r="AM130" s="2364"/>
      <c r="AN130" s="2364"/>
    </row>
    <row r="131" spans="1:40" ht="15">
      <c r="A131" s="2345"/>
      <c r="B131" s="2398"/>
      <c r="C131" s="2399"/>
      <c r="D131" s="2345"/>
      <c r="E131" s="2343" t="s">
        <v>737</v>
      </c>
      <c r="F131" s="2343" t="s">
        <v>625</v>
      </c>
      <c r="G131" s="2343"/>
      <c r="H131" s="2343"/>
      <c r="I131" s="2343"/>
      <c r="J131" s="2399">
        <f t="shared" ref="J131:V131" si="28">J133+J134+J135+J136+J142+J146+J147+J149+J148</f>
        <v>0</v>
      </c>
      <c r="K131" s="2399">
        <f t="shared" si="28"/>
        <v>0</v>
      </c>
      <c r="L131" s="2399">
        <f>L133+L134+L135+L136+L142+L146+L147+L149+L148</f>
        <v>0</v>
      </c>
      <c r="M131" s="2399">
        <f t="shared" si="28"/>
        <v>0</v>
      </c>
      <c r="N131" s="2399">
        <f t="shared" si="28"/>
        <v>0</v>
      </c>
      <c r="O131" s="2399">
        <f t="shared" si="28"/>
        <v>0</v>
      </c>
      <c r="P131" s="2399">
        <f t="shared" si="28"/>
        <v>0</v>
      </c>
      <c r="Q131" s="2399">
        <f t="shared" si="28"/>
        <v>0</v>
      </c>
      <c r="R131" s="2399">
        <f t="shared" si="28"/>
        <v>0</v>
      </c>
      <c r="S131" s="2399">
        <f t="shared" si="28"/>
        <v>0</v>
      </c>
      <c r="T131" s="2399">
        <f t="shared" si="28"/>
        <v>0</v>
      </c>
      <c r="U131" s="2399">
        <f t="shared" si="28"/>
        <v>0</v>
      </c>
      <c r="V131" s="2399">
        <f t="shared" si="28"/>
        <v>0</v>
      </c>
      <c r="W131" s="2382"/>
      <c r="AM131" s="2364"/>
      <c r="AN131" s="2364"/>
    </row>
    <row r="132" spans="1:40" ht="15">
      <c r="A132" s="2345"/>
      <c r="B132" s="2398"/>
      <c r="C132" s="2399"/>
      <c r="D132" s="2345"/>
      <c r="E132" s="2343"/>
      <c r="F132" s="2343"/>
      <c r="G132" s="2343"/>
      <c r="H132" s="2343"/>
      <c r="I132" s="2343"/>
      <c r="J132" s="2399"/>
      <c r="K132" s="2399"/>
      <c r="L132" s="2398"/>
      <c r="M132" s="2399"/>
      <c r="N132" s="2399"/>
      <c r="O132" s="2398"/>
      <c r="P132" s="2399"/>
      <c r="Q132" s="2399"/>
      <c r="R132" s="2398"/>
      <c r="S132" s="2399"/>
      <c r="T132" s="2399"/>
      <c r="U132" s="2398"/>
      <c r="V132" s="2398"/>
      <c r="W132" s="2382"/>
      <c r="AM132" s="2364"/>
      <c r="AN132" s="2364"/>
    </row>
    <row r="133" spans="1:40" ht="15">
      <c r="A133" s="2345"/>
      <c r="B133" s="2398"/>
      <c r="C133" s="2399" t="s">
        <v>552</v>
      </c>
      <c r="D133" s="2345"/>
      <c r="E133" s="2343"/>
      <c r="F133" s="2343" t="s">
        <v>909</v>
      </c>
      <c r="G133" s="2343" t="s">
        <v>626</v>
      </c>
      <c r="H133" s="2353"/>
      <c r="I133" s="2347"/>
      <c r="J133" s="2399"/>
      <c r="K133" s="2399"/>
      <c r="L133" s="2398">
        <f t="shared" ref="L133:L149" si="29">J133+K133</f>
        <v>0</v>
      </c>
      <c r="M133" s="2399"/>
      <c r="N133" s="2399"/>
      <c r="O133" s="2398">
        <f t="shared" ref="O133:O149" si="30">M133+N133</f>
        <v>0</v>
      </c>
      <c r="P133" s="2399"/>
      <c r="Q133" s="2399"/>
      <c r="R133" s="2398">
        <f t="shared" ref="R133:R148" si="31">P133+Q133</f>
        <v>0</v>
      </c>
      <c r="S133" s="2399"/>
      <c r="T133" s="2399"/>
      <c r="U133" s="2398">
        <f t="shared" ref="U133:U148" si="32">S133+T133</f>
        <v>0</v>
      </c>
      <c r="V133" s="2398">
        <f t="shared" ref="V133:V148" si="33">U133+R133+O133+L133</f>
        <v>0</v>
      </c>
      <c r="W133" s="2382"/>
      <c r="AM133" s="2364"/>
      <c r="AN133" s="2364"/>
    </row>
    <row r="134" spans="1:40" ht="15">
      <c r="A134" s="2345"/>
      <c r="B134" s="2398"/>
      <c r="C134" s="2399" t="s">
        <v>552</v>
      </c>
      <c r="D134" s="2345"/>
      <c r="E134" s="2343"/>
      <c r="F134" s="2343" t="s">
        <v>910</v>
      </c>
      <c r="G134" s="2343" t="s">
        <v>587</v>
      </c>
      <c r="H134" s="2343"/>
      <c r="I134" s="2347"/>
      <c r="J134" s="2399"/>
      <c r="K134" s="2399"/>
      <c r="L134" s="2398">
        <f t="shared" si="29"/>
        <v>0</v>
      </c>
      <c r="M134" s="2399"/>
      <c r="N134" s="2399"/>
      <c r="O134" s="2398">
        <f t="shared" si="30"/>
        <v>0</v>
      </c>
      <c r="P134" s="2399"/>
      <c r="Q134" s="2399"/>
      <c r="R134" s="2398">
        <f t="shared" si="31"/>
        <v>0</v>
      </c>
      <c r="S134" s="2399"/>
      <c r="T134" s="2399"/>
      <c r="U134" s="2398">
        <f t="shared" si="32"/>
        <v>0</v>
      </c>
      <c r="V134" s="2398">
        <f t="shared" si="33"/>
        <v>0</v>
      </c>
      <c r="W134" s="2382"/>
      <c r="AM134" s="2364"/>
      <c r="AN134" s="2364"/>
    </row>
    <row r="135" spans="1:40" ht="15">
      <c r="A135" s="2345"/>
      <c r="B135" s="2398"/>
      <c r="C135" s="2399" t="s">
        <v>552</v>
      </c>
      <c r="D135" s="2345"/>
      <c r="E135" s="2343"/>
      <c r="F135" s="2343" t="s">
        <v>911</v>
      </c>
      <c r="G135" s="2343" t="s">
        <v>588</v>
      </c>
      <c r="H135" s="2343"/>
      <c r="I135" s="2347"/>
      <c r="J135" s="2399"/>
      <c r="K135" s="2399"/>
      <c r="L135" s="2398">
        <f t="shared" si="29"/>
        <v>0</v>
      </c>
      <c r="M135" s="2399"/>
      <c r="N135" s="2399"/>
      <c r="O135" s="2398">
        <f t="shared" si="30"/>
        <v>0</v>
      </c>
      <c r="P135" s="2399"/>
      <c r="Q135" s="2399"/>
      <c r="R135" s="2398">
        <f t="shared" si="31"/>
        <v>0</v>
      </c>
      <c r="S135" s="2399"/>
      <c r="T135" s="2399"/>
      <c r="U135" s="2398">
        <f t="shared" si="32"/>
        <v>0</v>
      </c>
      <c r="V135" s="2398">
        <f t="shared" si="33"/>
        <v>0</v>
      </c>
      <c r="W135" s="2382"/>
      <c r="AM135" s="2364"/>
      <c r="AN135" s="2364"/>
    </row>
    <row r="136" spans="1:40" ht="15">
      <c r="A136" s="2345"/>
      <c r="B136" s="2398"/>
      <c r="C136" s="2399" t="s">
        <v>552</v>
      </c>
      <c r="D136" s="2345"/>
      <c r="E136" s="2343"/>
      <c r="F136" s="2343" t="s">
        <v>912</v>
      </c>
      <c r="G136" s="2343" t="s">
        <v>589</v>
      </c>
      <c r="H136" s="2343"/>
      <c r="I136" s="2347"/>
      <c r="J136" s="2399">
        <f>J137+J138+J139+J140+J141</f>
        <v>0</v>
      </c>
      <c r="K136" s="2399">
        <f>K137+K138+K139+K140+K141</f>
        <v>0</v>
      </c>
      <c r="L136" s="2398">
        <f t="shared" si="29"/>
        <v>0</v>
      </c>
      <c r="M136" s="2399">
        <f>M137+M138+M139+M140+M141</f>
        <v>0</v>
      </c>
      <c r="N136" s="2399">
        <f>N137+N138+N139+N140+N141</f>
        <v>0</v>
      </c>
      <c r="O136" s="2398">
        <f t="shared" si="30"/>
        <v>0</v>
      </c>
      <c r="P136" s="2399">
        <f>P137+P138+P139+P140+P141</f>
        <v>0</v>
      </c>
      <c r="Q136" s="2399">
        <f>Q137+Q138+Q139+Q140+Q141</f>
        <v>0</v>
      </c>
      <c r="R136" s="2398">
        <f t="shared" si="31"/>
        <v>0</v>
      </c>
      <c r="S136" s="2399">
        <f>S137+S138+S139+S140+S141</f>
        <v>0</v>
      </c>
      <c r="T136" s="2399">
        <f>T137+T138+T139+T140+T141</f>
        <v>0</v>
      </c>
      <c r="U136" s="2398">
        <f t="shared" si="32"/>
        <v>0</v>
      </c>
      <c r="V136" s="2398">
        <f t="shared" si="33"/>
        <v>0</v>
      </c>
      <c r="W136" s="2382"/>
      <c r="AM136" s="2364"/>
      <c r="AN136" s="2364"/>
    </row>
    <row r="137" spans="1:40" ht="15">
      <c r="A137" s="2345"/>
      <c r="B137" s="2398"/>
      <c r="C137" s="2399" t="s">
        <v>552</v>
      </c>
      <c r="D137" s="2345"/>
      <c r="E137" s="2343"/>
      <c r="F137" s="2343"/>
      <c r="G137" s="2346" t="s">
        <v>590</v>
      </c>
      <c r="H137" s="2343"/>
      <c r="I137" s="2347"/>
      <c r="J137" s="2399"/>
      <c r="K137" s="2399"/>
      <c r="L137" s="2398">
        <f t="shared" si="29"/>
        <v>0</v>
      </c>
      <c r="M137" s="2399"/>
      <c r="N137" s="2399"/>
      <c r="O137" s="2398">
        <f t="shared" si="30"/>
        <v>0</v>
      </c>
      <c r="P137" s="2399"/>
      <c r="Q137" s="2399"/>
      <c r="R137" s="2398">
        <f t="shared" si="31"/>
        <v>0</v>
      </c>
      <c r="S137" s="2399"/>
      <c r="T137" s="2399"/>
      <c r="U137" s="2398">
        <f t="shared" si="32"/>
        <v>0</v>
      </c>
      <c r="V137" s="2398">
        <f t="shared" si="33"/>
        <v>0</v>
      </c>
      <c r="W137" s="2382"/>
      <c r="AM137" s="2364"/>
      <c r="AN137" s="2364"/>
    </row>
    <row r="138" spans="1:40" ht="15">
      <c r="A138" s="2345"/>
      <c r="B138" s="2398"/>
      <c r="C138" s="2399" t="s">
        <v>552</v>
      </c>
      <c r="D138" s="2345"/>
      <c r="E138" s="2343"/>
      <c r="F138" s="2343"/>
      <c r="G138" s="2346" t="s">
        <v>591</v>
      </c>
      <c r="H138" s="2343"/>
      <c r="I138" s="2347"/>
      <c r="J138" s="2399"/>
      <c r="K138" s="2399"/>
      <c r="L138" s="2398">
        <f t="shared" si="29"/>
        <v>0</v>
      </c>
      <c r="M138" s="2399"/>
      <c r="N138" s="2399"/>
      <c r="O138" s="2398">
        <f t="shared" si="30"/>
        <v>0</v>
      </c>
      <c r="P138" s="2399"/>
      <c r="Q138" s="2399"/>
      <c r="R138" s="2398">
        <f t="shared" si="31"/>
        <v>0</v>
      </c>
      <c r="S138" s="2399"/>
      <c r="T138" s="2399"/>
      <c r="U138" s="2398">
        <f t="shared" si="32"/>
        <v>0</v>
      </c>
      <c r="V138" s="2398">
        <f t="shared" si="33"/>
        <v>0</v>
      </c>
      <c r="W138" s="2382"/>
      <c r="AM138" s="2364"/>
      <c r="AN138" s="2364"/>
    </row>
    <row r="139" spans="1:40" ht="15">
      <c r="A139" s="2345"/>
      <c r="B139" s="2398"/>
      <c r="C139" s="2399" t="s">
        <v>552</v>
      </c>
      <c r="D139" s="2345"/>
      <c r="E139" s="2343"/>
      <c r="F139" s="2343"/>
      <c r="G139" s="2346" t="s">
        <v>592</v>
      </c>
      <c r="H139" s="2343"/>
      <c r="I139" s="2347"/>
      <c r="J139" s="2399"/>
      <c r="K139" s="2399"/>
      <c r="L139" s="2398">
        <f t="shared" si="29"/>
        <v>0</v>
      </c>
      <c r="M139" s="2399"/>
      <c r="N139" s="2399"/>
      <c r="O139" s="2398">
        <f t="shared" si="30"/>
        <v>0</v>
      </c>
      <c r="P139" s="2399"/>
      <c r="Q139" s="2399"/>
      <c r="R139" s="2398">
        <f t="shared" si="31"/>
        <v>0</v>
      </c>
      <c r="S139" s="2399"/>
      <c r="T139" s="2399"/>
      <c r="U139" s="2398">
        <f t="shared" si="32"/>
        <v>0</v>
      </c>
      <c r="V139" s="2398">
        <f t="shared" si="33"/>
        <v>0</v>
      </c>
      <c r="W139" s="2382"/>
      <c r="AM139" s="2364"/>
      <c r="AN139" s="2364"/>
    </row>
    <row r="140" spans="1:40" ht="15">
      <c r="A140" s="2345"/>
      <c r="B140" s="2398"/>
      <c r="C140" s="2399" t="s">
        <v>552</v>
      </c>
      <c r="D140" s="2345"/>
      <c r="E140" s="2343"/>
      <c r="F140" s="2343"/>
      <c r="G140" s="2346" t="s">
        <v>1621</v>
      </c>
      <c r="H140" s="2343"/>
      <c r="I140" s="2347"/>
      <c r="J140" s="2399"/>
      <c r="K140" s="2399"/>
      <c r="L140" s="2398">
        <f t="shared" si="29"/>
        <v>0</v>
      </c>
      <c r="M140" s="2399"/>
      <c r="N140" s="2399"/>
      <c r="O140" s="2398">
        <f t="shared" si="30"/>
        <v>0</v>
      </c>
      <c r="P140" s="2399"/>
      <c r="Q140" s="2399"/>
      <c r="R140" s="2398">
        <f t="shared" si="31"/>
        <v>0</v>
      </c>
      <c r="S140" s="2399"/>
      <c r="T140" s="2399"/>
      <c r="U140" s="2398">
        <f t="shared" si="32"/>
        <v>0</v>
      </c>
      <c r="V140" s="2398">
        <f t="shared" si="33"/>
        <v>0</v>
      </c>
      <c r="W140" s="2382"/>
      <c r="AM140" s="2364"/>
      <c r="AN140" s="2364"/>
    </row>
    <row r="141" spans="1:40" ht="15">
      <c r="A141" s="2345"/>
      <c r="B141" s="2398"/>
      <c r="C141" s="2399" t="s">
        <v>552</v>
      </c>
      <c r="D141" s="2345"/>
      <c r="E141" s="2343"/>
      <c r="F141" s="2343"/>
      <c r="G141" s="2343" t="s">
        <v>593</v>
      </c>
      <c r="H141" s="2343"/>
      <c r="I141" s="2347"/>
      <c r="J141" s="2399"/>
      <c r="K141" s="2399"/>
      <c r="L141" s="2398">
        <f t="shared" si="29"/>
        <v>0</v>
      </c>
      <c r="M141" s="2399"/>
      <c r="N141" s="2399"/>
      <c r="O141" s="2398">
        <f t="shared" si="30"/>
        <v>0</v>
      </c>
      <c r="P141" s="2399"/>
      <c r="Q141" s="2399"/>
      <c r="R141" s="2398">
        <f t="shared" si="31"/>
        <v>0</v>
      </c>
      <c r="S141" s="2399"/>
      <c r="T141" s="2399"/>
      <c r="U141" s="2398">
        <f t="shared" si="32"/>
        <v>0</v>
      </c>
      <c r="V141" s="2398">
        <f t="shared" si="33"/>
        <v>0</v>
      </c>
      <c r="W141" s="2382"/>
      <c r="AM141" s="2364"/>
      <c r="AN141" s="2364"/>
    </row>
    <row r="142" spans="1:40" ht="15">
      <c r="A142" s="2345"/>
      <c r="B142" s="2398"/>
      <c r="C142" s="2399" t="s">
        <v>552</v>
      </c>
      <c r="D142" s="2345"/>
      <c r="E142" s="2343"/>
      <c r="F142" s="2343"/>
      <c r="G142" s="2343" t="s">
        <v>594</v>
      </c>
      <c r="H142" s="2343"/>
      <c r="I142" s="2347"/>
      <c r="J142" s="2399">
        <f>J143+J144+J145</f>
        <v>0</v>
      </c>
      <c r="K142" s="2399">
        <f>K143+K144+K145</f>
        <v>0</v>
      </c>
      <c r="L142" s="2398">
        <f>J142+K142</f>
        <v>0</v>
      </c>
      <c r="M142" s="2399">
        <f>M143+M144+M145</f>
        <v>0</v>
      </c>
      <c r="N142" s="2399">
        <f>N143+N144+N145</f>
        <v>0</v>
      </c>
      <c r="O142" s="2398">
        <f t="shared" si="30"/>
        <v>0</v>
      </c>
      <c r="P142" s="2399">
        <f>P143+P144+P145</f>
        <v>0</v>
      </c>
      <c r="Q142" s="2399">
        <f>Q143+Q144+Q145</f>
        <v>0</v>
      </c>
      <c r="R142" s="2398">
        <f t="shared" si="31"/>
        <v>0</v>
      </c>
      <c r="S142" s="2399">
        <f>S143+S144+S145</f>
        <v>0</v>
      </c>
      <c r="T142" s="2399">
        <f>T143+T144+T145</f>
        <v>0</v>
      </c>
      <c r="U142" s="2398">
        <f t="shared" si="32"/>
        <v>0</v>
      </c>
      <c r="V142" s="2398">
        <f t="shared" si="33"/>
        <v>0</v>
      </c>
      <c r="W142" s="2382"/>
      <c r="AM142" s="2364"/>
      <c r="AN142" s="2364"/>
    </row>
    <row r="143" spans="1:40" ht="15">
      <c r="A143" s="2345"/>
      <c r="B143" s="2398"/>
      <c r="C143" s="2399" t="s">
        <v>552</v>
      </c>
      <c r="D143" s="2345"/>
      <c r="E143" s="2343"/>
      <c r="F143" s="2343"/>
      <c r="G143" s="2346" t="s">
        <v>595</v>
      </c>
      <c r="H143" s="2343"/>
      <c r="I143" s="2347"/>
      <c r="J143" s="2399"/>
      <c r="K143" s="2399"/>
      <c r="L143" s="2398">
        <f t="shared" si="29"/>
        <v>0</v>
      </c>
      <c r="M143" s="2399"/>
      <c r="N143" s="2399"/>
      <c r="O143" s="2398">
        <f t="shared" si="30"/>
        <v>0</v>
      </c>
      <c r="P143" s="2399"/>
      <c r="Q143" s="2399"/>
      <c r="R143" s="2398">
        <f t="shared" si="31"/>
        <v>0</v>
      </c>
      <c r="S143" s="2399"/>
      <c r="T143" s="2399"/>
      <c r="U143" s="2398">
        <f t="shared" si="32"/>
        <v>0</v>
      </c>
      <c r="V143" s="2398">
        <f t="shared" si="33"/>
        <v>0</v>
      </c>
      <c r="W143" s="2382"/>
      <c r="AM143" s="2364"/>
      <c r="AN143" s="2364"/>
    </row>
    <row r="144" spans="1:40" ht="15">
      <c r="A144" s="2345"/>
      <c r="B144" s="2398"/>
      <c r="C144" s="2399" t="s">
        <v>552</v>
      </c>
      <c r="D144" s="2345"/>
      <c r="E144" s="2343"/>
      <c r="F144" s="2343"/>
      <c r="G144" s="2346" t="s">
        <v>592</v>
      </c>
      <c r="H144" s="2343"/>
      <c r="I144" s="2347"/>
      <c r="J144" s="2399"/>
      <c r="K144" s="2399"/>
      <c r="L144" s="2398">
        <f t="shared" si="29"/>
        <v>0</v>
      </c>
      <c r="M144" s="2399"/>
      <c r="N144" s="2399"/>
      <c r="O144" s="2398">
        <f t="shared" si="30"/>
        <v>0</v>
      </c>
      <c r="P144" s="2399"/>
      <c r="Q144" s="2399"/>
      <c r="R144" s="2398">
        <f t="shared" si="31"/>
        <v>0</v>
      </c>
      <c r="S144" s="2399"/>
      <c r="T144" s="2399"/>
      <c r="U144" s="2398">
        <f t="shared" si="32"/>
        <v>0</v>
      </c>
      <c r="V144" s="2398">
        <f t="shared" si="33"/>
        <v>0</v>
      </c>
      <c r="W144" s="2382"/>
      <c r="AM144" s="2364"/>
      <c r="AN144" s="2364"/>
    </row>
    <row r="145" spans="1:41" ht="15">
      <c r="A145" s="2345"/>
      <c r="B145" s="2398"/>
      <c r="C145" s="2399" t="s">
        <v>552</v>
      </c>
      <c r="D145" s="2345"/>
      <c r="E145" s="2343"/>
      <c r="F145" s="2343"/>
      <c r="G145" s="2346" t="s">
        <v>1621</v>
      </c>
      <c r="H145" s="2343"/>
      <c r="I145" s="2347"/>
      <c r="J145" s="2399"/>
      <c r="K145" s="2399"/>
      <c r="L145" s="2398">
        <f t="shared" si="29"/>
        <v>0</v>
      </c>
      <c r="M145" s="2399"/>
      <c r="N145" s="2399"/>
      <c r="O145" s="2398">
        <f t="shared" si="30"/>
        <v>0</v>
      </c>
      <c r="P145" s="2399"/>
      <c r="Q145" s="2399"/>
      <c r="R145" s="2398">
        <f t="shared" si="31"/>
        <v>0</v>
      </c>
      <c r="S145" s="2399"/>
      <c r="T145" s="2399"/>
      <c r="U145" s="2398">
        <f t="shared" si="32"/>
        <v>0</v>
      </c>
      <c r="V145" s="2398">
        <f t="shared" si="33"/>
        <v>0</v>
      </c>
      <c r="W145" s="2382"/>
      <c r="AM145" s="2364"/>
      <c r="AN145" s="2364"/>
    </row>
    <row r="146" spans="1:41" ht="15">
      <c r="A146" s="2345"/>
      <c r="B146" s="2398"/>
      <c r="C146" s="2399" t="s">
        <v>552</v>
      </c>
      <c r="D146" s="2345"/>
      <c r="E146" s="2343"/>
      <c r="F146" s="2343" t="s">
        <v>913</v>
      </c>
      <c r="G146" s="2343" t="s">
        <v>596</v>
      </c>
      <c r="H146" s="2343"/>
      <c r="I146" s="2347"/>
      <c r="J146" s="2399"/>
      <c r="K146" s="2399"/>
      <c r="L146" s="2398">
        <f t="shared" si="29"/>
        <v>0</v>
      </c>
      <c r="M146" s="2399"/>
      <c r="N146" s="2399"/>
      <c r="O146" s="2398">
        <f t="shared" si="30"/>
        <v>0</v>
      </c>
      <c r="P146" s="2399"/>
      <c r="Q146" s="2399"/>
      <c r="R146" s="2398">
        <f t="shared" si="31"/>
        <v>0</v>
      </c>
      <c r="S146" s="2399"/>
      <c r="T146" s="2399"/>
      <c r="U146" s="2398">
        <f t="shared" si="32"/>
        <v>0</v>
      </c>
      <c r="V146" s="2398">
        <f t="shared" si="33"/>
        <v>0</v>
      </c>
      <c r="W146" s="2382"/>
      <c r="AM146" s="2364"/>
      <c r="AN146" s="2364"/>
    </row>
    <row r="147" spans="1:41" s="2353" customFormat="1" ht="15">
      <c r="A147" s="2345"/>
      <c r="B147" s="2398"/>
      <c r="C147" s="2399" t="s">
        <v>552</v>
      </c>
      <c r="D147" s="2350"/>
      <c r="E147" s="2350"/>
      <c r="F147" s="2350" t="s">
        <v>997</v>
      </c>
      <c r="G147" s="2350"/>
      <c r="H147" s="2350"/>
      <c r="I147" s="2351"/>
      <c r="J147" s="2399"/>
      <c r="K147" s="2399"/>
      <c r="L147" s="2398">
        <f t="shared" si="29"/>
        <v>0</v>
      </c>
      <c r="M147" s="2399"/>
      <c r="N147" s="2399"/>
      <c r="O147" s="2398">
        <f t="shared" si="30"/>
        <v>0</v>
      </c>
      <c r="P147" s="2399"/>
      <c r="Q147" s="2399"/>
      <c r="R147" s="2398">
        <f t="shared" si="31"/>
        <v>0</v>
      </c>
      <c r="S147" s="2399"/>
      <c r="T147" s="2399"/>
      <c r="U147" s="2398">
        <f t="shared" si="32"/>
        <v>0</v>
      </c>
      <c r="V147" s="2398">
        <f t="shared" si="33"/>
        <v>0</v>
      </c>
      <c r="W147" s="2404"/>
      <c r="X147" s="2404"/>
      <c r="Y147" s="2404"/>
    </row>
    <row r="148" spans="1:41" s="2353" customFormat="1" ht="15">
      <c r="A148" s="2345"/>
      <c r="B148" s="2405"/>
      <c r="C148" s="2399" t="s">
        <v>552</v>
      </c>
      <c r="D148" s="2350"/>
      <c r="E148" s="2350"/>
      <c r="F148" s="2350" t="s">
        <v>998</v>
      </c>
      <c r="G148" s="2350" t="s">
        <v>597</v>
      </c>
      <c r="H148" s="2351"/>
      <c r="I148" s="2351"/>
      <c r="J148" s="2399"/>
      <c r="K148" s="2399"/>
      <c r="L148" s="2398">
        <f t="shared" si="29"/>
        <v>0</v>
      </c>
      <c r="M148" s="2399"/>
      <c r="N148" s="2399"/>
      <c r="O148" s="2398">
        <f t="shared" si="30"/>
        <v>0</v>
      </c>
      <c r="P148" s="2399"/>
      <c r="Q148" s="2399"/>
      <c r="R148" s="2398">
        <f t="shared" si="31"/>
        <v>0</v>
      </c>
      <c r="S148" s="2399"/>
      <c r="T148" s="2399"/>
      <c r="U148" s="2398">
        <f t="shared" si="32"/>
        <v>0</v>
      </c>
      <c r="V148" s="2398">
        <f t="shared" si="33"/>
        <v>0</v>
      </c>
      <c r="W148" s="2404"/>
      <c r="X148" s="2404"/>
      <c r="Y148" s="2404"/>
    </row>
    <row r="149" spans="1:41" ht="15">
      <c r="A149" s="2345"/>
      <c r="B149" s="2398"/>
      <c r="C149" s="2399" t="s">
        <v>552</v>
      </c>
      <c r="D149" s="2345"/>
      <c r="E149" s="2343"/>
      <c r="F149" s="2343" t="s">
        <v>1620</v>
      </c>
      <c r="G149" s="2343"/>
      <c r="H149" s="2347"/>
      <c r="I149" s="2347"/>
      <c r="J149" s="2399"/>
      <c r="K149" s="2399"/>
      <c r="L149" s="2398">
        <f t="shared" si="29"/>
        <v>0</v>
      </c>
      <c r="M149" s="2399"/>
      <c r="N149" s="2399"/>
      <c r="O149" s="2398">
        <f t="shared" si="30"/>
        <v>0</v>
      </c>
      <c r="P149" s="2399"/>
      <c r="Q149" s="2399"/>
      <c r="R149" s="2398"/>
      <c r="S149" s="2399"/>
      <c r="T149" s="2399"/>
      <c r="U149" s="2398">
        <f t="shared" ref="U149" si="34">S149+T149</f>
        <v>0</v>
      </c>
      <c r="V149" s="2398">
        <f t="shared" ref="V149" si="35">U149+R149+O149+L149</f>
        <v>0</v>
      </c>
      <c r="W149" s="2382"/>
      <c r="AM149" s="2364"/>
      <c r="AN149" s="2364"/>
    </row>
    <row r="150" spans="1:41" ht="15">
      <c r="A150" s="2345"/>
      <c r="B150" s="2398"/>
      <c r="C150" s="2399"/>
      <c r="D150" s="2345"/>
      <c r="E150" s="2343"/>
      <c r="F150" s="2343"/>
      <c r="G150" s="2343"/>
      <c r="H150" s="2347"/>
      <c r="I150" s="2347"/>
      <c r="J150" s="2399"/>
      <c r="K150" s="2399"/>
      <c r="L150" s="2398"/>
      <c r="M150" s="2399"/>
      <c r="N150" s="2399"/>
      <c r="O150" s="2398"/>
      <c r="P150" s="2399"/>
      <c r="Q150" s="2399"/>
      <c r="R150" s="2398"/>
      <c r="S150" s="2399"/>
      <c r="T150" s="2399"/>
      <c r="U150" s="2398"/>
      <c r="V150" s="2398"/>
      <c r="W150" s="2382"/>
      <c r="AM150" s="2364"/>
      <c r="AN150" s="2364"/>
    </row>
    <row r="151" spans="1:41" ht="15">
      <c r="A151" s="2354"/>
      <c r="B151" s="2406"/>
      <c r="C151" s="2407"/>
      <c r="D151" s="2354"/>
      <c r="E151" s="2355"/>
      <c r="F151" s="2355"/>
      <c r="G151" s="2355"/>
      <c r="H151" s="2356"/>
      <c r="I151" s="2356"/>
      <c r="J151" s="2408"/>
      <c r="K151" s="2408"/>
      <c r="L151" s="2409"/>
      <c r="M151" s="2408"/>
      <c r="N151" s="2408"/>
      <c r="O151" s="2409"/>
      <c r="P151" s="2408"/>
      <c r="Q151" s="2408"/>
      <c r="R151" s="2409"/>
      <c r="S151" s="2408"/>
      <c r="T151" s="2408"/>
      <c r="U151" s="2409"/>
      <c r="V151" s="2409"/>
      <c r="W151" s="2382"/>
      <c r="AM151" s="2364"/>
      <c r="AN151" s="2364"/>
    </row>
    <row r="152" spans="1:41" ht="15.75" thickBot="1">
      <c r="A152" s="2360"/>
      <c r="B152" s="3315"/>
      <c r="C152" s="3316"/>
      <c r="D152" s="2360"/>
      <c r="E152" s="3259" t="s">
        <v>598</v>
      </c>
      <c r="F152" s="3259"/>
      <c r="G152" s="3259"/>
      <c r="H152" s="3260"/>
      <c r="I152" s="3260"/>
      <c r="J152" s="3316">
        <f>J10</f>
        <v>0</v>
      </c>
      <c r="K152" s="3316">
        <f>K10</f>
        <v>0</v>
      </c>
      <c r="L152" s="3315">
        <f>J152+K152</f>
        <v>0</v>
      </c>
      <c r="M152" s="3316">
        <f>M10</f>
        <v>0</v>
      </c>
      <c r="N152" s="3316">
        <f>N10</f>
        <v>0</v>
      </c>
      <c r="O152" s="3315">
        <f>M152+N152</f>
        <v>0</v>
      </c>
      <c r="P152" s="3316">
        <f>P10</f>
        <v>0</v>
      </c>
      <c r="Q152" s="3316">
        <f>Q10</f>
        <v>0</v>
      </c>
      <c r="R152" s="3315">
        <f>P152+Q152</f>
        <v>0</v>
      </c>
      <c r="S152" s="3316">
        <f>S10</f>
        <v>0</v>
      </c>
      <c r="T152" s="3316">
        <f>T10</f>
        <v>0</v>
      </c>
      <c r="U152" s="3315">
        <f>S152+T152</f>
        <v>0</v>
      </c>
      <c r="V152" s="3315">
        <f>U152+R152+O152+L152</f>
        <v>0</v>
      </c>
      <c r="W152" s="2382"/>
      <c r="AM152" s="2364"/>
      <c r="AN152" s="2364"/>
    </row>
    <row r="153" spans="1:41">
      <c r="A153" s="2365"/>
      <c r="B153" s="2366"/>
      <c r="C153" s="2367"/>
      <c r="D153" s="2365"/>
      <c r="E153" s="2368"/>
      <c r="F153" s="2368"/>
      <c r="G153" s="2368"/>
      <c r="H153" s="2369"/>
      <c r="I153" s="2369"/>
      <c r="J153" s="2370"/>
      <c r="K153" s="2370"/>
      <c r="L153" s="2371"/>
      <c r="M153" s="2370"/>
      <c r="N153" s="2370"/>
      <c r="O153" s="2371"/>
      <c r="P153" s="2370"/>
      <c r="Q153" s="2370"/>
      <c r="R153" s="2371"/>
      <c r="S153" s="2370"/>
      <c r="T153" s="2370"/>
      <c r="U153" s="2371"/>
      <c r="V153" s="2371"/>
      <c r="W153" s="2382"/>
      <c r="AM153" s="2364"/>
      <c r="AN153" s="2364"/>
    </row>
    <row r="154" spans="1:41" ht="15.75">
      <c r="A154" s="2410"/>
      <c r="B154" s="2411"/>
      <c r="C154" s="2412"/>
      <c r="D154" s="2410"/>
      <c r="E154" s="2413"/>
      <c r="F154" s="2413"/>
      <c r="G154" s="2413"/>
      <c r="H154" s="2414"/>
      <c r="I154" s="2415" t="s">
        <v>599</v>
      </c>
      <c r="J154" s="2416">
        <f>J152</f>
        <v>0</v>
      </c>
      <c r="K154" s="2416">
        <f>K152</f>
        <v>0</v>
      </c>
      <c r="L154" s="2417">
        <f>J154+K154</f>
        <v>0</v>
      </c>
      <c r="M154" s="2416">
        <f>M152</f>
        <v>0</v>
      </c>
      <c r="N154" s="2416">
        <f>N152</f>
        <v>0</v>
      </c>
      <c r="O154" s="2417">
        <f>M154+N154</f>
        <v>0</v>
      </c>
      <c r="P154" s="2416">
        <f>P152</f>
        <v>0</v>
      </c>
      <c r="Q154" s="2416">
        <f>Q152</f>
        <v>0</v>
      </c>
      <c r="R154" s="2417">
        <f>P154+Q154</f>
        <v>0</v>
      </c>
      <c r="S154" s="2416">
        <f>S152</f>
        <v>0</v>
      </c>
      <c r="T154" s="2416">
        <f>T152</f>
        <v>0</v>
      </c>
      <c r="U154" s="2417">
        <f>S154+T154</f>
        <v>0</v>
      </c>
      <c r="V154" s="2417">
        <f>U154+R154+O154+L154</f>
        <v>0</v>
      </c>
      <c r="W154" s="2382"/>
      <c r="AM154" s="2364"/>
      <c r="AN154" s="2364"/>
    </row>
    <row r="155" spans="1:41" ht="13.5" thickBot="1">
      <c r="A155" s="2372"/>
      <c r="B155" s="2373"/>
      <c r="C155" s="2374"/>
      <c r="D155" s="2372"/>
      <c r="E155" s="2373"/>
      <c r="F155" s="2373"/>
      <c r="G155" s="2373"/>
      <c r="H155" s="2375"/>
      <c r="I155" s="2375"/>
      <c r="J155" s="2376"/>
      <c r="K155" s="2376"/>
      <c r="L155" s="2377"/>
      <c r="M155" s="2376"/>
      <c r="N155" s="2376"/>
      <c r="O155" s="2377"/>
      <c r="P155" s="2376"/>
      <c r="Q155" s="2376"/>
      <c r="R155" s="2377"/>
      <c r="S155" s="2376"/>
      <c r="T155" s="2376"/>
      <c r="U155" s="2377"/>
      <c r="V155" s="2377"/>
      <c r="W155" s="2382"/>
      <c r="AM155" s="2364"/>
      <c r="AN155" s="2364"/>
    </row>
    <row r="156" spans="1:41">
      <c r="A156" s="2326"/>
      <c r="B156" s="2326"/>
      <c r="C156" s="2326"/>
      <c r="D156" s="2326"/>
      <c r="E156" s="2326"/>
      <c r="F156" s="2326"/>
      <c r="G156" s="2326"/>
      <c r="H156" s="2327"/>
      <c r="I156" s="2327"/>
      <c r="J156" s="2379"/>
      <c r="K156" s="2379"/>
      <c r="L156" s="2378"/>
      <c r="M156" s="2379"/>
      <c r="N156" s="2379"/>
      <c r="O156" s="2378"/>
      <c r="P156" s="2379"/>
      <c r="Q156" s="2379"/>
      <c r="R156" s="2378"/>
      <c r="S156" s="2379"/>
      <c r="T156" s="2379"/>
      <c r="U156" s="2378" t="s">
        <v>1864</v>
      </c>
      <c r="V156" s="3278">
        <f>'Tableau 3A bis'!Q162</f>
        <v>0</v>
      </c>
      <c r="W156" s="2382"/>
      <c r="AM156" s="2364"/>
      <c r="AN156" s="2364"/>
    </row>
    <row r="157" spans="1:41">
      <c r="A157" s="2326"/>
      <c r="B157" s="2326"/>
      <c r="C157" s="2326"/>
      <c r="D157" s="2326"/>
      <c r="E157" s="2326"/>
      <c r="F157" s="2326"/>
      <c r="G157" s="2326"/>
      <c r="H157" s="2327"/>
      <c r="I157" s="2327"/>
      <c r="J157" s="2379"/>
      <c r="K157" s="2379"/>
      <c r="L157" s="2378"/>
      <c r="M157" s="2379"/>
      <c r="N157" s="2379"/>
      <c r="O157" s="2378"/>
      <c r="P157" s="2379"/>
      <c r="Q157" s="2379"/>
      <c r="R157" s="2378"/>
      <c r="S157" s="2379"/>
      <c r="T157" s="2379"/>
      <c r="U157" s="2378"/>
      <c r="V157" s="2378"/>
      <c r="W157" s="2382"/>
      <c r="AM157" s="2364"/>
      <c r="AN157" s="2364"/>
    </row>
    <row r="158" spans="1:41">
      <c r="G158" s="2381"/>
      <c r="I158" s="2380" t="s">
        <v>127</v>
      </c>
      <c r="J158" s="2378" t="e">
        <f>J154/L154</f>
        <v>#DIV/0!</v>
      </c>
      <c r="K158" s="2378" t="e">
        <f>K154/L154</f>
        <v>#DIV/0!</v>
      </c>
      <c r="L158" s="2378"/>
      <c r="M158" s="2378" t="e">
        <f>M154/O154</f>
        <v>#DIV/0!</v>
      </c>
      <c r="N158" s="2378" t="e">
        <f>N154/O154</f>
        <v>#DIV/0!</v>
      </c>
      <c r="O158" s="2378"/>
      <c r="P158" s="2378" t="e">
        <f>P154/R154</f>
        <v>#DIV/0!</v>
      </c>
      <c r="Q158" s="2378" t="e">
        <f>Q154/R154</f>
        <v>#DIV/0!</v>
      </c>
      <c r="R158" s="2378"/>
      <c r="S158" s="2378" t="e">
        <f>S154/U154</f>
        <v>#DIV/0!</v>
      </c>
      <c r="T158" s="2378" t="e">
        <f>T154/U154</f>
        <v>#DIV/0!</v>
      </c>
      <c r="U158" s="2378"/>
      <c r="V158" s="2378"/>
      <c r="W158" s="2382"/>
      <c r="AN158" s="2364"/>
    </row>
    <row r="159" spans="1:41">
      <c r="G159" s="2381"/>
      <c r="I159" s="2380" t="s">
        <v>77</v>
      </c>
      <c r="J159" s="2378"/>
      <c r="K159" s="2378"/>
      <c r="L159" s="2378" t="e">
        <f>L154/V154</f>
        <v>#DIV/0!</v>
      </c>
      <c r="M159" s="2378"/>
      <c r="N159" s="2378"/>
      <c r="O159" s="2378" t="e">
        <f>O154/V154</f>
        <v>#DIV/0!</v>
      </c>
      <c r="P159" s="2378"/>
      <c r="Q159" s="2378"/>
      <c r="R159" s="2378" t="e">
        <f>R154/S154</f>
        <v>#DIV/0!</v>
      </c>
      <c r="S159" s="2378"/>
      <c r="T159" s="2378"/>
      <c r="U159" s="2378" t="e">
        <f>U154/V154</f>
        <v>#DIV/0!</v>
      </c>
      <c r="V159" s="2378"/>
      <c r="W159" s="2382"/>
      <c r="AN159" s="2364"/>
    </row>
    <row r="160" spans="1:41">
      <c r="G160" s="2381"/>
      <c r="W160" s="2382"/>
      <c r="X160" s="2381"/>
      <c r="AO160" s="2382"/>
    </row>
    <row r="162" spans="1:2" ht="18">
      <c r="A162" s="2311" t="s">
        <v>1004</v>
      </c>
      <c r="B162" s="2383"/>
    </row>
    <row r="163" spans="1:2" ht="15">
      <c r="A163" s="2383" t="s">
        <v>1305</v>
      </c>
      <c r="B163" s="2383" t="s">
        <v>126</v>
      </c>
    </row>
    <row r="164" spans="1:2" ht="15">
      <c r="A164" s="2353"/>
      <c r="B164" s="2383"/>
    </row>
  </sheetData>
  <mergeCells count="10">
    <mergeCell ref="S7:U7"/>
    <mergeCell ref="J8:L8"/>
    <mergeCell ref="M8:O8"/>
    <mergeCell ref="P8:R8"/>
    <mergeCell ref="S8:U8"/>
    <mergeCell ref="A7:C9"/>
    <mergeCell ref="J7:L7"/>
    <mergeCell ref="M7:O7"/>
    <mergeCell ref="D5:I5"/>
    <mergeCell ref="P7:R7"/>
  </mergeCells>
  <pageMargins left="0.70866141732283472" right="0.70866141732283472" top="0.74803149606299213" bottom="0.74803149606299213" header="0.31496062992125984" footer="0.31496062992125984"/>
  <pageSetup paperSize="8" scale="29" orientation="portrait" r:id="rId1"/>
</worksheet>
</file>

<file path=xl/worksheets/sheet22.xml><?xml version="1.0" encoding="utf-8"?>
<worksheet xmlns="http://schemas.openxmlformats.org/spreadsheetml/2006/main" xmlns:r="http://schemas.openxmlformats.org/officeDocument/2006/relationships">
  <sheetPr published="0" enableFormatConditionsCalculation="0">
    <pageSetUpPr fitToPage="1"/>
  </sheetPr>
  <dimension ref="A1:AT167"/>
  <sheetViews>
    <sheetView topLeftCell="A67" zoomScale="75" zoomScaleNormal="75" workbookViewId="0">
      <selection activeCell="G75" sqref="G75"/>
    </sheetView>
  </sheetViews>
  <sheetFormatPr baseColWidth="10" defaultColWidth="8.85546875" defaultRowHeight="12.75"/>
  <cols>
    <col min="1" max="1" width="10.7109375" style="2381" customWidth="1"/>
    <col min="2" max="2" width="10.42578125" style="2381" customWidth="1"/>
    <col min="3" max="3" width="19.28515625" style="2381" customWidth="1"/>
    <col min="4" max="4" width="3.85546875" style="2381" customWidth="1"/>
    <col min="5" max="5" width="4.7109375" style="2381" customWidth="1"/>
    <col min="6" max="7" width="4" style="2381" customWidth="1"/>
    <col min="8" max="8" width="3.7109375" style="2364" customWidth="1"/>
    <col min="9" max="9" width="116" style="2364" customWidth="1"/>
    <col min="10" max="10" width="15" style="2364" customWidth="1"/>
    <col min="11" max="11" width="20.42578125" style="2364" customWidth="1"/>
    <col min="12" max="12" width="23.85546875" style="2364" customWidth="1"/>
    <col min="13" max="24" width="13.7109375" style="2382" customWidth="1"/>
    <col min="25" max="25" width="10.7109375" style="2381" customWidth="1"/>
    <col min="26" max="37" width="10.7109375" style="2382" customWidth="1"/>
    <col min="38" max="42" width="8.85546875" style="2382"/>
    <col min="43" max="16384" width="8.85546875" style="2364"/>
  </cols>
  <sheetData>
    <row r="1" spans="1:42" s="2385" customFormat="1" ht="18">
      <c r="A1" s="2170" t="s">
        <v>1549</v>
      </c>
      <c r="B1" s="2170"/>
      <c r="C1" s="2170"/>
      <c r="D1" s="2170"/>
      <c r="E1" s="2170"/>
      <c r="F1" s="2170"/>
      <c r="G1" s="2171"/>
      <c r="H1" s="2171"/>
      <c r="I1" s="2170"/>
      <c r="M1" s="2386"/>
      <c r="N1" s="2386"/>
      <c r="O1" s="2386"/>
      <c r="P1" s="2386"/>
      <c r="Q1" s="2386"/>
      <c r="R1" s="2386"/>
      <c r="S1" s="2386"/>
      <c r="T1" s="2386"/>
      <c r="U1" s="2386"/>
      <c r="V1" s="2386"/>
      <c r="W1" s="2386"/>
      <c r="X1" s="2386"/>
      <c r="Z1" s="2386"/>
      <c r="AA1" s="2386"/>
      <c r="AB1" s="2386"/>
      <c r="AC1" s="2386"/>
      <c r="AD1" s="2386"/>
      <c r="AE1" s="2386"/>
      <c r="AF1" s="2386"/>
      <c r="AG1" s="2386"/>
      <c r="AH1" s="2386"/>
      <c r="AI1" s="2386"/>
      <c r="AJ1" s="2386"/>
      <c r="AK1" s="2386"/>
      <c r="AL1" s="2386"/>
      <c r="AM1" s="2386"/>
      <c r="AN1" s="2386"/>
      <c r="AO1" s="2386"/>
      <c r="AP1" s="2386"/>
    </row>
    <row r="2" spans="1:42" s="2387" customFormat="1" ht="11.25">
      <c r="A2" s="357" t="str">
        <f>'PAGE DE GARDE'!C8</f>
        <v>ELECTRICITE</v>
      </c>
      <c r="B2" s="403"/>
      <c r="C2" s="357"/>
      <c r="D2" s="369" t="str">
        <f>'PAGE DE GARDE'!C10</f>
        <v>PT 2015-2016 V0</v>
      </c>
      <c r="E2" s="2176"/>
      <c r="F2" s="2176"/>
      <c r="G2" s="2177"/>
      <c r="H2" s="2177"/>
      <c r="I2" s="2176"/>
      <c r="M2" s="2388"/>
      <c r="N2" s="2388"/>
      <c r="O2" s="2388"/>
      <c r="P2" s="2388"/>
      <c r="Q2" s="2388"/>
      <c r="R2" s="2388"/>
      <c r="S2" s="2388"/>
      <c r="T2" s="2388"/>
      <c r="U2" s="2388"/>
      <c r="V2" s="2388"/>
      <c r="W2" s="2388"/>
      <c r="X2" s="2388"/>
      <c r="Z2" s="2388"/>
      <c r="AA2" s="2388"/>
      <c r="AB2" s="2388"/>
      <c r="AC2" s="2388"/>
      <c r="AD2" s="2388"/>
      <c r="AE2" s="2388"/>
      <c r="AF2" s="2388"/>
      <c r="AG2" s="2388"/>
      <c r="AH2" s="2388"/>
      <c r="AI2" s="2388"/>
      <c r="AJ2" s="2388"/>
      <c r="AK2" s="2388"/>
      <c r="AL2" s="2388"/>
      <c r="AM2" s="2388"/>
      <c r="AN2" s="2388"/>
      <c r="AO2" s="2388"/>
      <c r="AP2" s="2388"/>
    </row>
    <row r="3" spans="1:42" s="2387" customFormat="1" ht="11.25">
      <c r="A3" s="1320" t="str">
        <f>'PAGE DE GARDE'!C7</f>
        <v>GRD</v>
      </c>
      <c r="B3" s="369"/>
      <c r="C3" s="357"/>
      <c r="D3" s="358"/>
      <c r="E3" s="2176"/>
      <c r="F3" s="2176"/>
      <c r="G3" s="2177"/>
      <c r="H3" s="2177"/>
      <c r="I3" s="2176"/>
      <c r="M3" s="2388"/>
      <c r="N3" s="2388"/>
      <c r="O3" s="2388"/>
      <c r="P3" s="2388"/>
      <c r="Q3" s="2388"/>
      <c r="R3" s="2388"/>
      <c r="S3" s="2388"/>
      <c r="T3" s="2388"/>
      <c r="U3" s="2388"/>
      <c r="V3" s="2388"/>
      <c r="W3" s="2388"/>
      <c r="X3" s="2388"/>
      <c r="Z3" s="2388"/>
      <c r="AA3" s="2388"/>
      <c r="AB3" s="2388"/>
      <c r="AC3" s="2388"/>
      <c r="AD3" s="2388"/>
      <c r="AE3" s="2388"/>
      <c r="AF3" s="2388"/>
      <c r="AG3" s="2388"/>
      <c r="AH3" s="2388"/>
      <c r="AI3" s="2388"/>
      <c r="AJ3" s="2388"/>
      <c r="AK3" s="2388"/>
      <c r="AL3" s="2388"/>
      <c r="AM3" s="2388"/>
      <c r="AN3" s="2388"/>
      <c r="AO3" s="2388"/>
      <c r="AP3" s="2388"/>
    </row>
    <row r="4" spans="1:42" s="2389" customFormat="1" ht="13.5" thickBot="1">
      <c r="H4" s="2390"/>
      <c r="M4" s="2391"/>
      <c r="N4" s="2391"/>
      <c r="O4" s="2391"/>
      <c r="P4" s="2391"/>
      <c r="Q4" s="2391"/>
      <c r="R4" s="2391"/>
      <c r="S4" s="2391"/>
      <c r="T4" s="2391"/>
      <c r="U4" s="2391"/>
      <c r="V4" s="2391"/>
      <c r="W4" s="2391"/>
      <c r="X4" s="2391"/>
      <c r="Z4" s="2391"/>
      <c r="AA4" s="2391"/>
      <c r="AB4" s="2391"/>
      <c r="AC4" s="2391"/>
      <c r="AD4" s="2391"/>
      <c r="AE4" s="2391"/>
      <c r="AF4" s="2391"/>
      <c r="AG4" s="2391"/>
      <c r="AH4" s="2391"/>
      <c r="AI4" s="2391"/>
      <c r="AJ4" s="2391"/>
      <c r="AK4" s="2391"/>
      <c r="AL4" s="2391"/>
      <c r="AM4" s="2391"/>
      <c r="AN4" s="2391"/>
      <c r="AO4" s="2391"/>
      <c r="AP4" s="2391"/>
    </row>
    <row r="5" spans="1:42" ht="14.25" thickTop="1" thickBot="1">
      <c r="A5" s="2392" t="s">
        <v>600</v>
      </c>
      <c r="B5" s="2393"/>
      <c r="C5" s="2393"/>
      <c r="D5" s="3980" t="str">
        <f>'PAGE DE GARDE'!C7</f>
        <v>GRD</v>
      </c>
      <c r="E5" s="3981"/>
      <c r="F5" s="3981"/>
      <c r="G5" s="3981"/>
      <c r="H5" s="3981"/>
      <c r="I5" s="4009"/>
      <c r="J5" s="2394"/>
      <c r="K5" s="2394"/>
      <c r="L5" s="2389"/>
      <c r="M5" s="2389"/>
      <c r="N5" s="2389"/>
      <c r="O5" s="2389"/>
      <c r="P5" s="2389"/>
      <c r="Q5" s="2389"/>
      <c r="R5" s="2389"/>
      <c r="S5" s="2389"/>
      <c r="T5" s="2389"/>
      <c r="U5" s="2395"/>
      <c r="V5" s="2395"/>
      <c r="W5" s="2389"/>
      <c r="X5" s="2389"/>
      <c r="Y5" s="2389"/>
      <c r="Z5" s="2389"/>
      <c r="AA5" s="2389"/>
      <c r="AB5" s="2389"/>
      <c r="AC5" s="2389"/>
      <c r="AD5" s="2389"/>
      <c r="AE5" s="2389"/>
      <c r="AF5" s="2389"/>
      <c r="AG5" s="2389"/>
      <c r="AH5" s="2395"/>
      <c r="AI5" s="2395"/>
      <c r="AJ5" s="2389"/>
      <c r="AP5" s="2364"/>
    </row>
    <row r="6" spans="1:42" ht="14.25" thickTop="1" thickBot="1">
      <c r="A6" s="2389"/>
      <c r="B6" s="2389"/>
      <c r="C6" s="2389"/>
      <c r="D6" s="2389"/>
      <c r="E6" s="2389"/>
      <c r="F6" s="2389"/>
      <c r="G6" s="2389"/>
      <c r="H6" s="2390"/>
      <c r="I6" s="2389"/>
      <c r="J6" s="2389"/>
      <c r="K6" s="2389"/>
      <c r="L6" s="2389"/>
      <c r="M6" s="2389"/>
      <c r="N6" s="2389"/>
      <c r="O6" s="2389"/>
      <c r="P6" s="2389"/>
      <c r="Q6" s="2389"/>
      <c r="R6" s="2389"/>
      <c r="S6" s="2389"/>
      <c r="T6" s="2389"/>
      <c r="U6" s="2389"/>
      <c r="V6" s="2395"/>
      <c r="W6" s="2395"/>
      <c r="X6" s="2389"/>
      <c r="Y6" s="2389"/>
      <c r="Z6" s="2389"/>
      <c r="AA6" s="2389"/>
      <c r="AB6" s="2389"/>
      <c r="AC6" s="2389"/>
      <c r="AD6" s="2389"/>
      <c r="AE6" s="2389"/>
      <c r="AF6" s="2389"/>
      <c r="AG6" s="2389"/>
      <c r="AH6" s="2389"/>
      <c r="AI6" s="2395"/>
      <c r="AJ6" s="2395"/>
      <c r="AK6" s="2389"/>
    </row>
    <row r="7" spans="1:42" ht="12.75" customHeight="1">
      <c r="A7" s="3982" t="s">
        <v>550</v>
      </c>
      <c r="B7" s="3983"/>
      <c r="C7" s="3984"/>
      <c r="D7" s="2365"/>
      <c r="E7" s="2368"/>
      <c r="F7" s="2368"/>
      <c r="G7" s="2368"/>
      <c r="H7" s="2369"/>
      <c r="I7" s="2369"/>
      <c r="J7" s="4014" t="s">
        <v>1522</v>
      </c>
      <c r="K7" s="4006" t="s">
        <v>1522</v>
      </c>
      <c r="L7" s="4007"/>
      <c r="M7" s="4008"/>
      <c r="N7" s="4006" t="s">
        <v>1522</v>
      </c>
      <c r="O7" s="4007"/>
      <c r="P7" s="4008"/>
      <c r="Q7" s="4006" t="s">
        <v>1522</v>
      </c>
      <c r="R7" s="4007"/>
      <c r="S7" s="4008"/>
      <c r="T7" s="4006" t="s">
        <v>1522</v>
      </c>
      <c r="U7" s="4007"/>
      <c r="V7" s="4008"/>
      <c r="Y7" s="2382"/>
      <c r="AA7" s="2364"/>
      <c r="AB7" s="2364"/>
      <c r="AC7" s="2364"/>
      <c r="AD7" s="2364"/>
      <c r="AE7" s="2364"/>
      <c r="AF7" s="2364"/>
      <c r="AG7" s="2364"/>
      <c r="AH7" s="2364"/>
      <c r="AI7" s="2364"/>
      <c r="AJ7" s="2364"/>
      <c r="AK7" s="2364"/>
      <c r="AL7" s="2364"/>
      <c r="AM7" s="2364"/>
      <c r="AN7" s="2364"/>
      <c r="AO7" s="2364"/>
      <c r="AP7" s="2364"/>
    </row>
    <row r="8" spans="1:42" ht="15.75" customHeight="1" thickBot="1">
      <c r="A8" s="3985"/>
      <c r="B8" s="3986"/>
      <c r="C8" s="3987"/>
      <c r="D8" s="2325"/>
      <c r="E8" s="2326"/>
      <c r="F8" s="2326"/>
      <c r="G8" s="2326"/>
      <c r="H8" s="2327"/>
      <c r="I8" s="2327"/>
      <c r="J8" s="4015"/>
      <c r="K8" s="4010" t="s">
        <v>554</v>
      </c>
      <c r="L8" s="4011"/>
      <c r="M8" s="4012"/>
      <c r="N8" s="4013" t="s">
        <v>854</v>
      </c>
      <c r="O8" s="4011"/>
      <c r="P8" s="4012"/>
      <c r="Q8" s="4010" t="s">
        <v>555</v>
      </c>
      <c r="R8" s="4011"/>
      <c r="S8" s="4012"/>
      <c r="T8" s="4010" t="s">
        <v>556</v>
      </c>
      <c r="U8" s="4011"/>
      <c r="V8" s="4012"/>
      <c r="Y8" s="2382"/>
      <c r="AA8" s="2364"/>
      <c r="AB8" s="2364"/>
      <c r="AC8" s="2364"/>
      <c r="AD8" s="2364"/>
      <c r="AE8" s="2364"/>
      <c r="AF8" s="2364"/>
      <c r="AG8" s="2364"/>
      <c r="AH8" s="2364"/>
      <c r="AI8" s="2364"/>
      <c r="AJ8" s="2364"/>
      <c r="AK8" s="2364"/>
      <c r="AL8" s="2364"/>
      <c r="AM8" s="2364"/>
      <c r="AN8" s="2364"/>
      <c r="AO8" s="2364"/>
      <c r="AP8" s="2364"/>
    </row>
    <row r="9" spans="1:42" ht="13.5" customHeight="1" thickBot="1">
      <c r="A9" s="3988"/>
      <c r="B9" s="3989"/>
      <c r="C9" s="3990"/>
      <c r="D9" s="2372"/>
      <c r="E9" s="2373"/>
      <c r="F9" s="2373"/>
      <c r="G9" s="2373"/>
      <c r="H9" s="2375"/>
      <c r="I9" s="2375"/>
      <c r="J9" s="2396" t="s">
        <v>559</v>
      </c>
      <c r="K9" s="2397" t="s">
        <v>557</v>
      </c>
      <c r="L9" s="2397" t="s">
        <v>558</v>
      </c>
      <c r="M9" s="2397" t="s">
        <v>754</v>
      </c>
      <c r="N9" s="2397" t="s">
        <v>557</v>
      </c>
      <c r="O9" s="2397" t="s">
        <v>558</v>
      </c>
      <c r="P9" s="2397" t="s">
        <v>754</v>
      </c>
      <c r="Q9" s="2397" t="s">
        <v>557</v>
      </c>
      <c r="R9" s="2397" t="s">
        <v>558</v>
      </c>
      <c r="S9" s="2397" t="s">
        <v>754</v>
      </c>
      <c r="T9" s="2397" t="s">
        <v>557</v>
      </c>
      <c r="U9" s="2397" t="s">
        <v>558</v>
      </c>
      <c r="V9" s="2397" t="s">
        <v>754</v>
      </c>
      <c r="Y9" s="2382"/>
      <c r="AA9" s="2364"/>
      <c r="AB9" s="2364"/>
      <c r="AC9" s="2364"/>
      <c r="AD9" s="2364"/>
      <c r="AE9" s="2364"/>
      <c r="AF9" s="2364"/>
      <c r="AG9" s="2364"/>
      <c r="AH9" s="2364"/>
      <c r="AI9" s="2364"/>
      <c r="AJ9" s="2364"/>
      <c r="AK9" s="2364"/>
      <c r="AL9" s="2364"/>
      <c r="AM9" s="2364"/>
      <c r="AN9" s="2364"/>
      <c r="AO9" s="2364"/>
      <c r="AP9" s="2364"/>
    </row>
    <row r="10" spans="1:42" ht="13.5" customHeight="1">
      <c r="A10" s="2345"/>
      <c r="B10" s="2398"/>
      <c r="C10" s="2399"/>
      <c r="D10" s="2344" t="s">
        <v>983</v>
      </c>
      <c r="E10" s="2353"/>
      <c r="F10" s="2342"/>
      <c r="G10" s="2326"/>
      <c r="H10" s="2327"/>
      <c r="I10" s="2327"/>
      <c r="J10" s="2399"/>
      <c r="K10" s="2399"/>
      <c r="L10" s="2399"/>
      <c r="M10" s="2398"/>
      <c r="N10" s="2399"/>
      <c r="O10" s="2399"/>
      <c r="P10" s="2398"/>
      <c r="Q10" s="2399"/>
      <c r="R10" s="2399"/>
      <c r="S10" s="2398"/>
      <c r="T10" s="2399"/>
      <c r="U10" s="2399"/>
      <c r="V10" s="2398"/>
      <c r="Y10" s="2382"/>
      <c r="AA10" s="2364"/>
      <c r="AB10" s="2364"/>
      <c r="AC10" s="2364"/>
      <c r="AD10" s="2364"/>
      <c r="AE10" s="2364"/>
      <c r="AF10" s="2364"/>
      <c r="AG10" s="2364"/>
      <c r="AH10" s="2364"/>
      <c r="AI10" s="2364"/>
      <c r="AJ10" s="2364"/>
      <c r="AK10" s="2364"/>
      <c r="AL10" s="2364"/>
      <c r="AM10" s="2364"/>
      <c r="AN10" s="2364"/>
      <c r="AO10" s="2364"/>
      <c r="AP10" s="2364"/>
    </row>
    <row r="11" spans="1:42" ht="13.5" customHeight="1">
      <c r="A11" s="2345"/>
      <c r="B11" s="2398"/>
      <c r="C11" s="2399"/>
      <c r="D11" s="2336"/>
      <c r="E11" s="2337"/>
      <c r="F11" s="2337" t="s">
        <v>984</v>
      </c>
      <c r="G11" s="2338"/>
      <c r="H11" s="2339"/>
      <c r="I11" s="2340"/>
      <c r="J11" s="2399"/>
      <c r="K11" s="2399"/>
      <c r="L11" s="2399"/>
      <c r="M11" s="2398"/>
      <c r="N11" s="2399"/>
      <c r="O11" s="2399"/>
      <c r="P11" s="2398"/>
      <c r="Q11" s="2399"/>
      <c r="R11" s="2399"/>
      <c r="S11" s="2398"/>
      <c r="T11" s="2399"/>
      <c r="U11" s="2399"/>
      <c r="V11" s="2398"/>
      <c r="Y11" s="2382"/>
      <c r="AA11" s="2364"/>
      <c r="AB11" s="2364"/>
      <c r="AC11" s="2364"/>
      <c r="AD11" s="2364"/>
      <c r="AE11" s="2364"/>
      <c r="AF11" s="2364"/>
      <c r="AG11" s="2364"/>
      <c r="AH11" s="2364"/>
      <c r="AI11" s="2364"/>
      <c r="AJ11" s="2364"/>
      <c r="AK11" s="2364"/>
      <c r="AL11" s="2364"/>
      <c r="AM11" s="2364"/>
      <c r="AN11" s="2364"/>
      <c r="AO11" s="2364"/>
      <c r="AP11" s="2364"/>
    </row>
    <row r="12" spans="1:42" ht="13.5" customHeight="1">
      <c r="A12" s="2345"/>
      <c r="B12" s="2398"/>
      <c r="C12" s="2399"/>
      <c r="D12" s="2336"/>
      <c r="E12" s="2337"/>
      <c r="F12" s="2337" t="s">
        <v>985</v>
      </c>
      <c r="G12" s="2338"/>
      <c r="H12" s="2339"/>
      <c r="I12" s="2340"/>
      <c r="J12" s="2399"/>
      <c r="K12" s="2399"/>
      <c r="L12" s="2399"/>
      <c r="M12" s="2398"/>
      <c r="N12" s="2399"/>
      <c r="O12" s="2399"/>
      <c r="P12" s="2398"/>
      <c r="Q12" s="2399"/>
      <c r="R12" s="2399"/>
      <c r="S12" s="2398"/>
      <c r="T12" s="2399"/>
      <c r="U12" s="2399"/>
      <c r="V12" s="2398"/>
      <c r="Y12" s="2382"/>
      <c r="AA12" s="2364"/>
      <c r="AB12" s="2364"/>
      <c r="AC12" s="2364"/>
      <c r="AD12" s="2364"/>
      <c r="AE12" s="2364"/>
      <c r="AF12" s="2364"/>
      <c r="AG12" s="2364"/>
      <c r="AH12" s="2364"/>
      <c r="AI12" s="2364"/>
      <c r="AJ12" s="2364"/>
      <c r="AK12" s="2364"/>
      <c r="AL12" s="2364"/>
      <c r="AM12" s="2364"/>
      <c r="AN12" s="2364"/>
      <c r="AO12" s="2364"/>
      <c r="AP12" s="2364"/>
    </row>
    <row r="13" spans="1:42" ht="13.5" customHeight="1">
      <c r="A13" s="2345"/>
      <c r="B13" s="2398"/>
      <c r="C13" s="2345"/>
      <c r="D13" s="2336"/>
      <c r="E13" s="2337"/>
      <c r="F13" s="2337" t="s">
        <v>986</v>
      </c>
      <c r="G13" s="2338"/>
      <c r="H13" s="2339"/>
      <c r="I13" s="2340"/>
      <c r="J13" s="2399"/>
      <c r="K13" s="2399"/>
      <c r="L13" s="2399"/>
      <c r="M13" s="2398"/>
      <c r="N13" s="2399"/>
      <c r="O13" s="2399"/>
      <c r="P13" s="2398"/>
      <c r="Q13" s="2399"/>
      <c r="R13" s="2399"/>
      <c r="S13" s="2398"/>
      <c r="T13" s="2399"/>
      <c r="U13" s="2399"/>
      <c r="V13" s="2398"/>
      <c r="Y13" s="2382"/>
      <c r="AA13" s="2364"/>
      <c r="AB13" s="2364"/>
      <c r="AC13" s="2364"/>
      <c r="AD13" s="2364"/>
      <c r="AE13" s="2364"/>
      <c r="AF13" s="2364"/>
      <c r="AG13" s="2364"/>
      <c r="AH13" s="2364"/>
      <c r="AI13" s="2364"/>
      <c r="AJ13" s="2364"/>
      <c r="AK13" s="2364"/>
      <c r="AL13" s="2364"/>
      <c r="AM13" s="2364"/>
      <c r="AN13" s="2364"/>
      <c r="AO13" s="2364"/>
      <c r="AP13" s="2364"/>
    </row>
    <row r="14" spans="1:42" ht="13.5" customHeight="1">
      <c r="A14" s="2345"/>
      <c r="B14" s="2398"/>
      <c r="C14" s="2399"/>
      <c r="D14" s="2325"/>
      <c r="E14" s="2326"/>
      <c r="F14" s="2326"/>
      <c r="G14" s="2326"/>
      <c r="H14" s="2327"/>
      <c r="I14" s="2327"/>
      <c r="J14" s="2399"/>
      <c r="K14" s="2399"/>
      <c r="L14" s="2399"/>
      <c r="M14" s="2398"/>
      <c r="N14" s="2399"/>
      <c r="O14" s="2399"/>
      <c r="P14" s="2398"/>
      <c r="Q14" s="2399"/>
      <c r="R14" s="2399"/>
      <c r="S14" s="2398"/>
      <c r="T14" s="2399"/>
      <c r="U14" s="2399"/>
      <c r="V14" s="2398"/>
      <c r="Y14" s="2382"/>
      <c r="AA14" s="2364"/>
      <c r="AB14" s="2364"/>
      <c r="AC14" s="2364"/>
      <c r="AD14" s="2364"/>
      <c r="AE14" s="2364"/>
      <c r="AF14" s="2364"/>
      <c r="AG14" s="2364"/>
      <c r="AH14" s="2364"/>
      <c r="AI14" s="2364"/>
      <c r="AJ14" s="2364"/>
      <c r="AK14" s="2364"/>
      <c r="AL14" s="2364"/>
      <c r="AM14" s="2364"/>
      <c r="AN14" s="2364"/>
      <c r="AO14" s="2364"/>
      <c r="AP14" s="2364"/>
    </row>
    <row r="15" spans="1:42" ht="15">
      <c r="A15" s="2345"/>
      <c r="B15" s="2398"/>
      <c r="C15" s="2399"/>
      <c r="D15" s="2341"/>
      <c r="E15" s="2342" t="s">
        <v>627</v>
      </c>
      <c r="F15" s="2343"/>
      <c r="G15" s="2343"/>
      <c r="H15" s="2343"/>
      <c r="I15" s="2343"/>
      <c r="J15" s="2399">
        <f>M15+P15+S15+V15</f>
        <v>0</v>
      </c>
      <c r="K15" s="2399">
        <f>K17+K107+K119+K124+K136</f>
        <v>0</v>
      </c>
      <c r="L15" s="2399">
        <f>L17+L107+L119+L124+L136</f>
        <v>0</v>
      </c>
      <c r="M15" s="2398">
        <f>K15+L15</f>
        <v>0</v>
      </c>
      <c r="N15" s="2399">
        <f>N17+N107+N119+N124+N136</f>
        <v>0</v>
      </c>
      <c r="O15" s="2399">
        <f>O17+O107+O119+O124+O136</f>
        <v>0</v>
      </c>
      <c r="P15" s="2398">
        <f>N15+O15</f>
        <v>0</v>
      </c>
      <c r="Q15" s="2399">
        <f>Q17+Q107+Q119+Q124+Q136</f>
        <v>0</v>
      </c>
      <c r="R15" s="2399">
        <f>R17+R107+R119+R124+R136</f>
        <v>0</v>
      </c>
      <c r="S15" s="2398">
        <f>Q15+R15</f>
        <v>0</v>
      </c>
      <c r="T15" s="2399">
        <f>T17+T107+T119+T124+T136</f>
        <v>0</v>
      </c>
      <c r="U15" s="2399">
        <f>U17+U107+U119+U124+U136</f>
        <v>0</v>
      </c>
      <c r="V15" s="2398">
        <f>T15+U15</f>
        <v>0</v>
      </c>
      <c r="Y15" s="2382"/>
      <c r="AA15" s="2364"/>
      <c r="AB15" s="2364"/>
      <c r="AC15" s="2364"/>
      <c r="AD15" s="2364"/>
      <c r="AE15" s="2364"/>
      <c r="AF15" s="2364"/>
      <c r="AG15" s="2364"/>
      <c r="AH15" s="2364"/>
      <c r="AI15" s="2364"/>
      <c r="AJ15" s="2364"/>
      <c r="AK15" s="2364"/>
      <c r="AL15" s="2364"/>
      <c r="AM15" s="2364"/>
      <c r="AN15" s="2364"/>
      <c r="AO15" s="2364"/>
      <c r="AP15" s="2364"/>
    </row>
    <row r="16" spans="1:42" ht="15">
      <c r="A16" s="2345"/>
      <c r="B16" s="2398"/>
      <c r="C16" s="2399"/>
      <c r="D16" s="2344"/>
      <c r="E16" s="2343"/>
      <c r="F16" s="2343"/>
      <c r="G16" s="2343"/>
      <c r="H16" s="2343"/>
      <c r="I16" s="2343"/>
      <c r="J16" s="2399"/>
      <c r="K16" s="2399"/>
      <c r="L16" s="2399"/>
      <c r="M16" s="2398"/>
      <c r="N16" s="2399"/>
      <c r="O16" s="2399"/>
      <c r="P16" s="2398"/>
      <c r="Q16" s="2399"/>
      <c r="R16" s="2399"/>
      <c r="S16" s="2398"/>
      <c r="T16" s="2399"/>
      <c r="U16" s="2399"/>
      <c r="V16" s="2398"/>
      <c r="Y16" s="2382"/>
      <c r="AA16" s="2364"/>
      <c r="AB16" s="2364"/>
      <c r="AC16" s="2364"/>
      <c r="AD16" s="2364"/>
      <c r="AE16" s="2364"/>
      <c r="AF16" s="2364"/>
      <c r="AG16" s="2364"/>
      <c r="AH16" s="2364"/>
      <c r="AI16" s="2364"/>
      <c r="AJ16" s="2364"/>
      <c r="AK16" s="2364"/>
      <c r="AL16" s="2364"/>
      <c r="AM16" s="2364"/>
      <c r="AN16" s="2364"/>
      <c r="AO16" s="2364"/>
      <c r="AP16" s="2364"/>
    </row>
    <row r="17" spans="1:26" s="2364" customFormat="1" ht="15">
      <c r="A17" s="2345"/>
      <c r="B17" s="2398"/>
      <c r="C17" s="2399"/>
      <c r="D17" s="2345"/>
      <c r="E17" s="2343" t="s">
        <v>877</v>
      </c>
      <c r="F17" s="2343" t="s">
        <v>628</v>
      </c>
      <c r="G17" s="2343"/>
      <c r="H17" s="2343"/>
      <c r="I17" s="2343"/>
      <c r="J17" s="2399">
        <f>M17+P17+S17+V17</f>
        <v>0</v>
      </c>
      <c r="K17" s="2399">
        <f>K19+K82+K99</f>
        <v>0</v>
      </c>
      <c r="L17" s="2399">
        <f>L19+L82+L99</f>
        <v>0</v>
      </c>
      <c r="M17" s="2398">
        <f>K17+L17</f>
        <v>0</v>
      </c>
      <c r="N17" s="2399">
        <f>N19+N82+N99</f>
        <v>0</v>
      </c>
      <c r="O17" s="2399">
        <f>O19+O82+O99</f>
        <v>0</v>
      </c>
      <c r="P17" s="2398">
        <f>N17+O17</f>
        <v>0</v>
      </c>
      <c r="Q17" s="2399">
        <f>Q19+Q82+Q99</f>
        <v>0</v>
      </c>
      <c r="R17" s="2399">
        <f>R19+R82+R99</f>
        <v>0</v>
      </c>
      <c r="S17" s="2398">
        <f>Q17+R17</f>
        <v>0</v>
      </c>
      <c r="T17" s="2399">
        <f>T19+T82+T99</f>
        <v>0</v>
      </c>
      <c r="U17" s="2399">
        <f>U19+U82+U99</f>
        <v>0</v>
      </c>
      <c r="V17" s="2398">
        <f>T17+U17</f>
        <v>0</v>
      </c>
      <c r="W17" s="2382"/>
      <c r="X17" s="2382"/>
      <c r="Y17" s="2382"/>
      <c r="Z17" s="2382"/>
    </row>
    <row r="18" spans="1:26" s="2364" customFormat="1" ht="15">
      <c r="A18" s="2345"/>
      <c r="B18" s="2398"/>
      <c r="C18" s="2399"/>
      <c r="D18" s="2345"/>
      <c r="E18" s="2346"/>
      <c r="F18" s="2343"/>
      <c r="G18" s="2343"/>
      <c r="H18" s="2343"/>
      <c r="I18" s="2343"/>
      <c r="J18" s="2399"/>
      <c r="K18" s="2399"/>
      <c r="L18" s="2399"/>
      <c r="M18" s="2398"/>
      <c r="N18" s="2399"/>
      <c r="O18" s="2399"/>
      <c r="P18" s="2398"/>
      <c r="Q18" s="2399"/>
      <c r="R18" s="2399"/>
      <c r="S18" s="2398"/>
      <c r="T18" s="2399"/>
      <c r="U18" s="2399"/>
      <c r="V18" s="2398"/>
      <c r="W18" s="2382"/>
      <c r="X18" s="2382"/>
      <c r="Y18" s="2382"/>
      <c r="Z18" s="2382"/>
    </row>
    <row r="19" spans="1:26" s="2364" customFormat="1" ht="15">
      <c r="A19" s="2345"/>
      <c r="B19" s="2398"/>
      <c r="C19" s="2399"/>
      <c r="D19" s="2345"/>
      <c r="E19" s="2343"/>
      <c r="F19" s="2343" t="s">
        <v>736</v>
      </c>
      <c r="G19" s="2343" t="s">
        <v>629</v>
      </c>
      <c r="H19" s="2343"/>
      <c r="I19" s="2343"/>
      <c r="J19" s="2399">
        <f>M19+P19+S19+V19</f>
        <v>0</v>
      </c>
      <c r="K19" s="2399">
        <f>K21+K42+K46+K73+K75+K77+K79+K80</f>
        <v>0</v>
      </c>
      <c r="L19" s="2399">
        <f>L21+L42+L46+L73+L75+L77+L79+L80</f>
        <v>0</v>
      </c>
      <c r="M19" s="2398">
        <f>K19+L19</f>
        <v>0</v>
      </c>
      <c r="N19" s="2399">
        <f>N21+N42+N46+N73+N75+N77+N79+N80</f>
        <v>0</v>
      </c>
      <c r="O19" s="2399">
        <f>O21+O42+O46+O73+O75+O77+O79+O80</f>
        <v>0</v>
      </c>
      <c r="P19" s="2398">
        <f>N19+O19</f>
        <v>0</v>
      </c>
      <c r="Q19" s="2399">
        <f>Q21+Q42+Q46+Q73+Q75+Q77+Q79+Q80</f>
        <v>0</v>
      </c>
      <c r="R19" s="2399">
        <f>R21+R42+R46+R73+R75+R77+R79+R80</f>
        <v>0</v>
      </c>
      <c r="S19" s="2398">
        <f>Q19+R19</f>
        <v>0</v>
      </c>
      <c r="T19" s="2399">
        <f>T21+T42+T46+T73+T75+T77+T79+T80</f>
        <v>0</v>
      </c>
      <c r="U19" s="2399">
        <f>U21+U42+U46+U73+U75+U77+U79+U80</f>
        <v>0</v>
      </c>
      <c r="V19" s="2398">
        <f>T19+U19</f>
        <v>0</v>
      </c>
      <c r="W19" s="2382"/>
      <c r="X19" s="2382"/>
      <c r="Y19" s="2382"/>
      <c r="Z19" s="2382"/>
    </row>
    <row r="20" spans="1:26" s="2364" customFormat="1" ht="15">
      <c r="A20" s="2345"/>
      <c r="B20" s="2398"/>
      <c r="C20" s="2399"/>
      <c r="D20" s="2345"/>
      <c r="E20" s="2343"/>
      <c r="F20" s="2343"/>
      <c r="G20" s="2343"/>
      <c r="H20" s="2343"/>
      <c r="I20" s="2347"/>
      <c r="J20" s="2400"/>
      <c r="K20" s="2400"/>
      <c r="L20" s="2400"/>
      <c r="M20" s="2401"/>
      <c r="N20" s="2400"/>
      <c r="O20" s="2400"/>
      <c r="P20" s="2401"/>
      <c r="Q20" s="2400"/>
      <c r="R20" s="2400"/>
      <c r="S20" s="2401"/>
      <c r="T20" s="2400"/>
      <c r="U20" s="2400"/>
      <c r="V20" s="2401"/>
      <c r="W20" s="2382"/>
      <c r="X20" s="2382"/>
      <c r="Y20" s="2382"/>
      <c r="Z20" s="2382"/>
    </row>
    <row r="21" spans="1:26" s="2364" customFormat="1" ht="15">
      <c r="A21" s="2345"/>
      <c r="B21" s="2398"/>
      <c r="C21" s="2399"/>
      <c r="D21" s="2345"/>
      <c r="E21" s="2343"/>
      <c r="F21" s="2343"/>
      <c r="G21" s="2343" t="s">
        <v>630</v>
      </c>
      <c r="H21" s="2347"/>
      <c r="I21" s="2347"/>
      <c r="J21" s="2399">
        <f>M21+P21+S21+V21</f>
        <v>0</v>
      </c>
      <c r="K21" s="2399">
        <f>K22+K23+K24+K25+K26+K31+K32+K33+K36+K37+K38+K39+K40</f>
        <v>0</v>
      </c>
      <c r="L21" s="2399">
        <f>L22+L23+L24+L25+L26+L31+L32+L33+L36+L37+L38+L39+L40</f>
        <v>0</v>
      </c>
      <c r="M21" s="2398">
        <f>K21+L21</f>
        <v>0</v>
      </c>
      <c r="N21" s="2399">
        <f>N22+N23+N24+N25+N26+N31+N32+N33+N36+N37+N38+N39+N40</f>
        <v>0</v>
      </c>
      <c r="O21" s="2399">
        <f>O22+O23+O24+O25+O26+O31+O32+O33+O36+O37+O38+O39+O40</f>
        <v>0</v>
      </c>
      <c r="P21" s="2398">
        <f t="shared" ref="P21:P38" si="0">N21+O21</f>
        <v>0</v>
      </c>
      <c r="Q21" s="2399">
        <f>Q22+Q23+Q24+Q25+Q26+Q31+Q32+Q33+Q36+Q37+Q38+Q39+Q40</f>
        <v>0</v>
      </c>
      <c r="R21" s="2399">
        <f>R22+R23+R24+R25+R26+R31+R32+R33+R36+R37+R38+R39+R40</f>
        <v>0</v>
      </c>
      <c r="S21" s="2398">
        <f t="shared" ref="S21:S40" si="1">Q21+R21</f>
        <v>0</v>
      </c>
      <c r="T21" s="2399">
        <f>T22+T23+T24+T25+T26+T31+T32+T33+T36+T37+T38+T39+T40</f>
        <v>0</v>
      </c>
      <c r="U21" s="2399">
        <f>U22+U23+U24+U25+U26+U31+U32+U33+U36+U37+U38+U39+U40</f>
        <v>0</v>
      </c>
      <c r="V21" s="2398">
        <f t="shared" ref="V21:V40" si="2">T21+U21</f>
        <v>0</v>
      </c>
      <c r="W21" s="2382"/>
      <c r="X21" s="2382"/>
      <c r="Y21" s="2382"/>
      <c r="Z21" s="2382"/>
    </row>
    <row r="22" spans="1:26" s="2364" customFormat="1" ht="15">
      <c r="A22" s="2345"/>
      <c r="B22" s="2398"/>
      <c r="C22" s="2399" t="s">
        <v>551</v>
      </c>
      <c r="D22" s="2345"/>
      <c r="E22" s="2343"/>
      <c r="F22" s="2343"/>
      <c r="G22" s="2343"/>
      <c r="H22" s="2347" t="s">
        <v>631</v>
      </c>
      <c r="I22" s="2347"/>
      <c r="J22" s="2400">
        <f t="shared" ref="J22:J86" si="3">M22+P22+S22+V22</f>
        <v>0</v>
      </c>
      <c r="K22" s="2400"/>
      <c r="L22" s="2400"/>
      <c r="M22" s="2401">
        <f t="shared" ref="M22:M38" si="4">K22+L22</f>
        <v>0</v>
      </c>
      <c r="N22" s="2400"/>
      <c r="O22" s="2400"/>
      <c r="P22" s="2401">
        <f t="shared" si="0"/>
        <v>0</v>
      </c>
      <c r="Q22" s="2400"/>
      <c r="R22" s="2400"/>
      <c r="S22" s="2401">
        <f t="shared" si="1"/>
        <v>0</v>
      </c>
      <c r="T22" s="2400"/>
      <c r="U22" s="2400"/>
      <c r="V22" s="2401">
        <f t="shared" si="2"/>
        <v>0</v>
      </c>
      <c r="W22" s="2382"/>
      <c r="X22" s="2382"/>
      <c r="Y22" s="2382"/>
      <c r="Z22" s="2382"/>
    </row>
    <row r="23" spans="1:26" s="2364" customFormat="1" ht="15">
      <c r="A23" s="2345"/>
      <c r="B23" s="2398"/>
      <c r="C23" s="2399" t="s">
        <v>551</v>
      </c>
      <c r="D23" s="2345"/>
      <c r="E23" s="2343"/>
      <c r="F23" s="2343"/>
      <c r="G23" s="2343"/>
      <c r="H23" s="2348" t="s">
        <v>632</v>
      </c>
      <c r="I23" s="2348"/>
      <c r="J23" s="2400">
        <f t="shared" si="3"/>
        <v>0</v>
      </c>
      <c r="K23" s="2400"/>
      <c r="L23" s="2400"/>
      <c r="M23" s="2401">
        <f t="shared" si="4"/>
        <v>0</v>
      </c>
      <c r="N23" s="2400"/>
      <c r="O23" s="2400"/>
      <c r="P23" s="2401">
        <f t="shared" si="0"/>
        <v>0</v>
      </c>
      <c r="Q23" s="2400"/>
      <c r="R23" s="2400"/>
      <c r="S23" s="2401">
        <f t="shared" si="1"/>
        <v>0</v>
      </c>
      <c r="T23" s="2400"/>
      <c r="U23" s="2400"/>
      <c r="V23" s="2401">
        <f t="shared" si="2"/>
        <v>0</v>
      </c>
      <c r="W23" s="2382"/>
      <c r="X23" s="2382"/>
      <c r="Y23" s="2382"/>
      <c r="Z23" s="2382"/>
    </row>
    <row r="24" spans="1:26" s="2364" customFormat="1" ht="15">
      <c r="A24" s="2345"/>
      <c r="B24" s="2398"/>
      <c r="C24" s="2399" t="s">
        <v>552</v>
      </c>
      <c r="D24" s="2345"/>
      <c r="E24" s="2343"/>
      <c r="F24" s="2343"/>
      <c r="G24" s="2343"/>
      <c r="H24" s="2347" t="s">
        <v>633</v>
      </c>
      <c r="I24" s="2347"/>
      <c r="J24" s="2400">
        <f t="shared" si="3"/>
        <v>0</v>
      </c>
      <c r="K24" s="2400"/>
      <c r="L24" s="2400"/>
      <c r="M24" s="2401">
        <f t="shared" si="4"/>
        <v>0</v>
      </c>
      <c r="N24" s="2400"/>
      <c r="O24" s="2400"/>
      <c r="P24" s="2401">
        <f t="shared" si="0"/>
        <v>0</v>
      </c>
      <c r="Q24" s="2400"/>
      <c r="R24" s="2400"/>
      <c r="S24" s="2401">
        <f t="shared" si="1"/>
        <v>0</v>
      </c>
      <c r="T24" s="2400"/>
      <c r="U24" s="2400"/>
      <c r="V24" s="2401">
        <f t="shared" si="2"/>
        <v>0</v>
      </c>
      <c r="W24" s="2382"/>
      <c r="X24" s="2382"/>
      <c r="Y24" s="2382"/>
      <c r="Z24" s="2382"/>
    </row>
    <row r="25" spans="1:26" s="2364" customFormat="1" ht="15">
      <c r="A25" s="2345"/>
      <c r="B25" s="2398"/>
      <c r="C25" s="2399" t="s">
        <v>551</v>
      </c>
      <c r="D25" s="2345"/>
      <c r="E25" s="2343"/>
      <c r="F25" s="2343"/>
      <c r="G25" s="2343"/>
      <c r="H25" s="2347" t="s">
        <v>634</v>
      </c>
      <c r="I25" s="2347"/>
      <c r="J25" s="2400">
        <f t="shared" si="3"/>
        <v>0</v>
      </c>
      <c r="K25" s="2400"/>
      <c r="L25" s="2400"/>
      <c r="M25" s="2401">
        <f t="shared" si="4"/>
        <v>0</v>
      </c>
      <c r="N25" s="2400"/>
      <c r="O25" s="2400"/>
      <c r="P25" s="2401">
        <f t="shared" si="0"/>
        <v>0</v>
      </c>
      <c r="Q25" s="2400"/>
      <c r="R25" s="2400"/>
      <c r="S25" s="2401">
        <f t="shared" si="1"/>
        <v>0</v>
      </c>
      <c r="T25" s="2400"/>
      <c r="U25" s="2400"/>
      <c r="V25" s="2401">
        <f t="shared" si="2"/>
        <v>0</v>
      </c>
      <c r="W25" s="2382"/>
      <c r="X25" s="2382"/>
      <c r="Y25" s="2382"/>
      <c r="Z25" s="2382"/>
    </row>
    <row r="26" spans="1:26" s="2364" customFormat="1" ht="15">
      <c r="A26" s="2345"/>
      <c r="B26" s="2398"/>
      <c r="C26" s="2399"/>
      <c r="D26" s="2345"/>
      <c r="E26" s="2343"/>
      <c r="F26" s="2343"/>
      <c r="G26" s="2343"/>
      <c r="H26" s="2347" t="s">
        <v>635</v>
      </c>
      <c r="I26" s="2347"/>
      <c r="J26" s="2399">
        <f t="shared" si="3"/>
        <v>0</v>
      </c>
      <c r="K26" s="2399">
        <f>K27+K28+K29+K30</f>
        <v>0</v>
      </c>
      <c r="L26" s="2399">
        <f>L27+L28+L29+L30</f>
        <v>0</v>
      </c>
      <c r="M26" s="2398">
        <f t="shared" si="4"/>
        <v>0</v>
      </c>
      <c r="N26" s="2399">
        <f>N27+N28+N29+N30</f>
        <v>0</v>
      </c>
      <c r="O26" s="2399">
        <f>O27+O28+O29+O30</f>
        <v>0</v>
      </c>
      <c r="P26" s="2398">
        <f t="shared" si="0"/>
        <v>0</v>
      </c>
      <c r="Q26" s="2399">
        <f>Q27+Q28+Q29+Q30</f>
        <v>0</v>
      </c>
      <c r="R26" s="2399">
        <f>R27+R28+R29+R30</f>
        <v>0</v>
      </c>
      <c r="S26" s="2398">
        <f t="shared" si="1"/>
        <v>0</v>
      </c>
      <c r="T26" s="2399">
        <f>T27+T28+T29+T30</f>
        <v>0</v>
      </c>
      <c r="U26" s="2399">
        <f>U27+U28+U29+U30</f>
        <v>0</v>
      </c>
      <c r="V26" s="2398">
        <f t="shared" si="2"/>
        <v>0</v>
      </c>
      <c r="W26" s="2382"/>
      <c r="X26" s="2382"/>
      <c r="Y26" s="2382"/>
      <c r="Z26" s="2382"/>
    </row>
    <row r="27" spans="1:26" s="2364" customFormat="1" ht="15">
      <c r="A27" s="2345"/>
      <c r="B27" s="2398"/>
      <c r="C27" s="2399" t="s">
        <v>551</v>
      </c>
      <c r="D27" s="2345"/>
      <c r="E27" s="2343"/>
      <c r="F27" s="2343"/>
      <c r="G27" s="2343"/>
      <c r="H27" s="2347"/>
      <c r="I27" s="2347" t="s">
        <v>636</v>
      </c>
      <c r="J27" s="2400">
        <f t="shared" si="3"/>
        <v>0</v>
      </c>
      <c r="K27" s="2400"/>
      <c r="L27" s="2400"/>
      <c r="M27" s="2401">
        <f t="shared" si="4"/>
        <v>0</v>
      </c>
      <c r="N27" s="2400"/>
      <c r="O27" s="2400"/>
      <c r="P27" s="2401">
        <f t="shared" si="0"/>
        <v>0</v>
      </c>
      <c r="Q27" s="2400"/>
      <c r="R27" s="2400"/>
      <c r="S27" s="2401">
        <f t="shared" si="1"/>
        <v>0</v>
      </c>
      <c r="T27" s="2400"/>
      <c r="U27" s="2400"/>
      <c r="V27" s="2401">
        <f t="shared" si="2"/>
        <v>0</v>
      </c>
      <c r="W27" s="2382"/>
      <c r="X27" s="2382"/>
      <c r="Y27" s="2382"/>
      <c r="Z27" s="2382"/>
    </row>
    <row r="28" spans="1:26" s="2364" customFormat="1" ht="15">
      <c r="A28" s="2345"/>
      <c r="B28" s="2398"/>
      <c r="C28" s="2399" t="s">
        <v>551</v>
      </c>
      <c r="D28" s="2345"/>
      <c r="E28" s="2343"/>
      <c r="F28" s="2343"/>
      <c r="G28" s="2343"/>
      <c r="H28" s="2347"/>
      <c r="I28" s="2347" t="s">
        <v>637</v>
      </c>
      <c r="J28" s="2400">
        <f t="shared" si="3"/>
        <v>0</v>
      </c>
      <c r="K28" s="2400"/>
      <c r="L28" s="2400"/>
      <c r="M28" s="2401">
        <f t="shared" si="4"/>
        <v>0</v>
      </c>
      <c r="N28" s="2400"/>
      <c r="O28" s="2400"/>
      <c r="P28" s="2401">
        <f t="shared" si="0"/>
        <v>0</v>
      </c>
      <c r="Q28" s="2400"/>
      <c r="R28" s="2400"/>
      <c r="S28" s="2401">
        <f t="shared" si="1"/>
        <v>0</v>
      </c>
      <c r="T28" s="2400"/>
      <c r="U28" s="2400"/>
      <c r="V28" s="2401">
        <f t="shared" si="2"/>
        <v>0</v>
      </c>
      <c r="W28" s="2382"/>
      <c r="X28" s="2382"/>
      <c r="Y28" s="2382"/>
      <c r="Z28" s="2382"/>
    </row>
    <row r="29" spans="1:26" s="2364" customFormat="1" ht="15">
      <c r="A29" s="2345"/>
      <c r="B29" s="2398"/>
      <c r="C29" s="2399" t="s">
        <v>552</v>
      </c>
      <c r="D29" s="2345"/>
      <c r="E29" s="2343"/>
      <c r="F29" s="2343"/>
      <c r="G29" s="2343"/>
      <c r="H29" s="2347"/>
      <c r="I29" s="2347" t="s">
        <v>76</v>
      </c>
      <c r="J29" s="2400">
        <f t="shared" si="3"/>
        <v>0</v>
      </c>
      <c r="K29" s="2400"/>
      <c r="L29" s="2400"/>
      <c r="M29" s="2401">
        <f t="shared" si="4"/>
        <v>0</v>
      </c>
      <c r="N29" s="2400"/>
      <c r="O29" s="2400"/>
      <c r="P29" s="2401">
        <f t="shared" si="0"/>
        <v>0</v>
      </c>
      <c r="Q29" s="2400"/>
      <c r="R29" s="2400"/>
      <c r="S29" s="2401">
        <f t="shared" si="1"/>
        <v>0</v>
      </c>
      <c r="T29" s="2400"/>
      <c r="U29" s="2400"/>
      <c r="V29" s="2401">
        <f t="shared" si="2"/>
        <v>0</v>
      </c>
      <c r="W29" s="2382"/>
      <c r="X29" s="2382"/>
      <c r="Y29" s="2382"/>
      <c r="Z29" s="2382"/>
    </row>
    <row r="30" spans="1:26" s="2364" customFormat="1" ht="15">
      <c r="A30" s="2345"/>
      <c r="B30" s="2398"/>
      <c r="C30" s="2399" t="s">
        <v>551</v>
      </c>
      <c r="D30" s="2345"/>
      <c r="E30" s="2343"/>
      <c r="F30" s="2343"/>
      <c r="G30" s="2343"/>
      <c r="H30" s="2347"/>
      <c r="I30" s="2347" t="s">
        <v>638</v>
      </c>
      <c r="J30" s="2400">
        <f t="shared" si="3"/>
        <v>0</v>
      </c>
      <c r="K30" s="2400"/>
      <c r="L30" s="2400"/>
      <c r="M30" s="2401">
        <f t="shared" si="4"/>
        <v>0</v>
      </c>
      <c r="N30" s="2400"/>
      <c r="O30" s="2400"/>
      <c r="P30" s="2401">
        <f t="shared" si="0"/>
        <v>0</v>
      </c>
      <c r="Q30" s="2400"/>
      <c r="R30" s="2400"/>
      <c r="S30" s="2401">
        <f t="shared" si="1"/>
        <v>0</v>
      </c>
      <c r="T30" s="2400"/>
      <c r="U30" s="2400"/>
      <c r="V30" s="2401">
        <f t="shared" si="2"/>
        <v>0</v>
      </c>
      <c r="W30" s="2382"/>
      <c r="X30" s="2382"/>
      <c r="Y30" s="2382"/>
      <c r="Z30" s="2382"/>
    </row>
    <row r="31" spans="1:26" s="2364" customFormat="1" ht="15">
      <c r="A31" s="2345"/>
      <c r="B31" s="2398"/>
      <c r="C31" s="2399" t="s">
        <v>551</v>
      </c>
      <c r="D31" s="2345"/>
      <c r="E31" s="2343"/>
      <c r="F31" s="2343"/>
      <c r="G31" s="2343"/>
      <c r="H31" s="2347" t="s">
        <v>639</v>
      </c>
      <c r="I31" s="2347"/>
      <c r="J31" s="2400">
        <f t="shared" si="3"/>
        <v>0</v>
      </c>
      <c r="K31" s="2400"/>
      <c r="L31" s="2400"/>
      <c r="M31" s="2401">
        <f t="shared" si="4"/>
        <v>0</v>
      </c>
      <c r="N31" s="2400"/>
      <c r="O31" s="2400"/>
      <c r="P31" s="2401">
        <f t="shared" si="0"/>
        <v>0</v>
      </c>
      <c r="Q31" s="2400"/>
      <c r="R31" s="2400"/>
      <c r="S31" s="2401">
        <f t="shared" si="1"/>
        <v>0</v>
      </c>
      <c r="T31" s="2400"/>
      <c r="U31" s="2400"/>
      <c r="V31" s="2401">
        <f t="shared" si="2"/>
        <v>0</v>
      </c>
      <c r="W31" s="2382"/>
      <c r="X31" s="2382"/>
      <c r="Y31" s="2382"/>
      <c r="Z31" s="2382"/>
    </row>
    <row r="32" spans="1:26" s="2364" customFormat="1" ht="15">
      <c r="A32" s="2345"/>
      <c r="B32" s="2398"/>
      <c r="C32" s="2399" t="s">
        <v>551</v>
      </c>
      <c r="D32" s="2345"/>
      <c r="E32" s="2343"/>
      <c r="F32" s="2343"/>
      <c r="G32" s="2343"/>
      <c r="H32" s="2347" t="s">
        <v>640</v>
      </c>
      <c r="I32" s="2347"/>
      <c r="J32" s="2400">
        <f t="shared" si="3"/>
        <v>0</v>
      </c>
      <c r="K32" s="2400"/>
      <c r="L32" s="2400"/>
      <c r="M32" s="2401">
        <f t="shared" si="4"/>
        <v>0</v>
      </c>
      <c r="N32" s="2400"/>
      <c r="O32" s="2400"/>
      <c r="P32" s="2401">
        <f t="shared" si="0"/>
        <v>0</v>
      </c>
      <c r="Q32" s="2400"/>
      <c r="R32" s="2400"/>
      <c r="S32" s="2401">
        <f t="shared" si="1"/>
        <v>0</v>
      </c>
      <c r="T32" s="2400"/>
      <c r="U32" s="2400"/>
      <c r="V32" s="2401">
        <f t="shared" si="2"/>
        <v>0</v>
      </c>
      <c r="W32" s="2382"/>
      <c r="X32" s="2382"/>
      <c r="Y32" s="2382"/>
      <c r="Z32" s="2382"/>
    </row>
    <row r="33" spans="1:42" ht="15">
      <c r="A33" s="2345"/>
      <c r="B33" s="2398"/>
      <c r="C33" s="2399"/>
      <c r="D33" s="2345"/>
      <c r="E33" s="2343"/>
      <c r="F33" s="2343"/>
      <c r="G33" s="2343"/>
      <c r="H33" s="2347" t="s">
        <v>641</v>
      </c>
      <c r="I33" s="2347"/>
      <c r="J33" s="2399">
        <f>M33+P33+S33+V33</f>
        <v>0</v>
      </c>
      <c r="K33" s="2399">
        <f>K34+K35</f>
        <v>0</v>
      </c>
      <c r="L33" s="2399">
        <f>L34+L35</f>
        <v>0</v>
      </c>
      <c r="M33" s="2398">
        <f t="shared" si="4"/>
        <v>0</v>
      </c>
      <c r="N33" s="2399">
        <f>N34+N35</f>
        <v>0</v>
      </c>
      <c r="O33" s="2399">
        <f>O34+O35</f>
        <v>0</v>
      </c>
      <c r="P33" s="2398">
        <f t="shared" si="0"/>
        <v>0</v>
      </c>
      <c r="Q33" s="2399">
        <f>Q34+Q35</f>
        <v>0</v>
      </c>
      <c r="R33" s="2399">
        <f>R34+R35</f>
        <v>0</v>
      </c>
      <c r="S33" s="2398">
        <f t="shared" si="1"/>
        <v>0</v>
      </c>
      <c r="T33" s="2399">
        <f>T34+T35</f>
        <v>0</v>
      </c>
      <c r="U33" s="2399">
        <f>U34+U35</f>
        <v>0</v>
      </c>
      <c r="V33" s="2398">
        <f t="shared" si="2"/>
        <v>0</v>
      </c>
      <c r="Y33" s="2382"/>
      <c r="AA33" s="2364"/>
      <c r="AB33" s="2364"/>
      <c r="AC33" s="2364"/>
      <c r="AD33" s="2364"/>
      <c r="AE33" s="2364"/>
      <c r="AF33" s="2364"/>
      <c r="AG33" s="2364"/>
      <c r="AH33" s="2364"/>
      <c r="AI33" s="2364"/>
      <c r="AJ33" s="2364"/>
      <c r="AK33" s="2364"/>
      <c r="AL33" s="2364"/>
      <c r="AM33" s="2364"/>
      <c r="AN33" s="2364"/>
      <c r="AO33" s="2364"/>
      <c r="AP33" s="2364"/>
    </row>
    <row r="34" spans="1:42" ht="15">
      <c r="A34" s="2345"/>
      <c r="B34" s="2398"/>
      <c r="C34" s="2399" t="s">
        <v>551</v>
      </c>
      <c r="D34" s="2345"/>
      <c r="E34" s="2343"/>
      <c r="F34" s="2343"/>
      <c r="G34" s="2343"/>
      <c r="H34" s="2347"/>
      <c r="I34" s="2347" t="s">
        <v>642</v>
      </c>
      <c r="J34" s="2400">
        <f t="shared" si="3"/>
        <v>0</v>
      </c>
      <c r="K34" s="2400"/>
      <c r="L34" s="2400"/>
      <c r="M34" s="2401">
        <f t="shared" si="4"/>
        <v>0</v>
      </c>
      <c r="N34" s="2400"/>
      <c r="O34" s="2400"/>
      <c r="P34" s="2401">
        <f t="shared" si="0"/>
        <v>0</v>
      </c>
      <c r="Q34" s="2400"/>
      <c r="R34" s="2400"/>
      <c r="S34" s="2401">
        <f t="shared" si="1"/>
        <v>0</v>
      </c>
      <c r="T34" s="2400"/>
      <c r="U34" s="2400"/>
      <c r="V34" s="2401">
        <f t="shared" si="2"/>
        <v>0</v>
      </c>
      <c r="Y34" s="2382"/>
      <c r="AA34" s="2364"/>
      <c r="AB34" s="2364"/>
      <c r="AC34" s="2364"/>
      <c r="AD34" s="2364"/>
      <c r="AE34" s="2364"/>
      <c r="AF34" s="2364"/>
      <c r="AG34" s="2364"/>
      <c r="AH34" s="2364"/>
      <c r="AI34" s="2364"/>
      <c r="AJ34" s="2364"/>
      <c r="AK34" s="2364"/>
      <c r="AL34" s="2364"/>
      <c r="AM34" s="2364"/>
      <c r="AN34" s="2364"/>
      <c r="AO34" s="2364"/>
      <c r="AP34" s="2364"/>
    </row>
    <row r="35" spans="1:42" ht="15">
      <c r="A35" s="2345"/>
      <c r="B35" s="2398"/>
      <c r="C35" s="2399" t="s">
        <v>551</v>
      </c>
      <c r="D35" s="2345"/>
      <c r="E35" s="2343"/>
      <c r="F35" s="2343"/>
      <c r="G35" s="2343"/>
      <c r="H35" s="2347"/>
      <c r="I35" s="2347" t="s">
        <v>643</v>
      </c>
      <c r="J35" s="2400">
        <f t="shared" si="3"/>
        <v>0</v>
      </c>
      <c r="K35" s="2400"/>
      <c r="L35" s="2400"/>
      <c r="M35" s="2401">
        <f t="shared" si="4"/>
        <v>0</v>
      </c>
      <c r="N35" s="2400"/>
      <c r="O35" s="2400"/>
      <c r="P35" s="2401">
        <f t="shared" si="0"/>
        <v>0</v>
      </c>
      <c r="Q35" s="2400"/>
      <c r="R35" s="2400"/>
      <c r="S35" s="2401">
        <f t="shared" si="1"/>
        <v>0</v>
      </c>
      <c r="T35" s="2400"/>
      <c r="U35" s="2400"/>
      <c r="V35" s="2401">
        <f t="shared" si="2"/>
        <v>0</v>
      </c>
      <c r="Y35" s="2382"/>
      <c r="AA35" s="2364"/>
      <c r="AB35" s="2364"/>
      <c r="AC35" s="2364"/>
      <c r="AD35" s="2364"/>
      <c r="AE35" s="2364"/>
      <c r="AF35" s="2364"/>
      <c r="AG35" s="2364"/>
      <c r="AH35" s="2364"/>
      <c r="AI35" s="2364"/>
      <c r="AJ35" s="2364"/>
      <c r="AK35" s="2364"/>
      <c r="AL35" s="2364"/>
      <c r="AM35" s="2364"/>
      <c r="AN35" s="2364"/>
      <c r="AO35" s="2364"/>
      <c r="AP35" s="2364"/>
    </row>
    <row r="36" spans="1:42" ht="15">
      <c r="A36" s="2345"/>
      <c r="B36" s="2398"/>
      <c r="C36" s="2399" t="s">
        <v>552</v>
      </c>
      <c r="D36" s="2345"/>
      <c r="E36" s="2343"/>
      <c r="F36" s="2343"/>
      <c r="G36" s="2343"/>
      <c r="H36" s="2347" t="s">
        <v>644</v>
      </c>
      <c r="I36" s="2347"/>
      <c r="J36" s="2400">
        <f t="shared" si="3"/>
        <v>0</v>
      </c>
      <c r="K36" s="2400"/>
      <c r="L36" s="2400"/>
      <c r="M36" s="2401">
        <f t="shared" si="4"/>
        <v>0</v>
      </c>
      <c r="N36" s="2400"/>
      <c r="O36" s="2400"/>
      <c r="P36" s="2401">
        <f t="shared" si="0"/>
        <v>0</v>
      </c>
      <c r="Q36" s="2400"/>
      <c r="R36" s="2400"/>
      <c r="S36" s="2401">
        <f t="shared" si="1"/>
        <v>0</v>
      </c>
      <c r="T36" s="2400"/>
      <c r="U36" s="2400"/>
      <c r="V36" s="2401">
        <f t="shared" si="2"/>
        <v>0</v>
      </c>
      <c r="Y36" s="2382"/>
      <c r="AA36" s="2364"/>
      <c r="AB36" s="2364"/>
      <c r="AC36" s="2364"/>
      <c r="AD36" s="2364"/>
      <c r="AE36" s="2364"/>
      <c r="AF36" s="2364"/>
      <c r="AG36" s="2364"/>
      <c r="AH36" s="2364"/>
      <c r="AI36" s="2364"/>
      <c r="AJ36" s="2364"/>
      <c r="AK36" s="2364"/>
      <c r="AL36" s="2364"/>
      <c r="AM36" s="2364"/>
      <c r="AN36" s="2364"/>
      <c r="AO36" s="2364"/>
      <c r="AP36" s="2364"/>
    </row>
    <row r="37" spans="1:42" ht="15">
      <c r="A37" s="2345"/>
      <c r="B37" s="2398"/>
      <c r="C37" s="2399" t="s">
        <v>552</v>
      </c>
      <c r="D37" s="2345"/>
      <c r="E37" s="2343"/>
      <c r="F37" s="2343"/>
      <c r="G37" s="2343"/>
      <c r="H37" s="2347" t="s">
        <v>645</v>
      </c>
      <c r="I37" s="2347"/>
      <c r="J37" s="2400">
        <f t="shared" si="3"/>
        <v>0</v>
      </c>
      <c r="K37" s="2400"/>
      <c r="L37" s="2400"/>
      <c r="M37" s="2401">
        <f t="shared" si="4"/>
        <v>0</v>
      </c>
      <c r="N37" s="2400"/>
      <c r="O37" s="2400"/>
      <c r="P37" s="2401">
        <f t="shared" si="0"/>
        <v>0</v>
      </c>
      <c r="Q37" s="2400"/>
      <c r="R37" s="2400"/>
      <c r="S37" s="2401">
        <f t="shared" si="1"/>
        <v>0</v>
      </c>
      <c r="T37" s="2400"/>
      <c r="U37" s="2400"/>
      <c r="V37" s="2401">
        <f t="shared" si="2"/>
        <v>0</v>
      </c>
      <c r="Y37" s="2382"/>
      <c r="AA37" s="2364"/>
      <c r="AB37" s="2364"/>
      <c r="AC37" s="2364"/>
      <c r="AD37" s="2364"/>
      <c r="AE37" s="2364"/>
      <c r="AF37" s="2364"/>
      <c r="AG37" s="2364"/>
      <c r="AH37" s="2364"/>
      <c r="AI37" s="2364"/>
      <c r="AJ37" s="2364"/>
      <c r="AK37" s="2364"/>
      <c r="AL37" s="2364"/>
      <c r="AM37" s="2364"/>
      <c r="AN37" s="2364"/>
      <c r="AO37" s="2364"/>
      <c r="AP37" s="2364"/>
    </row>
    <row r="38" spans="1:42" ht="15">
      <c r="A38" s="2345"/>
      <c r="B38" s="2398"/>
      <c r="C38" s="2399" t="s">
        <v>552</v>
      </c>
      <c r="D38" s="2345"/>
      <c r="E38" s="2343"/>
      <c r="F38" s="2343"/>
      <c r="G38" s="2343"/>
      <c r="H38" s="2347" t="s">
        <v>646</v>
      </c>
      <c r="I38" s="2347"/>
      <c r="J38" s="2400">
        <f t="shared" si="3"/>
        <v>0</v>
      </c>
      <c r="K38" s="2400"/>
      <c r="L38" s="2400"/>
      <c r="M38" s="2401">
        <f t="shared" si="4"/>
        <v>0</v>
      </c>
      <c r="N38" s="2400"/>
      <c r="O38" s="2400"/>
      <c r="P38" s="2401">
        <f t="shared" si="0"/>
        <v>0</v>
      </c>
      <c r="Q38" s="2400"/>
      <c r="R38" s="2400"/>
      <c r="S38" s="2401">
        <f t="shared" si="1"/>
        <v>0</v>
      </c>
      <c r="T38" s="2400"/>
      <c r="U38" s="2400"/>
      <c r="V38" s="2401">
        <f t="shared" si="2"/>
        <v>0</v>
      </c>
      <c r="Y38" s="2382"/>
      <c r="AA38" s="2364"/>
      <c r="AB38" s="2364"/>
      <c r="AC38" s="2364"/>
      <c r="AD38" s="2364"/>
      <c r="AE38" s="2364"/>
      <c r="AF38" s="2364"/>
      <c r="AG38" s="2364"/>
      <c r="AH38" s="2364"/>
      <c r="AI38" s="2364"/>
      <c r="AJ38" s="2364"/>
      <c r="AK38" s="2364"/>
      <c r="AL38" s="2364"/>
      <c r="AM38" s="2364"/>
      <c r="AN38" s="2364"/>
      <c r="AO38" s="2364"/>
      <c r="AP38" s="2364"/>
    </row>
    <row r="39" spans="1:42" ht="15">
      <c r="A39" s="2345"/>
      <c r="B39" s="2398"/>
      <c r="C39" s="2399" t="s">
        <v>552</v>
      </c>
      <c r="D39" s="2345"/>
      <c r="E39" s="2343"/>
      <c r="F39" s="2343"/>
      <c r="G39" s="2343"/>
      <c r="H39" s="2347" t="s">
        <v>647</v>
      </c>
      <c r="I39" s="2347"/>
      <c r="J39" s="2400">
        <f t="shared" si="3"/>
        <v>0</v>
      </c>
      <c r="K39" s="2400"/>
      <c r="L39" s="2400"/>
      <c r="M39" s="2400">
        <f>P39+S39+V39+Y39</f>
        <v>0</v>
      </c>
      <c r="N39" s="2400"/>
      <c r="O39" s="2400"/>
      <c r="P39" s="2400">
        <f>S39+V39+Y39+AB39</f>
        <v>0</v>
      </c>
      <c r="Q39" s="2400"/>
      <c r="R39" s="2400"/>
      <c r="S39" s="2401">
        <f t="shared" si="1"/>
        <v>0</v>
      </c>
      <c r="T39" s="2400"/>
      <c r="U39" s="2400"/>
      <c r="V39" s="2401">
        <f t="shared" si="2"/>
        <v>0</v>
      </c>
      <c r="Y39" s="2382"/>
      <c r="AA39" s="2364"/>
      <c r="AB39" s="2364"/>
      <c r="AC39" s="2364"/>
      <c r="AD39" s="2364"/>
      <c r="AE39" s="2364"/>
      <c r="AF39" s="2364"/>
      <c r="AG39" s="2364"/>
      <c r="AH39" s="2364"/>
      <c r="AI39" s="2364"/>
      <c r="AJ39" s="2364"/>
      <c r="AK39" s="2364"/>
      <c r="AL39" s="2364"/>
      <c r="AM39" s="2364"/>
      <c r="AN39" s="2364"/>
      <c r="AO39" s="2364"/>
      <c r="AP39" s="2364"/>
    </row>
    <row r="40" spans="1:42" ht="15">
      <c r="A40" s="2345"/>
      <c r="B40" s="2954"/>
      <c r="C40" s="2399" t="s">
        <v>552</v>
      </c>
      <c r="D40" s="2345"/>
      <c r="E40" s="2955"/>
      <c r="F40" s="2955"/>
      <c r="G40" s="2955"/>
      <c r="H40" s="2487" t="s">
        <v>2015</v>
      </c>
      <c r="I40" s="2956"/>
      <c r="J40" s="2400">
        <f t="shared" si="3"/>
        <v>0</v>
      </c>
      <c r="K40" s="2400"/>
      <c r="L40" s="2400"/>
      <c r="M40" s="2400">
        <f>P40+S40+V40+Y40</f>
        <v>0</v>
      </c>
      <c r="N40" s="2400"/>
      <c r="O40" s="2400"/>
      <c r="P40" s="2400">
        <f>S40+V40+Y40+AB40</f>
        <v>0</v>
      </c>
      <c r="Q40" s="2400"/>
      <c r="R40" s="2400"/>
      <c r="S40" s="2401">
        <f t="shared" si="1"/>
        <v>0</v>
      </c>
      <c r="T40" s="2400"/>
      <c r="U40" s="2400"/>
      <c r="V40" s="2401">
        <f t="shared" si="2"/>
        <v>0</v>
      </c>
      <c r="Y40" s="2382"/>
      <c r="AA40" s="2364"/>
      <c r="AB40" s="2364"/>
      <c r="AC40" s="2364"/>
      <c r="AD40" s="2364"/>
      <c r="AE40" s="2364"/>
      <c r="AF40" s="2364"/>
      <c r="AG40" s="2364"/>
      <c r="AH40" s="2364"/>
      <c r="AI40" s="2364"/>
      <c r="AJ40" s="2364"/>
      <c r="AK40" s="2364"/>
      <c r="AL40" s="2364"/>
      <c r="AM40" s="2364"/>
      <c r="AN40" s="2364"/>
      <c r="AO40" s="2364"/>
      <c r="AP40" s="2364"/>
    </row>
    <row r="41" spans="1:42" ht="15">
      <c r="A41" s="2345"/>
      <c r="B41" s="2398"/>
      <c r="C41" s="2399"/>
      <c r="D41" s="2345"/>
      <c r="E41" s="2343"/>
      <c r="F41" s="2343"/>
      <c r="G41" s="2343"/>
      <c r="H41" s="2347"/>
      <c r="I41" s="2347"/>
      <c r="J41" s="2400"/>
      <c r="K41" s="2400"/>
      <c r="L41" s="2400"/>
      <c r="M41" s="2401"/>
      <c r="N41" s="2400"/>
      <c r="O41" s="2400"/>
      <c r="P41" s="2401"/>
      <c r="Q41" s="2400"/>
      <c r="R41" s="2400"/>
      <c r="S41" s="2401"/>
      <c r="T41" s="2400"/>
      <c r="U41" s="2400"/>
      <c r="V41" s="2401"/>
      <c r="Y41" s="2382"/>
      <c r="AA41" s="2364"/>
      <c r="AB41" s="2364"/>
      <c r="AC41" s="2364"/>
      <c r="AD41" s="2364"/>
      <c r="AE41" s="2364"/>
      <c r="AF41" s="2364"/>
      <c r="AG41" s="2364"/>
      <c r="AH41" s="2364"/>
      <c r="AI41" s="2364"/>
      <c r="AJ41" s="2364"/>
      <c r="AK41" s="2364"/>
      <c r="AL41" s="2364"/>
      <c r="AM41" s="2364"/>
      <c r="AN41" s="2364"/>
      <c r="AO41" s="2364"/>
      <c r="AP41" s="2364"/>
    </row>
    <row r="42" spans="1:42" ht="15">
      <c r="A42" s="2345"/>
      <c r="B42" s="2398"/>
      <c r="C42" s="2399"/>
      <c r="D42" s="2345"/>
      <c r="E42" s="2343"/>
      <c r="F42" s="2343"/>
      <c r="G42" s="2343" t="s">
        <v>648</v>
      </c>
      <c r="H42" s="2343"/>
      <c r="I42" s="2343"/>
      <c r="J42" s="2399">
        <f t="shared" si="3"/>
        <v>0</v>
      </c>
      <c r="K42" s="2399">
        <f>K43+K44</f>
        <v>0</v>
      </c>
      <c r="L42" s="2399">
        <f>L43+L44</f>
        <v>0</v>
      </c>
      <c r="M42" s="2398">
        <f>K42+L42</f>
        <v>0</v>
      </c>
      <c r="N42" s="2399">
        <f>N43+N44</f>
        <v>0</v>
      </c>
      <c r="O42" s="2399">
        <f>O43+O44</f>
        <v>0</v>
      </c>
      <c r="P42" s="2398">
        <f>N42+O42</f>
        <v>0</v>
      </c>
      <c r="Q42" s="2399">
        <f>Q43+Q44</f>
        <v>0</v>
      </c>
      <c r="R42" s="2399">
        <f>R43+R44</f>
        <v>0</v>
      </c>
      <c r="S42" s="2398">
        <f>Q42+R42</f>
        <v>0</v>
      </c>
      <c r="T42" s="2399">
        <f>T43+T44</f>
        <v>0</v>
      </c>
      <c r="U42" s="2399">
        <f>U43+U44</f>
        <v>0</v>
      </c>
      <c r="V42" s="2398">
        <f>T42+U42</f>
        <v>0</v>
      </c>
      <c r="Y42" s="2382"/>
      <c r="AA42" s="2364"/>
      <c r="AB42" s="2364"/>
      <c r="AC42" s="2364"/>
      <c r="AD42" s="2364"/>
      <c r="AE42" s="2364"/>
      <c r="AF42" s="2364"/>
      <c r="AG42" s="2364"/>
      <c r="AH42" s="2364"/>
      <c r="AI42" s="2364"/>
      <c r="AJ42" s="2364"/>
      <c r="AK42" s="2364"/>
      <c r="AL42" s="2364"/>
      <c r="AM42" s="2364"/>
      <c r="AN42" s="2364"/>
      <c r="AO42" s="2364"/>
      <c r="AP42" s="2364"/>
    </row>
    <row r="43" spans="1:42" ht="15">
      <c r="A43" s="2345"/>
      <c r="B43" s="2398"/>
      <c r="C43" s="2399" t="s">
        <v>552</v>
      </c>
      <c r="D43" s="2345"/>
      <c r="E43" s="2343"/>
      <c r="F43" s="2343"/>
      <c r="G43" s="2343"/>
      <c r="H43" s="2347" t="s">
        <v>649</v>
      </c>
      <c r="I43" s="2347"/>
      <c r="J43" s="2400">
        <f t="shared" si="3"/>
        <v>0</v>
      </c>
      <c r="K43" s="2400"/>
      <c r="L43" s="2400"/>
      <c r="M43" s="2401">
        <f>K43+L43</f>
        <v>0</v>
      </c>
      <c r="N43" s="2400"/>
      <c r="O43" s="2400"/>
      <c r="P43" s="2401">
        <f>N43+O43</f>
        <v>0</v>
      </c>
      <c r="Q43" s="2400"/>
      <c r="R43" s="2400"/>
      <c r="S43" s="2401">
        <f>Q43+R43</f>
        <v>0</v>
      </c>
      <c r="T43" s="2400"/>
      <c r="U43" s="2400"/>
      <c r="V43" s="2401">
        <f>T43+U43</f>
        <v>0</v>
      </c>
      <c r="Y43" s="2382"/>
      <c r="AA43" s="2364"/>
      <c r="AB43" s="2364"/>
      <c r="AC43" s="2364"/>
      <c r="AD43" s="2364"/>
      <c r="AE43" s="2364"/>
      <c r="AF43" s="2364"/>
      <c r="AG43" s="2364"/>
      <c r="AH43" s="2364"/>
      <c r="AI43" s="2364"/>
      <c r="AJ43" s="2364"/>
      <c r="AK43" s="2364"/>
      <c r="AL43" s="2364"/>
      <c r="AM43" s="2364"/>
      <c r="AN43" s="2364"/>
      <c r="AO43" s="2364"/>
      <c r="AP43" s="2364"/>
    </row>
    <row r="44" spans="1:42" ht="15">
      <c r="A44" s="2345"/>
      <c r="B44" s="2398"/>
      <c r="C44" s="2399" t="s">
        <v>551</v>
      </c>
      <c r="D44" s="2345"/>
      <c r="E44" s="2343"/>
      <c r="F44" s="2343"/>
      <c r="G44" s="2343"/>
      <c r="H44" s="2347" t="s">
        <v>650</v>
      </c>
      <c r="I44" s="2347"/>
      <c r="J44" s="2400">
        <f t="shared" si="3"/>
        <v>0</v>
      </c>
      <c r="K44" s="2400"/>
      <c r="L44" s="2400"/>
      <c r="M44" s="2401">
        <f>K44+L44</f>
        <v>0</v>
      </c>
      <c r="N44" s="2400"/>
      <c r="O44" s="2400"/>
      <c r="P44" s="2401">
        <f>N44+O44</f>
        <v>0</v>
      </c>
      <c r="Q44" s="2400"/>
      <c r="R44" s="2400"/>
      <c r="S44" s="2401">
        <f>Q44+R44</f>
        <v>0</v>
      </c>
      <c r="T44" s="2400"/>
      <c r="U44" s="2400"/>
      <c r="V44" s="2401">
        <f>T44+U44</f>
        <v>0</v>
      </c>
      <c r="Y44" s="2382"/>
      <c r="AA44" s="2364"/>
      <c r="AB44" s="2364"/>
      <c r="AC44" s="2364"/>
      <c r="AD44" s="2364"/>
      <c r="AE44" s="2364"/>
      <c r="AF44" s="2364"/>
      <c r="AG44" s="2364"/>
      <c r="AH44" s="2364"/>
      <c r="AI44" s="2364"/>
      <c r="AJ44" s="2364"/>
      <c r="AK44" s="2364"/>
      <c r="AL44" s="2364"/>
      <c r="AM44" s="2364"/>
      <c r="AN44" s="2364"/>
      <c r="AO44" s="2364"/>
      <c r="AP44" s="2364"/>
    </row>
    <row r="45" spans="1:42" ht="15">
      <c r="A45" s="2345"/>
      <c r="B45" s="2398"/>
      <c r="C45" s="2399"/>
      <c r="D45" s="2345"/>
      <c r="E45" s="2343"/>
      <c r="F45" s="2343"/>
      <c r="G45" s="2343"/>
      <c r="H45" s="2347"/>
      <c r="I45" s="2347"/>
      <c r="J45" s="2400"/>
      <c r="K45" s="2400"/>
      <c r="L45" s="2400"/>
      <c r="M45" s="2401"/>
      <c r="N45" s="2400"/>
      <c r="O45" s="2400"/>
      <c r="P45" s="2401"/>
      <c r="Q45" s="2400"/>
      <c r="R45" s="2400"/>
      <c r="S45" s="2401"/>
      <c r="T45" s="2400"/>
      <c r="U45" s="2400"/>
      <c r="V45" s="2401"/>
      <c r="Y45" s="2382"/>
      <c r="AA45" s="2364"/>
      <c r="AB45" s="2364"/>
      <c r="AC45" s="2364"/>
      <c r="AD45" s="2364"/>
      <c r="AE45" s="2364"/>
      <c r="AF45" s="2364"/>
      <c r="AG45" s="2364"/>
      <c r="AH45" s="2364"/>
      <c r="AI45" s="2364"/>
      <c r="AJ45" s="2364"/>
      <c r="AK45" s="2364"/>
      <c r="AL45" s="2364"/>
      <c r="AM45" s="2364"/>
      <c r="AN45" s="2364"/>
      <c r="AO45" s="2364"/>
      <c r="AP45" s="2364"/>
    </row>
    <row r="46" spans="1:42" ht="15">
      <c r="A46" s="2345"/>
      <c r="B46" s="2398"/>
      <c r="C46" s="2399"/>
      <c r="D46" s="2345"/>
      <c r="E46" s="2343"/>
      <c r="F46" s="2343"/>
      <c r="G46" s="2343" t="s">
        <v>651</v>
      </c>
      <c r="H46" s="2343"/>
      <c r="I46" s="2343"/>
      <c r="J46" s="2399">
        <f t="shared" si="3"/>
        <v>0</v>
      </c>
      <c r="K46" s="2399">
        <f>K47+K48+K51+K54+K57+K60+K63+K66+K67</f>
        <v>0</v>
      </c>
      <c r="L46" s="2399">
        <f>L47+L48+L51+L54+L57+L60+L63+L66+L67</f>
        <v>0</v>
      </c>
      <c r="M46" s="2398">
        <f t="shared" ref="M46:M65" si="5">K46+L46</f>
        <v>0</v>
      </c>
      <c r="N46" s="2399">
        <f>N47+N48+N51+N54+N57+N60+N63+N66+N67</f>
        <v>0</v>
      </c>
      <c r="O46" s="2399">
        <f>O47+O48+O51+O54+O57+O60+O63+O66+O67</f>
        <v>0</v>
      </c>
      <c r="P46" s="2398">
        <f t="shared" ref="P46:P65" si="6">N46+O46</f>
        <v>0</v>
      </c>
      <c r="Q46" s="2399">
        <f>Q47+Q48+Q51+Q54+Q57+Q60+Q63+Q66+Q67</f>
        <v>0</v>
      </c>
      <c r="R46" s="2399">
        <f>R47+R48+R51+R54+R57+R60+R63+R66+R67</f>
        <v>0</v>
      </c>
      <c r="S46" s="2398">
        <f t="shared" ref="S46:S65" si="7">Q46+R46</f>
        <v>0</v>
      </c>
      <c r="T46" s="2399">
        <f>T47+T48+T51+T54+T57+T60+T63+T66+T67</f>
        <v>0</v>
      </c>
      <c r="U46" s="2399">
        <f>U47+U48+U51+U54+U57+U60+U63+U66+U67</f>
        <v>0</v>
      </c>
      <c r="V46" s="2398">
        <f t="shared" ref="V46:V65" si="8">T46+U46</f>
        <v>0</v>
      </c>
      <c r="Y46" s="2382"/>
      <c r="AA46" s="2364"/>
      <c r="AB46" s="2364"/>
      <c r="AC46" s="2364"/>
      <c r="AD46" s="2364"/>
      <c r="AE46" s="2364"/>
      <c r="AF46" s="2364"/>
      <c r="AG46" s="2364"/>
      <c r="AH46" s="2364"/>
      <c r="AI46" s="2364"/>
      <c r="AJ46" s="2364"/>
      <c r="AK46" s="2364"/>
      <c r="AL46" s="2364"/>
      <c r="AM46" s="2364"/>
      <c r="AN46" s="2364"/>
      <c r="AO46" s="2364"/>
      <c r="AP46" s="2364"/>
    </row>
    <row r="47" spans="1:42" ht="15">
      <c r="A47" s="2345"/>
      <c r="B47" s="2398"/>
      <c r="C47" s="2399" t="s">
        <v>551</v>
      </c>
      <c r="D47" s="2345"/>
      <c r="E47" s="2343"/>
      <c r="F47" s="2343"/>
      <c r="G47" s="2343"/>
      <c r="H47" s="2347" t="s">
        <v>652</v>
      </c>
      <c r="I47" s="2347"/>
      <c r="J47" s="2400">
        <f t="shared" si="3"/>
        <v>0</v>
      </c>
      <c r="K47" s="2400"/>
      <c r="L47" s="2400"/>
      <c r="M47" s="2401">
        <f t="shared" si="5"/>
        <v>0</v>
      </c>
      <c r="N47" s="2400"/>
      <c r="O47" s="2400"/>
      <c r="P47" s="2401">
        <f t="shared" si="6"/>
        <v>0</v>
      </c>
      <c r="Q47" s="2400"/>
      <c r="R47" s="2400"/>
      <c r="S47" s="2401">
        <f t="shared" si="7"/>
        <v>0</v>
      </c>
      <c r="T47" s="2400"/>
      <c r="U47" s="2400"/>
      <c r="V47" s="2401">
        <f t="shared" si="8"/>
        <v>0</v>
      </c>
      <c r="Y47" s="2382"/>
      <c r="AA47" s="2364"/>
      <c r="AB47" s="2364"/>
      <c r="AC47" s="2364"/>
      <c r="AD47" s="2364"/>
      <c r="AE47" s="2364"/>
      <c r="AF47" s="2364"/>
      <c r="AG47" s="2364"/>
      <c r="AH47" s="2364"/>
      <c r="AI47" s="2364"/>
      <c r="AJ47" s="2364"/>
      <c r="AK47" s="2364"/>
      <c r="AL47" s="2364"/>
      <c r="AM47" s="2364"/>
      <c r="AN47" s="2364"/>
      <c r="AO47" s="2364"/>
      <c r="AP47" s="2364"/>
    </row>
    <row r="48" spans="1:42" ht="15">
      <c r="A48" s="2345"/>
      <c r="B48" s="2398"/>
      <c r="C48" s="2399"/>
      <c r="D48" s="2345"/>
      <c r="E48" s="2343"/>
      <c r="F48" s="2343"/>
      <c r="G48" s="2343"/>
      <c r="H48" s="2347" t="s">
        <v>653</v>
      </c>
      <c r="I48" s="2347"/>
      <c r="J48" s="2400">
        <f t="shared" si="3"/>
        <v>0</v>
      </c>
      <c r="K48" s="2400">
        <f>K49+K50</f>
        <v>0</v>
      </c>
      <c r="L48" s="2400">
        <f>L49+L50</f>
        <v>0</v>
      </c>
      <c r="M48" s="2401">
        <f t="shared" si="5"/>
        <v>0</v>
      </c>
      <c r="N48" s="2400">
        <f>N49+N50</f>
        <v>0</v>
      </c>
      <c r="O48" s="2400">
        <f>O49+O50</f>
        <v>0</v>
      </c>
      <c r="P48" s="2401">
        <f t="shared" si="6"/>
        <v>0</v>
      </c>
      <c r="Q48" s="2400">
        <f>Q49+Q50</f>
        <v>0</v>
      </c>
      <c r="R48" s="2400">
        <f>R49+R50</f>
        <v>0</v>
      </c>
      <c r="S48" s="2401">
        <f t="shared" si="7"/>
        <v>0</v>
      </c>
      <c r="T48" s="2400">
        <f>T49+T50</f>
        <v>0</v>
      </c>
      <c r="U48" s="2400">
        <f>U49+U50</f>
        <v>0</v>
      </c>
      <c r="V48" s="2401">
        <f t="shared" si="8"/>
        <v>0</v>
      </c>
      <c r="Y48" s="2382"/>
      <c r="AA48" s="2364"/>
      <c r="AB48" s="2364"/>
      <c r="AC48" s="2364"/>
      <c r="AD48" s="2364"/>
      <c r="AE48" s="2364"/>
      <c r="AF48" s="2364"/>
      <c r="AG48" s="2364"/>
      <c r="AH48" s="2364"/>
      <c r="AI48" s="2364"/>
      <c r="AJ48" s="2364"/>
      <c r="AK48" s="2364"/>
      <c r="AL48" s="2364"/>
      <c r="AM48" s="2364"/>
      <c r="AN48" s="2364"/>
      <c r="AO48" s="2364"/>
      <c r="AP48" s="2364"/>
    </row>
    <row r="49" spans="1:42" ht="15">
      <c r="A49" s="2345"/>
      <c r="B49" s="2398"/>
      <c r="C49" s="2399" t="s">
        <v>552</v>
      </c>
      <c r="D49" s="2345"/>
      <c r="E49" s="2343"/>
      <c r="F49" s="2343"/>
      <c r="G49" s="2343"/>
      <c r="H49" s="2347"/>
      <c r="I49" s="2347" t="s">
        <v>649</v>
      </c>
      <c r="J49" s="2400">
        <f t="shared" si="3"/>
        <v>0</v>
      </c>
      <c r="K49" s="2400"/>
      <c r="L49" s="2400"/>
      <c r="M49" s="2401">
        <f t="shared" si="5"/>
        <v>0</v>
      </c>
      <c r="N49" s="2400"/>
      <c r="O49" s="2400"/>
      <c r="P49" s="2401">
        <f t="shared" si="6"/>
        <v>0</v>
      </c>
      <c r="Q49" s="2400"/>
      <c r="R49" s="2400"/>
      <c r="S49" s="2401">
        <f t="shared" si="7"/>
        <v>0</v>
      </c>
      <c r="T49" s="2400"/>
      <c r="U49" s="2400"/>
      <c r="V49" s="2401">
        <f t="shared" si="8"/>
        <v>0</v>
      </c>
      <c r="Y49" s="2382"/>
      <c r="AA49" s="2364"/>
      <c r="AB49" s="2364"/>
      <c r="AC49" s="2364"/>
      <c r="AD49" s="2364"/>
      <c r="AE49" s="2364"/>
      <c r="AF49" s="2364"/>
      <c r="AG49" s="2364"/>
      <c r="AH49" s="2364"/>
      <c r="AI49" s="2364"/>
      <c r="AJ49" s="2364"/>
      <c r="AK49" s="2364"/>
      <c r="AL49" s="2364"/>
      <c r="AM49" s="2364"/>
      <c r="AN49" s="2364"/>
      <c r="AO49" s="2364"/>
      <c r="AP49" s="2364"/>
    </row>
    <row r="50" spans="1:42" ht="15">
      <c r="A50" s="2345"/>
      <c r="B50" s="2398"/>
      <c r="C50" s="2399" t="s">
        <v>551</v>
      </c>
      <c r="D50" s="2345"/>
      <c r="E50" s="2343"/>
      <c r="F50" s="2343"/>
      <c r="G50" s="2343"/>
      <c r="H50" s="2347"/>
      <c r="I50" s="2347" t="s">
        <v>654</v>
      </c>
      <c r="J50" s="2400">
        <f t="shared" si="3"/>
        <v>0</v>
      </c>
      <c r="K50" s="2400"/>
      <c r="L50" s="2400"/>
      <c r="M50" s="2401">
        <f t="shared" si="5"/>
        <v>0</v>
      </c>
      <c r="N50" s="2400"/>
      <c r="O50" s="2400"/>
      <c r="P50" s="2401">
        <f t="shared" si="6"/>
        <v>0</v>
      </c>
      <c r="Q50" s="2400"/>
      <c r="R50" s="2400"/>
      <c r="S50" s="2401">
        <f t="shared" si="7"/>
        <v>0</v>
      </c>
      <c r="T50" s="2400"/>
      <c r="U50" s="2400"/>
      <c r="V50" s="2401">
        <f t="shared" si="8"/>
        <v>0</v>
      </c>
      <c r="Y50" s="2382"/>
      <c r="AA50" s="2364"/>
      <c r="AB50" s="2364"/>
      <c r="AC50" s="2364"/>
      <c r="AD50" s="2364"/>
      <c r="AE50" s="2364"/>
      <c r="AF50" s="2364"/>
      <c r="AG50" s="2364"/>
      <c r="AH50" s="2364"/>
      <c r="AI50" s="2364"/>
      <c r="AJ50" s="2364"/>
      <c r="AK50" s="2364"/>
      <c r="AL50" s="2364"/>
      <c r="AM50" s="2364"/>
      <c r="AN50" s="2364"/>
      <c r="AO50" s="2364"/>
      <c r="AP50" s="2364"/>
    </row>
    <row r="51" spans="1:42" ht="15">
      <c r="A51" s="2345"/>
      <c r="B51" s="2398"/>
      <c r="C51" s="2399"/>
      <c r="D51" s="2345"/>
      <c r="E51" s="2343"/>
      <c r="F51" s="2343"/>
      <c r="G51" s="2343"/>
      <c r="H51" s="2347" t="s">
        <v>655</v>
      </c>
      <c r="I51" s="2347"/>
      <c r="J51" s="2400">
        <f t="shared" si="3"/>
        <v>0</v>
      </c>
      <c r="K51" s="2400">
        <f>K52+K53</f>
        <v>0</v>
      </c>
      <c r="L51" s="2400">
        <f>L52+L53</f>
        <v>0</v>
      </c>
      <c r="M51" s="2401">
        <f t="shared" si="5"/>
        <v>0</v>
      </c>
      <c r="N51" s="2400">
        <f>N52+N53</f>
        <v>0</v>
      </c>
      <c r="O51" s="2400">
        <f>O52+O53</f>
        <v>0</v>
      </c>
      <c r="P51" s="2401">
        <f t="shared" si="6"/>
        <v>0</v>
      </c>
      <c r="Q51" s="2400">
        <f>Q52+Q53</f>
        <v>0</v>
      </c>
      <c r="R51" s="2400">
        <f>R52+R53</f>
        <v>0</v>
      </c>
      <c r="S51" s="2401">
        <f t="shared" si="7"/>
        <v>0</v>
      </c>
      <c r="T51" s="2400">
        <f>T52+T53</f>
        <v>0</v>
      </c>
      <c r="U51" s="2400">
        <f>U52+U53</f>
        <v>0</v>
      </c>
      <c r="V51" s="2401">
        <f t="shared" si="8"/>
        <v>0</v>
      </c>
      <c r="Y51" s="2382"/>
      <c r="AA51" s="2364"/>
      <c r="AB51" s="2364"/>
      <c r="AC51" s="2364"/>
      <c r="AD51" s="2364"/>
      <c r="AE51" s="2364"/>
      <c r="AF51" s="2364"/>
      <c r="AG51" s="2364"/>
      <c r="AH51" s="2364"/>
      <c r="AI51" s="2364"/>
      <c r="AJ51" s="2364"/>
      <c r="AK51" s="2364"/>
      <c r="AL51" s="2364"/>
      <c r="AM51" s="2364"/>
      <c r="AN51" s="2364"/>
      <c r="AO51" s="2364"/>
      <c r="AP51" s="2364"/>
    </row>
    <row r="52" spans="1:42" ht="15">
      <c r="A52" s="2345"/>
      <c r="B52" s="2398"/>
      <c r="C52" s="2399" t="s">
        <v>552</v>
      </c>
      <c r="D52" s="2345"/>
      <c r="E52" s="2343"/>
      <c r="F52" s="2343"/>
      <c r="G52" s="2343"/>
      <c r="H52" s="2347"/>
      <c r="I52" s="2347" t="s">
        <v>649</v>
      </c>
      <c r="J52" s="2400">
        <f t="shared" si="3"/>
        <v>0</v>
      </c>
      <c r="K52" s="2400"/>
      <c r="L52" s="2400"/>
      <c r="M52" s="2401">
        <f t="shared" si="5"/>
        <v>0</v>
      </c>
      <c r="N52" s="2400"/>
      <c r="O52" s="2400"/>
      <c r="P52" s="2401">
        <f t="shared" si="6"/>
        <v>0</v>
      </c>
      <c r="Q52" s="2400"/>
      <c r="R52" s="2400"/>
      <c r="S52" s="2401">
        <f t="shared" si="7"/>
        <v>0</v>
      </c>
      <c r="T52" s="2400"/>
      <c r="U52" s="2400"/>
      <c r="V52" s="2401">
        <f t="shared" si="8"/>
        <v>0</v>
      </c>
      <c r="Y52" s="2382"/>
      <c r="AA52" s="2364"/>
      <c r="AB52" s="2364"/>
      <c r="AC52" s="2364"/>
      <c r="AD52" s="2364"/>
      <c r="AE52" s="2364"/>
      <c r="AF52" s="2364"/>
      <c r="AG52" s="2364"/>
      <c r="AH52" s="2364"/>
      <c r="AI52" s="2364"/>
      <c r="AJ52" s="2364"/>
      <c r="AK52" s="2364"/>
      <c r="AL52" s="2364"/>
      <c r="AM52" s="2364"/>
      <c r="AN52" s="2364"/>
      <c r="AO52" s="2364"/>
      <c r="AP52" s="2364"/>
    </row>
    <row r="53" spans="1:42" ht="15">
      <c r="A53" s="2345"/>
      <c r="B53" s="2398"/>
      <c r="C53" s="2399" t="s">
        <v>551</v>
      </c>
      <c r="D53" s="2345"/>
      <c r="E53" s="2343"/>
      <c r="F53" s="2343"/>
      <c r="G53" s="2343"/>
      <c r="H53" s="2347"/>
      <c r="I53" s="2347" t="s">
        <v>654</v>
      </c>
      <c r="J53" s="2400">
        <f t="shared" si="3"/>
        <v>0</v>
      </c>
      <c r="K53" s="2400"/>
      <c r="L53" s="2400"/>
      <c r="M53" s="2401">
        <f t="shared" si="5"/>
        <v>0</v>
      </c>
      <c r="N53" s="2400"/>
      <c r="O53" s="2400"/>
      <c r="P53" s="2401">
        <f t="shared" si="6"/>
        <v>0</v>
      </c>
      <c r="Q53" s="2400"/>
      <c r="R53" s="2400"/>
      <c r="S53" s="2401">
        <f t="shared" si="7"/>
        <v>0</v>
      </c>
      <c r="T53" s="2400"/>
      <c r="U53" s="2400"/>
      <c r="V53" s="2401">
        <f t="shared" si="8"/>
        <v>0</v>
      </c>
      <c r="Y53" s="2382"/>
      <c r="AA53" s="2364"/>
      <c r="AB53" s="2364"/>
      <c r="AC53" s="2364"/>
      <c r="AD53" s="2364"/>
      <c r="AE53" s="2364"/>
      <c r="AF53" s="2364"/>
      <c r="AG53" s="2364"/>
      <c r="AH53" s="2364"/>
      <c r="AI53" s="2364"/>
      <c r="AJ53" s="2364"/>
      <c r="AK53" s="2364"/>
      <c r="AL53" s="2364"/>
      <c r="AM53" s="2364"/>
      <c r="AN53" s="2364"/>
      <c r="AO53" s="2364"/>
      <c r="AP53" s="2364"/>
    </row>
    <row r="54" spans="1:42" ht="15">
      <c r="A54" s="2345"/>
      <c r="B54" s="2398"/>
      <c r="C54" s="2399"/>
      <c r="D54" s="2345"/>
      <c r="E54" s="2343"/>
      <c r="F54" s="2343"/>
      <c r="G54" s="2343"/>
      <c r="H54" s="2347" t="s">
        <v>656</v>
      </c>
      <c r="I54" s="2347"/>
      <c r="J54" s="2400">
        <f t="shared" si="3"/>
        <v>0</v>
      </c>
      <c r="K54" s="2400">
        <f>K55+K56</f>
        <v>0</v>
      </c>
      <c r="L54" s="2400">
        <f>L55+L56</f>
        <v>0</v>
      </c>
      <c r="M54" s="2401">
        <f t="shared" si="5"/>
        <v>0</v>
      </c>
      <c r="N54" s="2400">
        <f>N55+N56</f>
        <v>0</v>
      </c>
      <c r="O54" s="2400">
        <f>O55+O56</f>
        <v>0</v>
      </c>
      <c r="P54" s="2401">
        <f t="shared" si="6"/>
        <v>0</v>
      </c>
      <c r="Q54" s="2400">
        <f>Q55+Q56</f>
        <v>0</v>
      </c>
      <c r="R54" s="2400">
        <f>R55+R56</f>
        <v>0</v>
      </c>
      <c r="S54" s="2401">
        <f t="shared" si="7"/>
        <v>0</v>
      </c>
      <c r="T54" s="2400">
        <f>T55+T56</f>
        <v>0</v>
      </c>
      <c r="U54" s="2400">
        <f>U55+U56</f>
        <v>0</v>
      </c>
      <c r="V54" s="2401">
        <f t="shared" si="8"/>
        <v>0</v>
      </c>
      <c r="Y54" s="2382"/>
      <c r="AA54" s="2364"/>
      <c r="AB54" s="2364"/>
      <c r="AC54" s="2364"/>
      <c r="AD54" s="2364"/>
      <c r="AE54" s="2364"/>
      <c r="AF54" s="2364"/>
      <c r="AG54" s="2364"/>
      <c r="AH54" s="2364"/>
      <c r="AI54" s="2364"/>
      <c r="AJ54" s="2364"/>
      <c r="AK54" s="2364"/>
      <c r="AL54" s="2364"/>
      <c r="AM54" s="2364"/>
      <c r="AN54" s="2364"/>
      <c r="AO54" s="2364"/>
      <c r="AP54" s="2364"/>
    </row>
    <row r="55" spans="1:42" ht="15">
      <c r="A55" s="2345"/>
      <c r="B55" s="2398"/>
      <c r="C55" s="2399" t="s">
        <v>552</v>
      </c>
      <c r="D55" s="2345"/>
      <c r="E55" s="2343"/>
      <c r="F55" s="2343"/>
      <c r="G55" s="2343"/>
      <c r="H55" s="2347"/>
      <c r="I55" s="2347" t="s">
        <v>649</v>
      </c>
      <c r="J55" s="2400">
        <f t="shared" si="3"/>
        <v>0</v>
      </c>
      <c r="K55" s="2400"/>
      <c r="L55" s="2400"/>
      <c r="M55" s="2401">
        <f t="shared" si="5"/>
        <v>0</v>
      </c>
      <c r="N55" s="2400"/>
      <c r="O55" s="2400"/>
      <c r="P55" s="2401">
        <f t="shared" si="6"/>
        <v>0</v>
      </c>
      <c r="Q55" s="2400"/>
      <c r="R55" s="2400"/>
      <c r="S55" s="2401">
        <f t="shared" si="7"/>
        <v>0</v>
      </c>
      <c r="T55" s="2400"/>
      <c r="U55" s="2400"/>
      <c r="V55" s="2401">
        <f t="shared" si="8"/>
        <v>0</v>
      </c>
      <c r="Y55" s="2382"/>
      <c r="AA55" s="2364"/>
      <c r="AB55" s="2364"/>
      <c r="AC55" s="2364"/>
      <c r="AD55" s="2364"/>
      <c r="AE55" s="2364"/>
      <c r="AF55" s="2364"/>
      <c r="AG55" s="2364"/>
      <c r="AH55" s="2364"/>
      <c r="AI55" s="2364"/>
      <c r="AJ55" s="2364"/>
      <c r="AK55" s="2364"/>
      <c r="AL55" s="2364"/>
      <c r="AM55" s="2364"/>
      <c r="AN55" s="2364"/>
      <c r="AO55" s="2364"/>
      <c r="AP55" s="2364"/>
    </row>
    <row r="56" spans="1:42" ht="15">
      <c r="A56" s="2345"/>
      <c r="B56" s="2398"/>
      <c r="C56" s="2399" t="s">
        <v>551</v>
      </c>
      <c r="D56" s="2345"/>
      <c r="E56" s="2343"/>
      <c r="F56" s="2343"/>
      <c r="G56" s="2343"/>
      <c r="H56" s="2347"/>
      <c r="I56" s="2347" t="s">
        <v>654</v>
      </c>
      <c r="J56" s="2400">
        <f t="shared" si="3"/>
        <v>0</v>
      </c>
      <c r="K56" s="2400"/>
      <c r="L56" s="2400"/>
      <c r="M56" s="2401">
        <f t="shared" si="5"/>
        <v>0</v>
      </c>
      <c r="N56" s="2400"/>
      <c r="O56" s="2400"/>
      <c r="P56" s="2401">
        <f t="shared" si="6"/>
        <v>0</v>
      </c>
      <c r="Q56" s="2400"/>
      <c r="R56" s="2400"/>
      <c r="S56" s="2401">
        <f t="shared" si="7"/>
        <v>0</v>
      </c>
      <c r="T56" s="2400"/>
      <c r="U56" s="2400"/>
      <c r="V56" s="2401">
        <f t="shared" si="8"/>
        <v>0</v>
      </c>
      <c r="Y56" s="2382"/>
      <c r="AA56" s="2364"/>
      <c r="AB56" s="2364"/>
      <c r="AC56" s="2364"/>
      <c r="AD56" s="2364"/>
      <c r="AE56" s="2364"/>
      <c r="AF56" s="2364"/>
      <c r="AG56" s="2364"/>
      <c r="AH56" s="2364"/>
      <c r="AI56" s="2364"/>
      <c r="AJ56" s="2364"/>
      <c r="AK56" s="2364"/>
      <c r="AL56" s="2364"/>
      <c r="AM56" s="2364"/>
      <c r="AN56" s="2364"/>
      <c r="AO56" s="2364"/>
      <c r="AP56" s="2364"/>
    </row>
    <row r="57" spans="1:42" ht="15">
      <c r="A57" s="2345"/>
      <c r="B57" s="2398"/>
      <c r="C57" s="2399"/>
      <c r="D57" s="2345"/>
      <c r="E57" s="2343"/>
      <c r="F57" s="2343"/>
      <c r="G57" s="2343"/>
      <c r="H57" s="2347" t="s">
        <v>657</v>
      </c>
      <c r="I57" s="2347"/>
      <c r="J57" s="2400">
        <f t="shared" si="3"/>
        <v>0</v>
      </c>
      <c r="K57" s="2400">
        <f>K58+K59</f>
        <v>0</v>
      </c>
      <c r="L57" s="2400">
        <f>L58+L59</f>
        <v>0</v>
      </c>
      <c r="M57" s="2401">
        <f t="shared" si="5"/>
        <v>0</v>
      </c>
      <c r="N57" s="2400">
        <f>N58+N59</f>
        <v>0</v>
      </c>
      <c r="O57" s="2400">
        <f>O58+O59</f>
        <v>0</v>
      </c>
      <c r="P57" s="2401">
        <f t="shared" si="6"/>
        <v>0</v>
      </c>
      <c r="Q57" s="2400">
        <f>Q58+Q59</f>
        <v>0</v>
      </c>
      <c r="R57" s="2400">
        <f>R58+R59</f>
        <v>0</v>
      </c>
      <c r="S57" s="2401">
        <f t="shared" si="7"/>
        <v>0</v>
      </c>
      <c r="T57" s="2400">
        <f>T58+T59</f>
        <v>0</v>
      </c>
      <c r="U57" s="2400">
        <f>U58+U59</f>
        <v>0</v>
      </c>
      <c r="V57" s="2401">
        <f t="shared" si="8"/>
        <v>0</v>
      </c>
      <c r="Y57" s="2382"/>
      <c r="AA57" s="2364"/>
      <c r="AB57" s="2364"/>
      <c r="AC57" s="2364"/>
      <c r="AD57" s="2364"/>
      <c r="AE57" s="2364"/>
      <c r="AF57" s="2364"/>
      <c r="AG57" s="2364"/>
      <c r="AH57" s="2364"/>
      <c r="AI57" s="2364"/>
      <c r="AJ57" s="2364"/>
      <c r="AK57" s="2364"/>
      <c r="AL57" s="2364"/>
      <c r="AM57" s="2364"/>
      <c r="AN57" s="2364"/>
      <c r="AO57" s="2364"/>
      <c r="AP57" s="2364"/>
    </row>
    <row r="58" spans="1:42" ht="15">
      <c r="A58" s="2345"/>
      <c r="B58" s="2398"/>
      <c r="C58" s="2399" t="s">
        <v>552</v>
      </c>
      <c r="D58" s="2345"/>
      <c r="E58" s="2343"/>
      <c r="F58" s="2343"/>
      <c r="G58" s="2343"/>
      <c r="H58" s="2347"/>
      <c r="I58" s="2347" t="s">
        <v>649</v>
      </c>
      <c r="J58" s="2400">
        <f t="shared" si="3"/>
        <v>0</v>
      </c>
      <c r="K58" s="2400"/>
      <c r="L58" s="2400"/>
      <c r="M58" s="2401">
        <f t="shared" si="5"/>
        <v>0</v>
      </c>
      <c r="N58" s="2400"/>
      <c r="O58" s="2400"/>
      <c r="P58" s="2401">
        <f t="shared" si="6"/>
        <v>0</v>
      </c>
      <c r="Q58" s="2400"/>
      <c r="R58" s="2400"/>
      <c r="S58" s="2401">
        <f t="shared" si="7"/>
        <v>0</v>
      </c>
      <c r="T58" s="2400"/>
      <c r="U58" s="2400"/>
      <c r="V58" s="2401">
        <f t="shared" si="8"/>
        <v>0</v>
      </c>
      <c r="Y58" s="2382"/>
      <c r="AA58" s="2364"/>
      <c r="AB58" s="2364"/>
      <c r="AC58" s="2364"/>
      <c r="AD58" s="2364"/>
      <c r="AE58" s="2364"/>
      <c r="AF58" s="2364"/>
      <c r="AG58" s="2364"/>
      <c r="AH58" s="2364"/>
      <c r="AI58" s="2364"/>
      <c r="AJ58" s="2364"/>
      <c r="AK58" s="2364"/>
      <c r="AL58" s="2364"/>
      <c r="AM58" s="2364"/>
      <c r="AN58" s="2364"/>
      <c r="AO58" s="2364"/>
      <c r="AP58" s="2364"/>
    </row>
    <row r="59" spans="1:42" ht="15">
      <c r="A59" s="2345"/>
      <c r="B59" s="2398"/>
      <c r="C59" s="2399" t="s">
        <v>551</v>
      </c>
      <c r="D59" s="2345"/>
      <c r="E59" s="2343"/>
      <c r="F59" s="2343"/>
      <c r="G59" s="2343"/>
      <c r="H59" s="2347"/>
      <c r="I59" s="2347" t="s">
        <v>654</v>
      </c>
      <c r="J59" s="2400">
        <f t="shared" si="3"/>
        <v>0</v>
      </c>
      <c r="K59" s="2400"/>
      <c r="L59" s="2400"/>
      <c r="M59" s="2401">
        <f t="shared" si="5"/>
        <v>0</v>
      </c>
      <c r="N59" s="2400"/>
      <c r="O59" s="2400"/>
      <c r="P59" s="2401">
        <f t="shared" si="6"/>
        <v>0</v>
      </c>
      <c r="Q59" s="2400"/>
      <c r="R59" s="2400"/>
      <c r="S59" s="2401">
        <f t="shared" si="7"/>
        <v>0</v>
      </c>
      <c r="T59" s="2400"/>
      <c r="U59" s="2400"/>
      <c r="V59" s="2401">
        <f t="shared" si="8"/>
        <v>0</v>
      </c>
      <c r="Y59" s="2382"/>
      <c r="AA59" s="2364"/>
      <c r="AB59" s="2364"/>
      <c r="AC59" s="2364"/>
      <c r="AD59" s="2364"/>
      <c r="AE59" s="2364"/>
      <c r="AF59" s="2364"/>
      <c r="AG59" s="2364"/>
      <c r="AH59" s="2364"/>
      <c r="AI59" s="2364"/>
      <c r="AJ59" s="2364"/>
      <c r="AK59" s="2364"/>
      <c r="AL59" s="2364"/>
      <c r="AM59" s="2364"/>
      <c r="AN59" s="2364"/>
      <c r="AO59" s="2364"/>
      <c r="AP59" s="2364"/>
    </row>
    <row r="60" spans="1:42" ht="15">
      <c r="A60" s="2345"/>
      <c r="B60" s="2398"/>
      <c r="C60" s="2399"/>
      <c r="D60" s="2345"/>
      <c r="E60" s="2343"/>
      <c r="F60" s="2343"/>
      <c r="G60" s="2343"/>
      <c r="H60" s="2347" t="s">
        <v>658</v>
      </c>
      <c r="I60" s="2347"/>
      <c r="J60" s="2400">
        <f t="shared" si="3"/>
        <v>0</v>
      </c>
      <c r="K60" s="2400">
        <f>K61+K62</f>
        <v>0</v>
      </c>
      <c r="L60" s="2400">
        <f>L61+L62</f>
        <v>0</v>
      </c>
      <c r="M60" s="2401">
        <f t="shared" si="5"/>
        <v>0</v>
      </c>
      <c r="N60" s="2400">
        <f>N61+N62</f>
        <v>0</v>
      </c>
      <c r="O60" s="2400">
        <f>O61+O62</f>
        <v>0</v>
      </c>
      <c r="P60" s="2401">
        <f t="shared" si="6"/>
        <v>0</v>
      </c>
      <c r="Q60" s="2400">
        <f>Q61+Q62</f>
        <v>0</v>
      </c>
      <c r="R60" s="2400">
        <f>R61+R62</f>
        <v>0</v>
      </c>
      <c r="S60" s="2401">
        <f t="shared" si="7"/>
        <v>0</v>
      </c>
      <c r="T60" s="2400">
        <f>T61+T62</f>
        <v>0</v>
      </c>
      <c r="U60" s="2400">
        <f>U61+U62</f>
        <v>0</v>
      </c>
      <c r="V60" s="2401">
        <f t="shared" si="8"/>
        <v>0</v>
      </c>
      <c r="Y60" s="2382"/>
      <c r="AA60" s="2364"/>
      <c r="AB60" s="2364"/>
      <c r="AC60" s="2364"/>
      <c r="AD60" s="2364"/>
      <c r="AE60" s="2364"/>
      <c r="AF60" s="2364"/>
      <c r="AG60" s="2364"/>
      <c r="AH60" s="2364"/>
      <c r="AI60" s="2364"/>
      <c r="AJ60" s="2364"/>
      <c r="AK60" s="2364"/>
      <c r="AL60" s="2364"/>
      <c r="AM60" s="2364"/>
      <c r="AN60" s="2364"/>
      <c r="AO60" s="2364"/>
      <c r="AP60" s="2364"/>
    </row>
    <row r="61" spans="1:42" ht="15">
      <c r="A61" s="2345"/>
      <c r="B61" s="2398"/>
      <c r="C61" s="2399" t="s">
        <v>552</v>
      </c>
      <c r="D61" s="2345"/>
      <c r="E61" s="2343"/>
      <c r="F61" s="2343"/>
      <c r="G61" s="2343"/>
      <c r="H61" s="2347"/>
      <c r="I61" s="2347" t="s">
        <v>649</v>
      </c>
      <c r="J61" s="2400">
        <f t="shared" si="3"/>
        <v>0</v>
      </c>
      <c r="K61" s="2400"/>
      <c r="L61" s="2400"/>
      <c r="M61" s="2401">
        <f t="shared" si="5"/>
        <v>0</v>
      </c>
      <c r="N61" s="2400"/>
      <c r="O61" s="2400"/>
      <c r="P61" s="2401">
        <f t="shared" si="6"/>
        <v>0</v>
      </c>
      <c r="Q61" s="2400"/>
      <c r="R61" s="2400"/>
      <c r="S61" s="2401">
        <f t="shared" si="7"/>
        <v>0</v>
      </c>
      <c r="T61" s="2400"/>
      <c r="U61" s="2400"/>
      <c r="V61" s="2401">
        <f t="shared" si="8"/>
        <v>0</v>
      </c>
      <c r="Y61" s="2382"/>
      <c r="AA61" s="2364"/>
      <c r="AB61" s="2364"/>
      <c r="AC61" s="2364"/>
      <c r="AD61" s="2364"/>
      <c r="AE61" s="2364"/>
      <c r="AF61" s="2364"/>
      <c r="AG61" s="2364"/>
      <c r="AH61" s="2364"/>
      <c r="AI61" s="2364"/>
      <c r="AJ61" s="2364"/>
      <c r="AK61" s="2364"/>
      <c r="AL61" s="2364"/>
      <c r="AM61" s="2364"/>
      <c r="AN61" s="2364"/>
      <c r="AO61" s="2364"/>
      <c r="AP61" s="2364"/>
    </row>
    <row r="62" spans="1:42" ht="15">
      <c r="A62" s="2345"/>
      <c r="B62" s="2398"/>
      <c r="C62" s="2399" t="s">
        <v>551</v>
      </c>
      <c r="D62" s="2345"/>
      <c r="E62" s="2343"/>
      <c r="F62" s="2343"/>
      <c r="G62" s="2343"/>
      <c r="H62" s="2347"/>
      <c r="I62" s="2347" t="s">
        <v>654</v>
      </c>
      <c r="J62" s="2400">
        <f t="shared" si="3"/>
        <v>0</v>
      </c>
      <c r="K62" s="2400"/>
      <c r="L62" s="2400"/>
      <c r="M62" s="2401">
        <f t="shared" si="5"/>
        <v>0</v>
      </c>
      <c r="N62" s="2400"/>
      <c r="O62" s="2400"/>
      <c r="P62" s="2401">
        <f t="shared" si="6"/>
        <v>0</v>
      </c>
      <c r="Q62" s="2400"/>
      <c r="R62" s="2400"/>
      <c r="S62" s="2401">
        <f t="shared" si="7"/>
        <v>0</v>
      </c>
      <c r="T62" s="2400"/>
      <c r="U62" s="2400"/>
      <c r="V62" s="2401">
        <f t="shared" si="8"/>
        <v>0</v>
      </c>
      <c r="W62" s="2364"/>
      <c r="X62" s="2364"/>
      <c r="Y62" s="2364"/>
      <c r="Z62" s="2364"/>
      <c r="AA62" s="2364"/>
      <c r="AB62" s="2364"/>
      <c r="AC62" s="2364"/>
      <c r="AD62" s="2364"/>
      <c r="AE62" s="2364"/>
      <c r="AF62" s="2364"/>
      <c r="AG62" s="2364"/>
      <c r="AH62" s="2364"/>
      <c r="AI62" s="2364"/>
      <c r="AJ62" s="2364"/>
      <c r="AK62" s="2364"/>
      <c r="AL62" s="2364"/>
      <c r="AM62" s="2364"/>
      <c r="AN62" s="2364"/>
      <c r="AO62" s="2364"/>
      <c r="AP62" s="2364"/>
    </row>
    <row r="63" spans="1:42" ht="15">
      <c r="A63" s="2345"/>
      <c r="B63" s="2398"/>
      <c r="C63" s="2399"/>
      <c r="D63" s="2345"/>
      <c r="E63" s="2343"/>
      <c r="F63" s="2343"/>
      <c r="G63" s="2343"/>
      <c r="H63" s="2347" t="s">
        <v>659</v>
      </c>
      <c r="I63" s="2347"/>
      <c r="J63" s="2400">
        <f t="shared" si="3"/>
        <v>0</v>
      </c>
      <c r="K63" s="2400">
        <f>K64+K65</f>
        <v>0</v>
      </c>
      <c r="L63" s="2400">
        <f>L64+L65</f>
        <v>0</v>
      </c>
      <c r="M63" s="2401">
        <f t="shared" si="5"/>
        <v>0</v>
      </c>
      <c r="N63" s="2400">
        <f>N64+N65</f>
        <v>0</v>
      </c>
      <c r="O63" s="2400">
        <f>O64+O65</f>
        <v>0</v>
      </c>
      <c r="P63" s="2401">
        <f t="shared" si="6"/>
        <v>0</v>
      </c>
      <c r="Q63" s="2400">
        <f>Q64+Q65</f>
        <v>0</v>
      </c>
      <c r="R63" s="2400">
        <f>R64+R65</f>
        <v>0</v>
      </c>
      <c r="S63" s="2401">
        <f t="shared" si="7"/>
        <v>0</v>
      </c>
      <c r="T63" s="2400">
        <f>T64+T65</f>
        <v>0</v>
      </c>
      <c r="U63" s="2400">
        <f>U64+U65</f>
        <v>0</v>
      </c>
      <c r="V63" s="2401">
        <f t="shared" si="8"/>
        <v>0</v>
      </c>
      <c r="W63" s="2364"/>
      <c r="X63" s="2364"/>
      <c r="Y63" s="2364"/>
      <c r="Z63" s="2364"/>
      <c r="AA63" s="2364"/>
      <c r="AB63" s="2364"/>
      <c r="AC63" s="2364"/>
      <c r="AD63" s="2364"/>
      <c r="AE63" s="2364"/>
      <c r="AF63" s="2364"/>
      <c r="AG63" s="2364"/>
      <c r="AH63" s="2364"/>
      <c r="AI63" s="2364"/>
      <c r="AJ63" s="2364"/>
      <c r="AK63" s="2364"/>
      <c r="AL63" s="2364"/>
      <c r="AM63" s="2364"/>
      <c r="AN63" s="2364"/>
      <c r="AO63" s="2364"/>
      <c r="AP63" s="2364"/>
    </row>
    <row r="64" spans="1:42" ht="15">
      <c r="A64" s="2345"/>
      <c r="B64" s="2398"/>
      <c r="C64" s="2399" t="s">
        <v>552</v>
      </c>
      <c r="D64" s="2345"/>
      <c r="E64" s="2343"/>
      <c r="F64" s="2343"/>
      <c r="G64" s="2343"/>
      <c r="H64" s="2347"/>
      <c r="I64" s="2347" t="s">
        <v>649</v>
      </c>
      <c r="J64" s="2400">
        <f t="shared" si="3"/>
        <v>0</v>
      </c>
      <c r="K64" s="2400"/>
      <c r="L64" s="2400"/>
      <c r="M64" s="2401">
        <f t="shared" si="5"/>
        <v>0</v>
      </c>
      <c r="N64" s="2400"/>
      <c r="O64" s="2400"/>
      <c r="P64" s="2401">
        <f t="shared" si="6"/>
        <v>0</v>
      </c>
      <c r="Q64" s="2400"/>
      <c r="R64" s="2400"/>
      <c r="S64" s="2401">
        <f t="shared" si="7"/>
        <v>0</v>
      </c>
      <c r="T64" s="2400"/>
      <c r="U64" s="2400"/>
      <c r="V64" s="2401">
        <f t="shared" si="8"/>
        <v>0</v>
      </c>
      <c r="W64" s="2364"/>
      <c r="X64" s="2364"/>
      <c r="Y64" s="2364"/>
      <c r="Z64" s="2364"/>
      <c r="AA64" s="2364"/>
      <c r="AB64" s="2364"/>
      <c r="AC64" s="2364"/>
      <c r="AD64" s="2364"/>
      <c r="AE64" s="2364"/>
      <c r="AF64" s="2364"/>
      <c r="AG64" s="2364"/>
      <c r="AH64" s="2364"/>
      <c r="AI64" s="2364"/>
      <c r="AJ64" s="2364"/>
      <c r="AK64" s="2364"/>
      <c r="AL64" s="2364"/>
      <c r="AM64" s="2364"/>
      <c r="AN64" s="2364"/>
      <c r="AO64" s="2364"/>
      <c r="AP64" s="2364"/>
    </row>
    <row r="65" spans="1:42" ht="15">
      <c r="A65" s="2345"/>
      <c r="B65" s="2398"/>
      <c r="C65" s="2399" t="s">
        <v>551</v>
      </c>
      <c r="D65" s="2345"/>
      <c r="E65" s="2343"/>
      <c r="F65" s="2343"/>
      <c r="G65" s="2343"/>
      <c r="H65" s="2347"/>
      <c r="I65" s="2347" t="s">
        <v>654</v>
      </c>
      <c r="J65" s="2400">
        <f t="shared" si="3"/>
        <v>0</v>
      </c>
      <c r="K65" s="2400"/>
      <c r="L65" s="2400"/>
      <c r="M65" s="2401">
        <f t="shared" si="5"/>
        <v>0</v>
      </c>
      <c r="N65" s="2400"/>
      <c r="O65" s="2400"/>
      <c r="P65" s="2401">
        <f t="shared" si="6"/>
        <v>0</v>
      </c>
      <c r="Q65" s="2400"/>
      <c r="R65" s="2400"/>
      <c r="S65" s="2401">
        <f t="shared" si="7"/>
        <v>0</v>
      </c>
      <c r="T65" s="2400"/>
      <c r="U65" s="2400"/>
      <c r="V65" s="2401">
        <f t="shared" si="8"/>
        <v>0</v>
      </c>
      <c r="W65" s="2364"/>
      <c r="X65" s="2364"/>
      <c r="Y65" s="2364"/>
      <c r="Z65" s="2364"/>
      <c r="AA65" s="2364"/>
      <c r="AB65" s="2364"/>
      <c r="AC65" s="2364"/>
      <c r="AD65" s="2364"/>
      <c r="AE65" s="2364"/>
      <c r="AF65" s="2364"/>
      <c r="AG65" s="2364"/>
      <c r="AH65" s="2364"/>
      <c r="AI65" s="2364"/>
      <c r="AJ65" s="2364"/>
      <c r="AK65" s="2364"/>
      <c r="AL65" s="2364"/>
      <c r="AM65" s="2364"/>
      <c r="AN65" s="2364"/>
      <c r="AO65" s="2364"/>
      <c r="AP65" s="2364"/>
    </row>
    <row r="66" spans="1:42" ht="15">
      <c r="A66" s="2345"/>
      <c r="B66" s="2398"/>
      <c r="C66" s="2399" t="s">
        <v>551</v>
      </c>
      <c r="D66" s="2345"/>
      <c r="E66" s="2343"/>
      <c r="F66" s="2343"/>
      <c r="G66" s="2343"/>
      <c r="H66" s="2347" t="s">
        <v>660</v>
      </c>
      <c r="I66" s="2347"/>
      <c r="J66" s="2400">
        <f t="shared" si="3"/>
        <v>0</v>
      </c>
      <c r="K66" s="2400"/>
      <c r="L66" s="2400"/>
      <c r="M66" s="2401"/>
      <c r="N66" s="2400"/>
      <c r="O66" s="2400"/>
      <c r="P66" s="2401"/>
      <c r="Q66" s="2400"/>
      <c r="R66" s="2400"/>
      <c r="S66" s="2401"/>
      <c r="T66" s="2400"/>
      <c r="U66" s="2400"/>
      <c r="V66" s="2401"/>
      <c r="W66" s="2364"/>
      <c r="X66" s="2364"/>
      <c r="Y66" s="2364"/>
      <c r="Z66" s="2364"/>
      <c r="AA66" s="2364"/>
      <c r="AB66" s="2364"/>
      <c r="AC66" s="2364"/>
      <c r="AD66" s="2364"/>
      <c r="AE66" s="2364"/>
      <c r="AF66" s="2364"/>
      <c r="AG66" s="2364"/>
      <c r="AH66" s="2364"/>
      <c r="AI66" s="2364"/>
      <c r="AJ66" s="2364"/>
      <c r="AK66" s="2364"/>
      <c r="AL66" s="2364"/>
      <c r="AM66" s="2364"/>
      <c r="AN66" s="2364"/>
      <c r="AO66" s="2364"/>
      <c r="AP66" s="2364"/>
    </row>
    <row r="67" spans="1:42" ht="15">
      <c r="A67" s="2345"/>
      <c r="B67" s="2398"/>
      <c r="C67" s="2399"/>
      <c r="D67" s="2345"/>
      <c r="E67" s="2343"/>
      <c r="F67" s="2343"/>
      <c r="G67" s="2343"/>
      <c r="H67" s="2347" t="s">
        <v>661</v>
      </c>
      <c r="I67" s="2347"/>
      <c r="J67" s="2400">
        <f t="shared" si="3"/>
        <v>0</v>
      </c>
      <c r="K67" s="2400">
        <f>K68+K69+K70+K71</f>
        <v>0</v>
      </c>
      <c r="L67" s="2400">
        <f>L68+L69+L70+L71</f>
        <v>0</v>
      </c>
      <c r="M67" s="2401">
        <f t="shared" ref="M67:M72" si="9">K67+L67</f>
        <v>0</v>
      </c>
      <c r="N67" s="2400">
        <f>N68+N69+N70+N71</f>
        <v>0</v>
      </c>
      <c r="O67" s="2400">
        <f>O68+O69+O70+O71</f>
        <v>0</v>
      </c>
      <c r="P67" s="2401">
        <f t="shared" ref="P67:P72" si="10">N67+O67</f>
        <v>0</v>
      </c>
      <c r="Q67" s="2400">
        <f>Q68+Q69+Q70+Q71</f>
        <v>0</v>
      </c>
      <c r="R67" s="2400">
        <f>R68+R69+R70+R71</f>
        <v>0</v>
      </c>
      <c r="S67" s="2401">
        <f t="shared" ref="S67:S72" si="11">Q67+R67</f>
        <v>0</v>
      </c>
      <c r="T67" s="2400">
        <f>T68+T69+T70+T71</f>
        <v>0</v>
      </c>
      <c r="U67" s="2400">
        <f>U68+U69+U70+U71</f>
        <v>0</v>
      </c>
      <c r="V67" s="2401">
        <f t="shared" ref="V67:V72" si="12">T67+U67</f>
        <v>0</v>
      </c>
      <c r="W67" s="2364"/>
      <c r="X67" s="2364"/>
      <c r="Y67" s="2364"/>
      <c r="Z67" s="2364"/>
      <c r="AA67" s="2364"/>
      <c r="AB67" s="2364"/>
      <c r="AC67" s="2364"/>
      <c r="AD67" s="2364"/>
      <c r="AE67" s="2364"/>
      <c r="AF67" s="2364"/>
      <c r="AG67" s="2364"/>
      <c r="AH67" s="2364"/>
      <c r="AI67" s="2364"/>
      <c r="AJ67" s="2364"/>
      <c r="AK67" s="2364"/>
      <c r="AL67" s="2364"/>
      <c r="AM67" s="2364"/>
      <c r="AN67" s="2364"/>
      <c r="AO67" s="2364"/>
      <c r="AP67" s="2364"/>
    </row>
    <row r="68" spans="1:42" ht="15">
      <c r="A68" s="2345"/>
      <c r="B68" s="2398"/>
      <c r="C68" s="2399" t="s">
        <v>551</v>
      </c>
      <c r="D68" s="2345"/>
      <c r="E68" s="2343"/>
      <c r="F68" s="2343"/>
      <c r="G68" s="2343"/>
      <c r="H68" s="2347"/>
      <c r="I68" s="2347" t="s">
        <v>662</v>
      </c>
      <c r="J68" s="2400">
        <f t="shared" si="3"/>
        <v>0</v>
      </c>
      <c r="K68" s="2400"/>
      <c r="L68" s="2400"/>
      <c r="M68" s="2401">
        <f t="shared" si="9"/>
        <v>0</v>
      </c>
      <c r="N68" s="2400"/>
      <c r="O68" s="2400"/>
      <c r="P68" s="2401">
        <f t="shared" si="10"/>
        <v>0</v>
      </c>
      <c r="Q68" s="2400"/>
      <c r="R68" s="2400"/>
      <c r="S68" s="2401">
        <f t="shared" si="11"/>
        <v>0</v>
      </c>
      <c r="T68" s="2400"/>
      <c r="U68" s="2400"/>
      <c r="V68" s="2401">
        <f t="shared" si="12"/>
        <v>0</v>
      </c>
      <c r="W68" s="2364"/>
      <c r="X68" s="2364"/>
      <c r="Y68" s="2364"/>
      <c r="Z68" s="2364"/>
      <c r="AA68" s="2364"/>
      <c r="AB68" s="2364"/>
      <c r="AC68" s="2364"/>
      <c r="AD68" s="2364"/>
      <c r="AE68" s="2364"/>
      <c r="AF68" s="2364"/>
      <c r="AG68" s="2364"/>
      <c r="AH68" s="2364"/>
      <c r="AI68" s="2364"/>
      <c r="AJ68" s="2364"/>
      <c r="AK68" s="2364"/>
      <c r="AL68" s="2364"/>
      <c r="AM68" s="2364"/>
      <c r="AN68" s="2364"/>
      <c r="AO68" s="2364"/>
      <c r="AP68" s="2364"/>
    </row>
    <row r="69" spans="1:42" ht="15">
      <c r="A69" s="2345"/>
      <c r="B69" s="2398"/>
      <c r="C69" s="2399" t="s">
        <v>551</v>
      </c>
      <c r="D69" s="2345"/>
      <c r="E69" s="2343"/>
      <c r="F69" s="2343"/>
      <c r="G69" s="2343"/>
      <c r="H69" s="2347"/>
      <c r="I69" s="2347" t="s">
        <v>663</v>
      </c>
      <c r="J69" s="2400">
        <f t="shared" si="3"/>
        <v>0</v>
      </c>
      <c r="K69" s="2400"/>
      <c r="L69" s="2400"/>
      <c r="M69" s="2401">
        <f t="shared" si="9"/>
        <v>0</v>
      </c>
      <c r="N69" s="2400"/>
      <c r="O69" s="2400"/>
      <c r="P69" s="2401">
        <f t="shared" si="10"/>
        <v>0</v>
      </c>
      <c r="Q69" s="2400"/>
      <c r="R69" s="2400"/>
      <c r="S69" s="2401">
        <f t="shared" si="11"/>
        <v>0</v>
      </c>
      <c r="T69" s="2400"/>
      <c r="U69" s="2400"/>
      <c r="V69" s="2401">
        <f t="shared" si="12"/>
        <v>0</v>
      </c>
      <c r="W69" s="2364"/>
      <c r="X69" s="2364"/>
      <c r="Y69" s="2364"/>
      <c r="Z69" s="2364"/>
      <c r="AA69" s="2364"/>
      <c r="AB69" s="2364"/>
      <c r="AC69" s="2364"/>
      <c r="AD69" s="2364"/>
      <c r="AE69" s="2364"/>
      <c r="AF69" s="2364"/>
      <c r="AG69" s="2364"/>
      <c r="AH69" s="2364"/>
      <c r="AI69" s="2364"/>
      <c r="AJ69" s="2364"/>
      <c r="AK69" s="2364"/>
      <c r="AL69" s="2364"/>
      <c r="AM69" s="2364"/>
      <c r="AN69" s="2364"/>
      <c r="AO69" s="2364"/>
      <c r="AP69" s="2364"/>
    </row>
    <row r="70" spans="1:42" ht="15">
      <c r="A70" s="2345"/>
      <c r="B70" s="2398"/>
      <c r="C70" s="2399" t="s">
        <v>551</v>
      </c>
      <c r="D70" s="2345"/>
      <c r="E70" s="2343"/>
      <c r="F70" s="2343"/>
      <c r="G70" s="2343"/>
      <c r="H70" s="2347"/>
      <c r="I70" s="2347" t="s">
        <v>664</v>
      </c>
      <c r="J70" s="2400">
        <f t="shared" si="3"/>
        <v>0</v>
      </c>
      <c r="K70" s="2400"/>
      <c r="L70" s="2400"/>
      <c r="M70" s="2401">
        <f t="shared" si="9"/>
        <v>0</v>
      </c>
      <c r="N70" s="2400"/>
      <c r="O70" s="2400"/>
      <c r="P70" s="2401">
        <f t="shared" si="10"/>
        <v>0</v>
      </c>
      <c r="Q70" s="2400"/>
      <c r="R70" s="2400"/>
      <c r="S70" s="2401">
        <f t="shared" si="11"/>
        <v>0</v>
      </c>
      <c r="T70" s="2400"/>
      <c r="U70" s="2400"/>
      <c r="V70" s="2401">
        <f t="shared" si="12"/>
        <v>0</v>
      </c>
      <c r="W70" s="2364"/>
      <c r="X70" s="2364"/>
      <c r="Y70" s="2364"/>
      <c r="Z70" s="2364"/>
      <c r="AA70" s="2364"/>
      <c r="AB70" s="2364"/>
      <c r="AC70" s="2364"/>
      <c r="AD70" s="2364"/>
      <c r="AE70" s="2364"/>
      <c r="AF70" s="2364"/>
      <c r="AG70" s="2364"/>
      <c r="AH70" s="2364"/>
      <c r="AI70" s="2364"/>
      <c r="AJ70" s="2364"/>
      <c r="AK70" s="2364"/>
      <c r="AL70" s="2364"/>
      <c r="AM70" s="2364"/>
      <c r="AN70" s="2364"/>
      <c r="AO70" s="2364"/>
      <c r="AP70" s="2364"/>
    </row>
    <row r="71" spans="1:42" ht="15">
      <c r="A71" s="2345"/>
      <c r="B71" s="2398"/>
      <c r="C71" s="2399" t="s">
        <v>551</v>
      </c>
      <c r="D71" s="2345"/>
      <c r="E71" s="2343"/>
      <c r="F71" s="2343"/>
      <c r="G71" s="2343"/>
      <c r="H71" s="2347"/>
      <c r="I71" s="2347" t="s">
        <v>665</v>
      </c>
      <c r="J71" s="2400">
        <f t="shared" si="3"/>
        <v>0</v>
      </c>
      <c r="K71" s="2400"/>
      <c r="L71" s="2400"/>
      <c r="M71" s="2401">
        <f t="shared" si="9"/>
        <v>0</v>
      </c>
      <c r="N71" s="2400"/>
      <c r="O71" s="2400"/>
      <c r="P71" s="2401">
        <f t="shared" si="10"/>
        <v>0</v>
      </c>
      <c r="Q71" s="2400"/>
      <c r="R71" s="2400"/>
      <c r="S71" s="2401">
        <f t="shared" si="11"/>
        <v>0</v>
      </c>
      <c r="T71" s="2400"/>
      <c r="U71" s="2400"/>
      <c r="V71" s="2401">
        <f t="shared" si="12"/>
        <v>0</v>
      </c>
      <c r="W71" s="2364"/>
      <c r="X71" s="2364"/>
      <c r="Y71" s="2364"/>
      <c r="Z71" s="2364"/>
      <c r="AA71" s="2364"/>
      <c r="AB71" s="2364"/>
      <c r="AC71" s="2364"/>
      <c r="AD71" s="2364"/>
      <c r="AE71" s="2364"/>
      <c r="AF71" s="2364"/>
      <c r="AG71" s="2364"/>
      <c r="AH71" s="2364"/>
      <c r="AI71" s="2364"/>
      <c r="AJ71" s="2364"/>
      <c r="AK71" s="2364"/>
      <c r="AL71" s="2364"/>
      <c r="AM71" s="2364"/>
      <c r="AN71" s="2364"/>
      <c r="AO71" s="2364"/>
      <c r="AP71" s="2364"/>
    </row>
    <row r="72" spans="1:42" ht="15">
      <c r="A72" s="2345"/>
      <c r="B72" s="2398"/>
      <c r="C72" s="2399"/>
      <c r="D72" s="2345"/>
      <c r="E72" s="2343"/>
      <c r="F72" s="2343"/>
      <c r="G72" s="2343"/>
      <c r="H72" s="2347"/>
      <c r="I72" s="2347"/>
      <c r="J72" s="2400"/>
      <c r="K72" s="2400"/>
      <c r="L72" s="2400"/>
      <c r="M72" s="2401">
        <f t="shared" si="9"/>
        <v>0</v>
      </c>
      <c r="N72" s="2400"/>
      <c r="O72" s="2400"/>
      <c r="P72" s="2401">
        <f t="shared" si="10"/>
        <v>0</v>
      </c>
      <c r="Q72" s="2400"/>
      <c r="R72" s="2400"/>
      <c r="S72" s="2401">
        <f t="shared" si="11"/>
        <v>0</v>
      </c>
      <c r="T72" s="2400"/>
      <c r="U72" s="2400"/>
      <c r="V72" s="2401">
        <f t="shared" si="12"/>
        <v>0</v>
      </c>
      <c r="W72" s="2364"/>
      <c r="X72" s="2364"/>
      <c r="Y72" s="2364"/>
      <c r="Z72" s="2364"/>
      <c r="AA72" s="2364"/>
      <c r="AB72" s="2364"/>
      <c r="AC72" s="2364"/>
      <c r="AD72" s="2364"/>
      <c r="AE72" s="2364"/>
      <c r="AF72" s="2364"/>
      <c r="AG72" s="2364"/>
      <c r="AH72" s="2364"/>
      <c r="AI72" s="2364"/>
      <c r="AJ72" s="2364"/>
      <c r="AK72" s="2364"/>
      <c r="AL72" s="2364"/>
      <c r="AM72" s="2364"/>
      <c r="AN72" s="2364"/>
      <c r="AO72" s="2364"/>
      <c r="AP72" s="2364"/>
    </row>
    <row r="73" spans="1:42" ht="15">
      <c r="A73" s="2345"/>
      <c r="B73" s="2398"/>
      <c r="C73" s="2399" t="s">
        <v>552</v>
      </c>
      <c r="D73" s="2345"/>
      <c r="E73" s="2343"/>
      <c r="F73" s="2343"/>
      <c r="G73" s="2343" t="s">
        <v>83</v>
      </c>
      <c r="H73" s="2347"/>
      <c r="I73" s="2343"/>
      <c r="J73" s="2399">
        <f t="shared" si="3"/>
        <v>0</v>
      </c>
      <c r="K73" s="2399"/>
      <c r="L73" s="2399"/>
      <c r="M73" s="2398"/>
      <c r="N73" s="2399"/>
      <c r="O73" s="2399"/>
      <c r="P73" s="2398"/>
      <c r="Q73" s="2399"/>
      <c r="R73" s="2399"/>
      <c r="S73" s="2398"/>
      <c r="T73" s="2399"/>
      <c r="U73" s="2399"/>
      <c r="V73" s="2398"/>
      <c r="W73" s="2364"/>
      <c r="X73" s="2364"/>
      <c r="Y73" s="2364"/>
      <c r="Z73" s="2364"/>
      <c r="AA73" s="2364"/>
      <c r="AB73" s="2364"/>
      <c r="AC73" s="2364"/>
      <c r="AD73" s="2364"/>
      <c r="AE73" s="2364"/>
      <c r="AF73" s="2364"/>
      <c r="AG73" s="2364"/>
      <c r="AH73" s="2364"/>
      <c r="AI73" s="2364"/>
      <c r="AJ73" s="2364"/>
      <c r="AK73" s="2364"/>
      <c r="AL73" s="2364"/>
      <c r="AM73" s="2364"/>
      <c r="AN73" s="2364"/>
      <c r="AO73" s="2364"/>
      <c r="AP73" s="2364"/>
    </row>
    <row r="74" spans="1:42" ht="15">
      <c r="A74" s="2345"/>
      <c r="B74" s="2398"/>
      <c r="C74" s="2399"/>
      <c r="D74" s="2345"/>
      <c r="E74" s="2343"/>
      <c r="F74" s="2343"/>
      <c r="G74" s="2343"/>
      <c r="H74" s="2347"/>
      <c r="I74" s="2347"/>
      <c r="J74" s="2400"/>
      <c r="K74" s="2400"/>
      <c r="L74" s="2400"/>
      <c r="M74" s="2401">
        <f>K74+L74</f>
        <v>0</v>
      </c>
      <c r="N74" s="2400"/>
      <c r="O74" s="2400"/>
      <c r="P74" s="2401">
        <f>N74+O74</f>
        <v>0</v>
      </c>
      <c r="Q74" s="2400"/>
      <c r="R74" s="2400"/>
      <c r="S74" s="2401">
        <f>Q74+R74</f>
        <v>0</v>
      </c>
      <c r="T74" s="2400"/>
      <c r="U74" s="2400"/>
      <c r="V74" s="2401">
        <f>T74+U74</f>
        <v>0</v>
      </c>
      <c r="W74" s="2364"/>
      <c r="X74" s="2364"/>
      <c r="Y74" s="2364"/>
      <c r="Z74" s="2364"/>
      <c r="AA74" s="2364"/>
      <c r="AB74" s="2364"/>
      <c r="AC74" s="2364"/>
      <c r="AD74" s="2364"/>
      <c r="AE74" s="2364"/>
      <c r="AF74" s="2364"/>
      <c r="AG74" s="2364"/>
      <c r="AH74" s="2364"/>
      <c r="AI74" s="2364"/>
      <c r="AJ74" s="2364"/>
      <c r="AK74" s="2364"/>
      <c r="AL74" s="2364"/>
      <c r="AM74" s="2364"/>
      <c r="AN74" s="2364"/>
      <c r="AO74" s="2364"/>
      <c r="AP74" s="2364"/>
    </row>
    <row r="75" spans="1:42" ht="15">
      <c r="A75" s="2345"/>
      <c r="B75" s="2398"/>
      <c r="C75" s="2399" t="s">
        <v>552</v>
      </c>
      <c r="D75" s="2345"/>
      <c r="E75" s="2343"/>
      <c r="F75" s="2343"/>
      <c r="G75" s="2486" t="s">
        <v>2016</v>
      </c>
      <c r="H75" s="2347"/>
      <c r="I75" s="2343"/>
      <c r="J75" s="2399">
        <f t="shared" si="3"/>
        <v>0</v>
      </c>
      <c r="K75" s="2399"/>
      <c r="L75" s="2399"/>
      <c r="M75" s="2398"/>
      <c r="N75" s="2399"/>
      <c r="O75" s="2399"/>
      <c r="P75" s="2398"/>
      <c r="Q75" s="2399"/>
      <c r="R75" s="2399"/>
      <c r="S75" s="2398"/>
      <c r="T75" s="2399"/>
      <c r="U75" s="2399"/>
      <c r="V75" s="2398"/>
      <c r="W75" s="2364"/>
      <c r="X75" s="2364"/>
      <c r="Y75" s="2364"/>
      <c r="Z75" s="2364"/>
      <c r="AA75" s="2364"/>
      <c r="AB75" s="2364"/>
      <c r="AC75" s="2364"/>
      <c r="AD75" s="2364"/>
      <c r="AE75" s="2364"/>
      <c r="AF75" s="2364"/>
      <c r="AG75" s="2364"/>
      <c r="AH75" s="2364"/>
      <c r="AI75" s="2364"/>
      <c r="AJ75" s="2364"/>
      <c r="AK75" s="2364"/>
      <c r="AL75" s="2364"/>
      <c r="AM75" s="2364"/>
      <c r="AN75" s="2364"/>
      <c r="AO75" s="2364"/>
      <c r="AP75" s="2364"/>
    </row>
    <row r="76" spans="1:42" ht="15">
      <c r="A76" s="2345"/>
      <c r="B76" s="2398"/>
      <c r="C76" s="2399"/>
      <c r="D76" s="2345"/>
      <c r="E76" s="2343"/>
      <c r="F76" s="2343"/>
      <c r="G76" s="2343"/>
      <c r="H76" s="2347"/>
      <c r="I76" s="3817" t="s">
        <v>2017</v>
      </c>
      <c r="J76" s="2400"/>
      <c r="K76" s="2400"/>
      <c r="L76" s="2400"/>
      <c r="M76" s="2401">
        <f>K76+L76</f>
        <v>0</v>
      </c>
      <c r="N76" s="2400"/>
      <c r="O76" s="2400"/>
      <c r="P76" s="2401">
        <f>N76+O76</f>
        <v>0</v>
      </c>
      <c r="Q76" s="2400"/>
      <c r="R76" s="2400"/>
      <c r="S76" s="2401">
        <f>Q76+R76</f>
        <v>0</v>
      </c>
      <c r="T76" s="2400"/>
      <c r="U76" s="2400"/>
      <c r="V76" s="2401">
        <f>T76+U76</f>
        <v>0</v>
      </c>
      <c r="W76" s="2364"/>
      <c r="X76" s="2364"/>
      <c r="Y76" s="2364"/>
      <c r="Z76" s="2364"/>
      <c r="AA76" s="2364"/>
      <c r="AB76" s="2364"/>
      <c r="AC76" s="2364"/>
      <c r="AD76" s="2364"/>
      <c r="AE76" s="2364"/>
      <c r="AF76" s="2364"/>
      <c r="AG76" s="2364"/>
      <c r="AH76" s="2364"/>
      <c r="AI76" s="2364"/>
      <c r="AJ76" s="2364"/>
      <c r="AK76" s="2364"/>
      <c r="AL76" s="2364"/>
      <c r="AM76" s="2364"/>
      <c r="AN76" s="2364"/>
      <c r="AO76" s="2364"/>
      <c r="AP76" s="2364"/>
    </row>
    <row r="77" spans="1:42" ht="15">
      <c r="A77" s="2345"/>
      <c r="B77" s="2398"/>
      <c r="C77" s="2399" t="s">
        <v>551</v>
      </c>
      <c r="D77" s="2345"/>
      <c r="E77" s="2349"/>
      <c r="F77" s="2349"/>
      <c r="G77" s="2349" t="s">
        <v>602</v>
      </c>
      <c r="H77" s="2348"/>
      <c r="I77" s="2348"/>
      <c r="J77" s="2400">
        <f t="shared" si="3"/>
        <v>0</v>
      </c>
      <c r="K77" s="2400"/>
      <c r="L77" s="2400"/>
      <c r="M77" s="2401"/>
      <c r="N77" s="2400"/>
      <c r="O77" s="2400"/>
      <c r="P77" s="2401"/>
      <c r="Q77" s="2400"/>
      <c r="R77" s="2400"/>
      <c r="S77" s="2401"/>
      <c r="T77" s="2400"/>
      <c r="U77" s="2400"/>
      <c r="V77" s="2401"/>
      <c r="W77" s="2364"/>
      <c r="X77" s="2364"/>
      <c r="Y77" s="2364"/>
      <c r="Z77" s="2364"/>
      <c r="AA77" s="2364"/>
      <c r="AB77" s="2364"/>
      <c r="AC77" s="2364"/>
      <c r="AD77" s="2364"/>
      <c r="AE77" s="2364"/>
      <c r="AF77" s="2364"/>
      <c r="AG77" s="2364"/>
      <c r="AH77" s="2364"/>
      <c r="AI77" s="2364"/>
      <c r="AJ77" s="2364"/>
      <c r="AK77" s="2364"/>
      <c r="AL77" s="2364"/>
      <c r="AM77" s="2364"/>
      <c r="AN77" s="2364"/>
      <c r="AO77" s="2364"/>
      <c r="AP77" s="2364"/>
    </row>
    <row r="78" spans="1:42" ht="15">
      <c r="A78" s="2345"/>
      <c r="B78" s="2398"/>
      <c r="C78" s="2399"/>
      <c r="D78" s="2345"/>
      <c r="E78" s="2343"/>
      <c r="F78" s="2343"/>
      <c r="G78" s="2343"/>
      <c r="H78" s="2347"/>
      <c r="I78" s="2347"/>
      <c r="J78" s="2400"/>
      <c r="K78" s="2400"/>
      <c r="L78" s="2400"/>
      <c r="M78" s="2401">
        <f>K78+L78</f>
        <v>0</v>
      </c>
      <c r="N78" s="2400"/>
      <c r="O78" s="2400"/>
      <c r="P78" s="2401">
        <f>N78+O78</f>
        <v>0</v>
      </c>
      <c r="Q78" s="2400"/>
      <c r="R78" s="2400"/>
      <c r="S78" s="2401">
        <f>Q78+R78</f>
        <v>0</v>
      </c>
      <c r="T78" s="2400"/>
      <c r="U78" s="2400"/>
      <c r="V78" s="2401">
        <f>T78+U78</f>
        <v>0</v>
      </c>
      <c r="W78" s="2364"/>
      <c r="X78" s="2364"/>
      <c r="Y78" s="2364"/>
      <c r="Z78" s="2364"/>
      <c r="AA78" s="2364"/>
      <c r="AB78" s="2364"/>
      <c r="AC78" s="2364"/>
      <c r="AD78" s="2364"/>
      <c r="AE78" s="2364"/>
      <c r="AF78" s="2364"/>
      <c r="AG78" s="2364"/>
      <c r="AH78" s="2364"/>
      <c r="AI78" s="2364"/>
      <c r="AJ78" s="2364"/>
      <c r="AK78" s="2364"/>
      <c r="AL78" s="2364"/>
      <c r="AM78" s="2364"/>
      <c r="AN78" s="2364"/>
      <c r="AO78" s="2364"/>
      <c r="AP78" s="2364"/>
    </row>
    <row r="79" spans="1:42" ht="15">
      <c r="A79" s="2345"/>
      <c r="B79" s="2398"/>
      <c r="C79" s="2399" t="s">
        <v>552</v>
      </c>
      <c r="D79" s="2345"/>
      <c r="E79" s="2343"/>
      <c r="F79" s="2343"/>
      <c r="G79" s="2343" t="s">
        <v>74</v>
      </c>
      <c r="H79" s="2347"/>
      <c r="I79" s="2347"/>
      <c r="J79" s="2400">
        <f t="shared" si="3"/>
        <v>0</v>
      </c>
      <c r="K79" s="2400"/>
      <c r="L79" s="2400"/>
      <c r="M79" s="2401"/>
      <c r="N79" s="2400"/>
      <c r="O79" s="2400"/>
      <c r="P79" s="2401"/>
      <c r="Q79" s="2400"/>
      <c r="R79" s="2400"/>
      <c r="S79" s="2401"/>
      <c r="T79" s="2400"/>
      <c r="U79" s="2400"/>
      <c r="V79" s="2401"/>
      <c r="W79" s="2364"/>
      <c r="X79" s="2364"/>
      <c r="Y79" s="2364"/>
      <c r="Z79" s="2364"/>
      <c r="AA79" s="2364"/>
      <c r="AB79" s="2364"/>
      <c r="AC79" s="2364"/>
      <c r="AD79" s="2364"/>
      <c r="AE79" s="2364"/>
      <c r="AF79" s="2364"/>
      <c r="AG79" s="2364"/>
      <c r="AH79" s="2364"/>
      <c r="AI79" s="2364"/>
      <c r="AJ79" s="2364"/>
      <c r="AK79" s="2364"/>
      <c r="AL79" s="2364"/>
      <c r="AM79" s="2364"/>
      <c r="AN79" s="2364"/>
      <c r="AO79" s="2364"/>
      <c r="AP79" s="2364"/>
    </row>
    <row r="80" spans="1:42" ht="15">
      <c r="A80" s="2345"/>
      <c r="B80" s="2398"/>
      <c r="C80" s="2399" t="s">
        <v>552</v>
      </c>
      <c r="D80" s="2345"/>
      <c r="E80" s="2343"/>
      <c r="F80" s="2343"/>
      <c r="G80" s="2343" t="s">
        <v>908</v>
      </c>
      <c r="H80" s="2347"/>
      <c r="I80" s="2347"/>
      <c r="J80" s="2400">
        <f t="shared" si="3"/>
        <v>0</v>
      </c>
      <c r="K80" s="2400"/>
      <c r="L80" s="2400"/>
      <c r="M80" s="2401">
        <f>K80+L80</f>
        <v>0</v>
      </c>
      <c r="N80" s="2400"/>
      <c r="O80" s="2400"/>
      <c r="P80" s="2401">
        <f>N80+O80</f>
        <v>0</v>
      </c>
      <c r="Q80" s="2400"/>
      <c r="R80" s="2400"/>
      <c r="S80" s="2401">
        <f>Q80+R80</f>
        <v>0</v>
      </c>
      <c r="T80" s="2400"/>
      <c r="U80" s="2400"/>
      <c r="V80" s="2401">
        <f>T80+U80</f>
        <v>0</v>
      </c>
      <c r="W80" s="2364"/>
      <c r="X80" s="2364"/>
      <c r="Y80" s="2364"/>
      <c r="Z80" s="2364"/>
      <c r="AA80" s="2364"/>
      <c r="AB80" s="2364"/>
      <c r="AC80" s="2364"/>
      <c r="AD80" s="2364"/>
      <c r="AE80" s="2364"/>
      <c r="AF80" s="2364"/>
      <c r="AG80" s="2364"/>
      <c r="AH80" s="2364"/>
      <c r="AI80" s="2364"/>
      <c r="AJ80" s="2364"/>
      <c r="AK80" s="2364"/>
      <c r="AL80" s="2364"/>
      <c r="AM80" s="2364"/>
      <c r="AN80" s="2364"/>
      <c r="AO80" s="2364"/>
      <c r="AP80" s="2364"/>
    </row>
    <row r="81" spans="1:42" ht="15">
      <c r="A81" s="2345"/>
      <c r="B81" s="2398"/>
      <c r="C81" s="2399"/>
      <c r="D81" s="2345"/>
      <c r="E81" s="2343"/>
      <c r="F81" s="2343"/>
      <c r="G81" s="2343"/>
      <c r="H81" s="2347"/>
      <c r="I81" s="2347"/>
      <c r="J81" s="2400"/>
      <c r="K81" s="2400"/>
      <c r="L81" s="2400"/>
      <c r="M81" s="2401"/>
      <c r="N81" s="2400"/>
      <c r="O81" s="2400"/>
      <c r="P81" s="2401"/>
      <c r="Q81" s="2400"/>
      <c r="R81" s="2400"/>
      <c r="S81" s="2401"/>
      <c r="T81" s="2400"/>
      <c r="U81" s="2400"/>
      <c r="V81" s="2401"/>
      <c r="W81" s="2364"/>
      <c r="X81" s="2364"/>
      <c r="Y81" s="2364"/>
      <c r="Z81" s="2364"/>
      <c r="AA81" s="2364"/>
      <c r="AB81" s="2364"/>
      <c r="AC81" s="2364"/>
      <c r="AD81" s="2364"/>
      <c r="AE81" s="2364"/>
      <c r="AF81" s="2364"/>
      <c r="AG81" s="2364"/>
      <c r="AH81" s="2364"/>
      <c r="AI81" s="2364"/>
      <c r="AJ81" s="2364"/>
      <c r="AK81" s="2364"/>
      <c r="AL81" s="2364"/>
      <c r="AM81" s="2364"/>
      <c r="AN81" s="2364"/>
      <c r="AO81" s="2364"/>
      <c r="AP81" s="2364"/>
    </row>
    <row r="82" spans="1:42" ht="15">
      <c r="A82" s="2345"/>
      <c r="B82" s="2398"/>
      <c r="C82" s="2399"/>
      <c r="D82" s="2345"/>
      <c r="E82" s="2343"/>
      <c r="F82" s="2343" t="s">
        <v>894</v>
      </c>
      <c r="G82" s="2343" t="s">
        <v>603</v>
      </c>
      <c r="H82" s="2343"/>
      <c r="I82" s="2343"/>
      <c r="J82" s="2399">
        <f t="shared" si="3"/>
        <v>0</v>
      </c>
      <c r="K82" s="2399">
        <f>K84+K93+K96+K97</f>
        <v>0</v>
      </c>
      <c r="L82" s="2399">
        <f>L84+L93+L96+L97</f>
        <v>0</v>
      </c>
      <c r="M82" s="2398">
        <f>K82+L82</f>
        <v>0</v>
      </c>
      <c r="N82" s="2399">
        <f>N84+N93+N96+N97</f>
        <v>0</v>
      </c>
      <c r="O82" s="2399">
        <f>O84+O93+O96+O97</f>
        <v>0</v>
      </c>
      <c r="P82" s="2398">
        <f>N82+O82</f>
        <v>0</v>
      </c>
      <c r="Q82" s="2399">
        <f>Q84+Q93+Q96+Q97</f>
        <v>0</v>
      </c>
      <c r="R82" s="2399">
        <f>R84+R93+R96+R97</f>
        <v>0</v>
      </c>
      <c r="S82" s="2398">
        <f>Q82+R82</f>
        <v>0</v>
      </c>
      <c r="T82" s="2399">
        <f>T84+T93+T96+T97</f>
        <v>0</v>
      </c>
      <c r="U82" s="2399">
        <f>U84+U93+U96+U97</f>
        <v>0</v>
      </c>
      <c r="V82" s="2398">
        <f>T82+U82</f>
        <v>0</v>
      </c>
      <c r="W82" s="2364"/>
      <c r="X82" s="2364"/>
      <c r="Y82" s="2364"/>
      <c r="Z82" s="2364"/>
      <c r="AA82" s="2364"/>
      <c r="AB82" s="2364"/>
      <c r="AC82" s="2364"/>
      <c r="AD82" s="2364"/>
      <c r="AE82" s="2364"/>
      <c r="AF82" s="2364"/>
      <c r="AG82" s="2364"/>
      <c r="AH82" s="2364"/>
      <c r="AI82" s="2364"/>
      <c r="AJ82" s="2364"/>
      <c r="AK82" s="2364"/>
      <c r="AL82" s="2364"/>
      <c r="AM82" s="2364"/>
      <c r="AN82" s="2364"/>
      <c r="AO82" s="2364"/>
      <c r="AP82" s="2364"/>
    </row>
    <row r="83" spans="1:42" ht="15">
      <c r="A83" s="2345"/>
      <c r="B83" s="2398"/>
      <c r="C83" s="2399"/>
      <c r="D83" s="2345"/>
      <c r="E83" s="2343"/>
      <c r="F83" s="2343"/>
      <c r="G83" s="2343"/>
      <c r="H83" s="2343"/>
      <c r="I83" s="2343"/>
      <c r="J83" s="2399"/>
      <c r="K83" s="2399"/>
      <c r="L83" s="2399"/>
      <c r="M83" s="2398"/>
      <c r="N83" s="2399"/>
      <c r="O83" s="2399"/>
      <c r="P83" s="2398"/>
      <c r="Q83" s="2399"/>
      <c r="R83" s="2399"/>
      <c r="S83" s="2398"/>
      <c r="T83" s="2399"/>
      <c r="U83" s="2399"/>
      <c r="V83" s="2398"/>
      <c r="W83" s="2364"/>
      <c r="X83" s="2364"/>
      <c r="Y83" s="2364"/>
      <c r="Z83" s="2364"/>
      <c r="AA83" s="2364"/>
      <c r="AB83" s="2364"/>
      <c r="AC83" s="2364"/>
      <c r="AD83" s="2364"/>
      <c r="AE83" s="2364"/>
      <c r="AF83" s="2364"/>
      <c r="AG83" s="2364"/>
      <c r="AH83" s="2364"/>
      <c r="AI83" s="2364"/>
      <c r="AJ83" s="2364"/>
      <c r="AK83" s="2364"/>
      <c r="AL83" s="2364"/>
      <c r="AM83" s="2364"/>
      <c r="AN83" s="2364"/>
      <c r="AO83" s="2364"/>
      <c r="AP83" s="2364"/>
    </row>
    <row r="84" spans="1:42" ht="15">
      <c r="A84" s="2345"/>
      <c r="B84" s="2398"/>
      <c r="C84" s="2399"/>
      <c r="D84" s="2345"/>
      <c r="E84" s="2343"/>
      <c r="F84" s="2343"/>
      <c r="G84" s="2346" t="s">
        <v>798</v>
      </c>
      <c r="H84" s="2343" t="s">
        <v>604</v>
      </c>
      <c r="I84" s="2343"/>
      <c r="J84" s="2399">
        <f t="shared" si="3"/>
        <v>0</v>
      </c>
      <c r="K84" s="2399">
        <f>K85+K86+K87+K91</f>
        <v>0</v>
      </c>
      <c r="L84" s="2399">
        <f>L85+L86+L87+L91</f>
        <v>0</v>
      </c>
      <c r="M84" s="2398">
        <f>K84+L84</f>
        <v>0</v>
      </c>
      <c r="N84" s="2399">
        <f>N85+N86+N87+N91</f>
        <v>0</v>
      </c>
      <c r="O84" s="2399">
        <f>O85+O86+O87+O91</f>
        <v>0</v>
      </c>
      <c r="P84" s="2398">
        <f>N84+O84</f>
        <v>0</v>
      </c>
      <c r="Q84" s="2399">
        <f>Q85+Q86+Q87+Q91</f>
        <v>0</v>
      </c>
      <c r="R84" s="2399">
        <f>R85+R86+R87+R91</f>
        <v>0</v>
      </c>
      <c r="S84" s="2398">
        <f>Q84+R84</f>
        <v>0</v>
      </c>
      <c r="T84" s="2399">
        <f>T85+T86+T87+T91</f>
        <v>0</v>
      </c>
      <c r="U84" s="2399">
        <f>U85+U86+U87+U91</f>
        <v>0</v>
      </c>
      <c r="V84" s="2398">
        <f>T84+U84</f>
        <v>0</v>
      </c>
      <c r="W84" s="2364"/>
      <c r="X84" s="2364"/>
      <c r="Y84" s="2364"/>
      <c r="Z84" s="2364"/>
      <c r="AA84" s="2364"/>
      <c r="AB84" s="2364"/>
      <c r="AC84" s="2364"/>
      <c r="AD84" s="2364"/>
      <c r="AE84" s="2364"/>
      <c r="AF84" s="2364"/>
      <c r="AG84" s="2364"/>
      <c r="AH84" s="2364"/>
      <c r="AI84" s="2364"/>
      <c r="AJ84" s="2364"/>
      <c r="AK84" s="2364"/>
      <c r="AL84" s="2364"/>
      <c r="AM84" s="2364"/>
      <c r="AN84" s="2364"/>
      <c r="AO84" s="2364"/>
      <c r="AP84" s="2364"/>
    </row>
    <row r="85" spans="1:42" ht="15">
      <c r="A85" s="2345"/>
      <c r="B85" s="2398"/>
      <c r="C85" s="2399" t="s">
        <v>551</v>
      </c>
      <c r="D85" s="2345"/>
      <c r="E85" s="2343"/>
      <c r="F85" s="2343"/>
      <c r="G85" s="2343"/>
      <c r="H85" s="2347" t="s">
        <v>605</v>
      </c>
      <c r="I85" s="2347"/>
      <c r="J85" s="2400">
        <f t="shared" si="3"/>
        <v>0</v>
      </c>
      <c r="K85" s="2400"/>
      <c r="L85" s="2400"/>
      <c r="M85" s="2401">
        <f t="shared" ref="M85:M93" si="13">K85+L85</f>
        <v>0</v>
      </c>
      <c r="N85" s="2400"/>
      <c r="O85" s="2400"/>
      <c r="P85" s="2401">
        <f t="shared" ref="P85:P91" si="14">N85+O85</f>
        <v>0</v>
      </c>
      <c r="Q85" s="2400"/>
      <c r="R85" s="2400"/>
      <c r="S85" s="2401">
        <f t="shared" ref="S85:S91" si="15">Q85+R85</f>
        <v>0</v>
      </c>
      <c r="T85" s="2400"/>
      <c r="U85" s="2400"/>
      <c r="V85" s="2401">
        <f t="shared" ref="V85:V91" si="16">T85+U85</f>
        <v>0</v>
      </c>
      <c r="W85" s="2364"/>
      <c r="X85" s="2364"/>
      <c r="Y85" s="2364"/>
      <c r="Z85" s="2364"/>
      <c r="AA85" s="2364"/>
      <c r="AB85" s="2364"/>
      <c r="AC85" s="2364"/>
      <c r="AD85" s="2364"/>
      <c r="AE85" s="2364"/>
      <c r="AF85" s="2364"/>
      <c r="AG85" s="2364"/>
      <c r="AH85" s="2364"/>
      <c r="AI85" s="2364"/>
      <c r="AJ85" s="2364"/>
      <c r="AK85" s="2364"/>
      <c r="AL85" s="2364"/>
      <c r="AM85" s="2364"/>
      <c r="AN85" s="2364"/>
      <c r="AO85" s="2364"/>
      <c r="AP85" s="2364"/>
    </row>
    <row r="86" spans="1:42" ht="15">
      <c r="A86" s="2345"/>
      <c r="B86" s="2398"/>
      <c r="C86" s="2399" t="s">
        <v>551</v>
      </c>
      <c r="D86" s="2345"/>
      <c r="E86" s="2343"/>
      <c r="F86" s="2343"/>
      <c r="G86" s="2343"/>
      <c r="H86" s="2347" t="s">
        <v>606</v>
      </c>
      <c r="I86" s="2347"/>
      <c r="J86" s="2400">
        <f t="shared" si="3"/>
        <v>0</v>
      </c>
      <c r="K86" s="2400"/>
      <c r="L86" s="2400"/>
      <c r="M86" s="2401">
        <f t="shared" si="13"/>
        <v>0</v>
      </c>
      <c r="N86" s="2400"/>
      <c r="O86" s="2400"/>
      <c r="P86" s="2401">
        <f t="shared" si="14"/>
        <v>0</v>
      </c>
      <c r="Q86" s="2400"/>
      <c r="R86" s="2400"/>
      <c r="S86" s="2401">
        <f t="shared" si="15"/>
        <v>0</v>
      </c>
      <c r="T86" s="2400"/>
      <c r="U86" s="2400"/>
      <c r="V86" s="2401">
        <f t="shared" si="16"/>
        <v>0</v>
      </c>
      <c r="W86" s="2364"/>
      <c r="X86" s="2364"/>
      <c r="Y86" s="2364"/>
      <c r="Z86" s="2364"/>
      <c r="AA86" s="2364"/>
      <c r="AB86" s="2364"/>
      <c r="AC86" s="2364"/>
      <c r="AD86" s="2364"/>
      <c r="AE86" s="2364"/>
      <c r="AF86" s="2364"/>
      <c r="AG86" s="2364"/>
      <c r="AH86" s="2364"/>
      <c r="AI86" s="2364"/>
      <c r="AJ86" s="2364"/>
      <c r="AK86" s="2364"/>
      <c r="AL86" s="2364"/>
      <c r="AM86" s="2364"/>
      <c r="AN86" s="2364"/>
      <c r="AO86" s="2364"/>
      <c r="AP86" s="2364"/>
    </row>
    <row r="87" spans="1:42" ht="15">
      <c r="A87" s="2345"/>
      <c r="B87" s="2398"/>
      <c r="C87" s="2399"/>
      <c r="D87" s="2345"/>
      <c r="E87" s="2343"/>
      <c r="F87" s="2343"/>
      <c r="G87" s="2343"/>
      <c r="H87" s="2347" t="s">
        <v>607</v>
      </c>
      <c r="I87" s="2347"/>
      <c r="J87" s="2400">
        <f>M87+P87+S87+V87</f>
        <v>0</v>
      </c>
      <c r="K87" s="2400">
        <f>K88+K89+K90</f>
        <v>0</v>
      </c>
      <c r="L87" s="2400">
        <f>L88+L89+L90</f>
        <v>0</v>
      </c>
      <c r="M87" s="2401">
        <f t="shared" si="13"/>
        <v>0</v>
      </c>
      <c r="N87" s="2400">
        <f>N88+N89+N90</f>
        <v>0</v>
      </c>
      <c r="O87" s="2400">
        <f>O88+O89+O90</f>
        <v>0</v>
      </c>
      <c r="P87" s="2401">
        <f t="shared" si="14"/>
        <v>0</v>
      </c>
      <c r="Q87" s="2400">
        <f>Q88+Q89+Q90</f>
        <v>0</v>
      </c>
      <c r="R87" s="2400">
        <f>R88+R89+R90</f>
        <v>0</v>
      </c>
      <c r="S87" s="2401">
        <f t="shared" si="15"/>
        <v>0</v>
      </c>
      <c r="T87" s="2400">
        <f>T88+T89+T90</f>
        <v>0</v>
      </c>
      <c r="U87" s="2400">
        <f>U88+U89+U90</f>
        <v>0</v>
      </c>
      <c r="V87" s="2401">
        <f t="shared" si="16"/>
        <v>0</v>
      </c>
      <c r="W87" s="2364"/>
      <c r="X87" s="2364"/>
      <c r="Y87" s="2364"/>
      <c r="Z87" s="2364"/>
      <c r="AA87" s="2364"/>
      <c r="AB87" s="2364"/>
      <c r="AC87" s="2364"/>
      <c r="AD87" s="2364"/>
      <c r="AE87" s="2364"/>
      <c r="AF87" s="2364"/>
      <c r="AG87" s="2364"/>
      <c r="AH87" s="2364"/>
      <c r="AI87" s="2364"/>
      <c r="AJ87" s="2364"/>
      <c r="AK87" s="2364"/>
      <c r="AL87" s="2364"/>
      <c r="AM87" s="2364"/>
      <c r="AN87" s="2364"/>
      <c r="AO87" s="2364"/>
      <c r="AP87" s="2364"/>
    </row>
    <row r="88" spans="1:42" ht="15">
      <c r="A88" s="2345"/>
      <c r="B88" s="2398"/>
      <c r="C88" s="2399" t="s">
        <v>551</v>
      </c>
      <c r="D88" s="2345"/>
      <c r="E88" s="2343"/>
      <c r="F88" s="2343"/>
      <c r="G88" s="2343"/>
      <c r="H88" s="2347"/>
      <c r="I88" s="2347" t="s">
        <v>608</v>
      </c>
      <c r="J88" s="2400">
        <f>M88+P88+S88+V88</f>
        <v>0</v>
      </c>
      <c r="K88" s="2400"/>
      <c r="L88" s="2400"/>
      <c r="M88" s="2401">
        <f t="shared" si="13"/>
        <v>0</v>
      </c>
      <c r="N88" s="2400"/>
      <c r="O88" s="2400"/>
      <c r="P88" s="2401">
        <f t="shared" si="14"/>
        <v>0</v>
      </c>
      <c r="Q88" s="2400"/>
      <c r="R88" s="2400"/>
      <c r="S88" s="2401">
        <f t="shared" si="15"/>
        <v>0</v>
      </c>
      <c r="T88" s="2400"/>
      <c r="U88" s="2400"/>
      <c r="V88" s="2401">
        <f t="shared" si="16"/>
        <v>0</v>
      </c>
      <c r="W88" s="2364"/>
      <c r="X88" s="2364"/>
      <c r="Y88" s="2364"/>
      <c r="Z88" s="2364"/>
      <c r="AA88" s="2364"/>
      <c r="AB88" s="2364"/>
      <c r="AC88" s="2364"/>
      <c r="AD88" s="2364"/>
      <c r="AE88" s="2364"/>
      <c r="AF88" s="2364"/>
      <c r="AG88" s="2364"/>
      <c r="AH88" s="2364"/>
      <c r="AI88" s="2364"/>
      <c r="AJ88" s="2364"/>
      <c r="AK88" s="2364"/>
      <c r="AL88" s="2364"/>
      <c r="AM88" s="2364"/>
      <c r="AN88" s="2364"/>
      <c r="AO88" s="2364"/>
      <c r="AP88" s="2364"/>
    </row>
    <row r="89" spans="1:42" ht="15">
      <c r="A89" s="2345"/>
      <c r="B89" s="2398"/>
      <c r="C89" s="2399" t="s">
        <v>552</v>
      </c>
      <c r="D89" s="2345"/>
      <c r="E89" s="2343"/>
      <c r="F89" s="2343"/>
      <c r="G89" s="2343"/>
      <c r="H89" s="2347"/>
      <c r="I89" s="2347" t="s">
        <v>649</v>
      </c>
      <c r="J89" s="2400">
        <f>M89+P89+S89+V89</f>
        <v>0</v>
      </c>
      <c r="K89" s="2400"/>
      <c r="L89" s="2400"/>
      <c r="M89" s="2401">
        <f t="shared" si="13"/>
        <v>0</v>
      </c>
      <c r="N89" s="2400"/>
      <c r="O89" s="2400"/>
      <c r="P89" s="2401">
        <f t="shared" si="14"/>
        <v>0</v>
      </c>
      <c r="Q89" s="2400"/>
      <c r="R89" s="2400"/>
      <c r="S89" s="2401">
        <f t="shared" si="15"/>
        <v>0</v>
      </c>
      <c r="T89" s="2400"/>
      <c r="U89" s="2400"/>
      <c r="V89" s="2401">
        <f t="shared" si="16"/>
        <v>0</v>
      </c>
      <c r="W89" s="2364"/>
      <c r="X89" s="2364"/>
      <c r="Y89" s="2364"/>
      <c r="Z89" s="2364"/>
      <c r="AA89" s="2364"/>
      <c r="AB89" s="2364"/>
      <c r="AC89" s="2364"/>
      <c r="AD89" s="2364"/>
      <c r="AE89" s="2364"/>
      <c r="AF89" s="2364"/>
      <c r="AG89" s="2364"/>
      <c r="AH89" s="2364"/>
      <c r="AI89" s="2364"/>
      <c r="AJ89" s="2364"/>
      <c r="AK89" s="2364"/>
      <c r="AL89" s="2364"/>
      <c r="AM89" s="2364"/>
      <c r="AN89" s="2364"/>
      <c r="AO89" s="2364"/>
      <c r="AP89" s="2364"/>
    </row>
    <row r="90" spans="1:42" ht="15">
      <c r="A90" s="2345"/>
      <c r="B90" s="2398"/>
      <c r="C90" s="2399" t="s">
        <v>552</v>
      </c>
      <c r="D90" s="2345"/>
      <c r="E90" s="2343"/>
      <c r="F90" s="2343"/>
      <c r="G90" s="2343"/>
      <c r="H90" s="2347"/>
      <c r="I90" s="2347" t="s">
        <v>609</v>
      </c>
      <c r="J90" s="2400">
        <f>M90+P90+S90+V90</f>
        <v>0</v>
      </c>
      <c r="K90" s="2400"/>
      <c r="L90" s="2400"/>
      <c r="M90" s="2401">
        <f t="shared" si="13"/>
        <v>0</v>
      </c>
      <c r="N90" s="2400"/>
      <c r="O90" s="2400"/>
      <c r="P90" s="2401">
        <f t="shared" si="14"/>
        <v>0</v>
      </c>
      <c r="Q90" s="2400"/>
      <c r="R90" s="2400"/>
      <c r="S90" s="2401">
        <f t="shared" si="15"/>
        <v>0</v>
      </c>
      <c r="T90" s="2400"/>
      <c r="U90" s="2400"/>
      <c r="V90" s="2401">
        <f t="shared" si="16"/>
        <v>0</v>
      </c>
      <c r="W90" s="2364"/>
      <c r="X90" s="2364"/>
      <c r="Y90" s="2364"/>
      <c r="Z90" s="2364"/>
      <c r="AA90" s="2364"/>
      <c r="AB90" s="2364"/>
      <c r="AC90" s="2364"/>
      <c r="AD90" s="2364"/>
      <c r="AE90" s="2364"/>
      <c r="AF90" s="2364"/>
      <c r="AG90" s="2364"/>
      <c r="AH90" s="2364"/>
      <c r="AI90" s="2364"/>
      <c r="AJ90" s="2364"/>
      <c r="AK90" s="2364"/>
      <c r="AL90" s="2364"/>
      <c r="AM90" s="2364"/>
      <c r="AN90" s="2364"/>
      <c r="AO90" s="2364"/>
      <c r="AP90" s="2364"/>
    </row>
    <row r="91" spans="1:42" ht="15">
      <c r="A91" s="2345"/>
      <c r="B91" s="2398"/>
      <c r="C91" s="2399" t="s">
        <v>551</v>
      </c>
      <c r="D91" s="2345"/>
      <c r="E91" s="2343"/>
      <c r="F91" s="2343"/>
      <c r="G91" s="2343"/>
      <c r="H91" s="2347" t="s">
        <v>610</v>
      </c>
      <c r="I91" s="2347"/>
      <c r="J91" s="2400">
        <f>M91+P91+S91+V91</f>
        <v>0</v>
      </c>
      <c r="K91" s="2400"/>
      <c r="L91" s="2400"/>
      <c r="M91" s="2401">
        <f t="shared" si="13"/>
        <v>0</v>
      </c>
      <c r="N91" s="2400"/>
      <c r="O91" s="2400"/>
      <c r="P91" s="2401">
        <f t="shared" si="14"/>
        <v>0</v>
      </c>
      <c r="Q91" s="2400"/>
      <c r="R91" s="2400"/>
      <c r="S91" s="2401">
        <f t="shared" si="15"/>
        <v>0</v>
      </c>
      <c r="T91" s="2400"/>
      <c r="U91" s="2400"/>
      <c r="V91" s="2401">
        <f t="shared" si="16"/>
        <v>0</v>
      </c>
      <c r="W91" s="2364"/>
      <c r="X91" s="2364"/>
      <c r="Y91" s="2364"/>
      <c r="Z91" s="2364"/>
      <c r="AA91" s="2364"/>
      <c r="AB91" s="2364"/>
      <c r="AC91" s="2364"/>
      <c r="AD91" s="2364"/>
      <c r="AE91" s="2364"/>
      <c r="AF91" s="2364"/>
      <c r="AG91" s="2364"/>
      <c r="AH91" s="2364"/>
      <c r="AI91" s="2364"/>
      <c r="AJ91" s="2364"/>
      <c r="AK91" s="2364"/>
      <c r="AL91" s="2364"/>
      <c r="AM91" s="2364"/>
      <c r="AN91" s="2364"/>
      <c r="AO91" s="2364"/>
      <c r="AP91" s="2364"/>
    </row>
    <row r="92" spans="1:42" ht="15">
      <c r="A92" s="2345"/>
      <c r="B92" s="2398"/>
      <c r="C92" s="2399"/>
      <c r="D92" s="2345"/>
      <c r="E92" s="2343"/>
      <c r="F92" s="2343"/>
      <c r="G92" s="2343"/>
      <c r="H92" s="2347"/>
      <c r="I92" s="2347"/>
      <c r="J92" s="2400"/>
      <c r="K92" s="2400"/>
      <c r="L92" s="2400"/>
      <c r="M92" s="2401"/>
      <c r="N92" s="2400"/>
      <c r="O92" s="2400"/>
      <c r="P92" s="2401"/>
      <c r="Q92" s="2400"/>
      <c r="R92" s="2400"/>
      <c r="S92" s="2401"/>
      <c r="T92" s="2400"/>
      <c r="U92" s="2400"/>
      <c r="V92" s="2401"/>
      <c r="W92" s="2364"/>
      <c r="X92" s="2364"/>
      <c r="Y92" s="2364"/>
      <c r="Z92" s="2364"/>
      <c r="AA92" s="2364"/>
      <c r="AB92" s="2364"/>
      <c r="AC92" s="2364"/>
      <c r="AD92" s="2364"/>
      <c r="AE92" s="2364"/>
      <c r="AF92" s="2364"/>
      <c r="AG92" s="2364"/>
      <c r="AH92" s="2364"/>
      <c r="AI92" s="2364"/>
      <c r="AJ92" s="2364"/>
      <c r="AK92" s="2364"/>
      <c r="AL92" s="2364"/>
      <c r="AM92" s="2364"/>
      <c r="AN92" s="2364"/>
      <c r="AO92" s="2364"/>
      <c r="AP92" s="2364"/>
    </row>
    <row r="93" spans="1:42" ht="15">
      <c r="A93" s="2345"/>
      <c r="B93" s="2398"/>
      <c r="C93" s="2399" t="s">
        <v>551</v>
      </c>
      <c r="D93" s="2345"/>
      <c r="E93" s="2343"/>
      <c r="F93" s="2343"/>
      <c r="G93" s="2346" t="s">
        <v>798</v>
      </c>
      <c r="H93" s="2343" t="s">
        <v>611</v>
      </c>
      <c r="I93" s="2343"/>
      <c r="J93" s="2400">
        <f>M93+P93+S93+V93</f>
        <v>0</v>
      </c>
      <c r="K93" s="2400"/>
      <c r="L93" s="2400"/>
      <c r="M93" s="2401">
        <f t="shared" si="13"/>
        <v>0</v>
      </c>
      <c r="N93" s="2400"/>
      <c r="O93" s="2400"/>
      <c r="P93" s="2401">
        <f>N93+O93</f>
        <v>0</v>
      </c>
      <c r="Q93" s="2400"/>
      <c r="R93" s="2400"/>
      <c r="S93" s="2401">
        <f>Q93+R93</f>
        <v>0</v>
      </c>
      <c r="T93" s="2400"/>
      <c r="U93" s="2400"/>
      <c r="V93" s="2401">
        <f>T93+U93</f>
        <v>0</v>
      </c>
      <c r="W93" s="2364"/>
      <c r="X93" s="2364"/>
      <c r="Y93" s="2364"/>
      <c r="Z93" s="2364"/>
      <c r="AA93" s="2364"/>
      <c r="AB93" s="2364"/>
      <c r="AC93" s="2364"/>
      <c r="AD93" s="2364"/>
      <c r="AE93" s="2364"/>
      <c r="AF93" s="2364"/>
      <c r="AG93" s="2364"/>
      <c r="AH93" s="2364"/>
      <c r="AI93" s="2364"/>
      <c r="AJ93" s="2364"/>
      <c r="AK93" s="2364"/>
      <c r="AL93" s="2364"/>
      <c r="AM93" s="2364"/>
      <c r="AN93" s="2364"/>
      <c r="AO93" s="2364"/>
      <c r="AP93" s="2364"/>
    </row>
    <row r="94" spans="1:42" ht="15">
      <c r="A94" s="2345"/>
      <c r="B94" s="2398"/>
      <c r="C94" s="2399"/>
      <c r="D94" s="2345"/>
      <c r="E94" s="2343"/>
      <c r="F94" s="2343"/>
      <c r="G94" s="2343"/>
      <c r="H94" s="2343" t="s">
        <v>612</v>
      </c>
      <c r="I94" s="2343"/>
      <c r="J94" s="2400"/>
      <c r="K94" s="2400"/>
      <c r="L94" s="2400"/>
      <c r="M94" s="2401"/>
      <c r="N94" s="2400"/>
      <c r="O94" s="2400"/>
      <c r="P94" s="2401"/>
      <c r="Q94" s="2400"/>
      <c r="R94" s="2400"/>
      <c r="S94" s="2401"/>
      <c r="T94" s="2400"/>
      <c r="U94" s="2400"/>
      <c r="V94" s="2401"/>
      <c r="W94" s="2364"/>
      <c r="X94" s="2364"/>
      <c r="Y94" s="2364"/>
      <c r="Z94" s="2364"/>
      <c r="AA94" s="2364"/>
      <c r="AB94" s="2364"/>
      <c r="AC94" s="2364"/>
      <c r="AD94" s="2364"/>
      <c r="AE94" s="2364"/>
      <c r="AF94" s="2364"/>
      <c r="AG94" s="2364"/>
      <c r="AH94" s="2364"/>
      <c r="AI94" s="2364"/>
      <c r="AJ94" s="2364"/>
      <c r="AK94" s="2364"/>
      <c r="AL94" s="2364"/>
      <c r="AM94" s="2364"/>
      <c r="AN94" s="2364"/>
      <c r="AO94" s="2364"/>
      <c r="AP94" s="2364"/>
    </row>
    <row r="95" spans="1:42" ht="15">
      <c r="A95" s="2345"/>
      <c r="B95" s="2398"/>
      <c r="C95" s="2399"/>
      <c r="D95" s="2345"/>
      <c r="E95" s="2343"/>
      <c r="F95" s="2343"/>
      <c r="G95" s="2343"/>
      <c r="H95" s="2343"/>
      <c r="I95" s="2343"/>
      <c r="J95" s="2400"/>
      <c r="K95" s="2400"/>
      <c r="L95" s="2400"/>
      <c r="M95" s="2401"/>
      <c r="N95" s="2400"/>
      <c r="O95" s="2400"/>
      <c r="P95" s="2401"/>
      <c r="Q95" s="2400"/>
      <c r="R95" s="2400"/>
      <c r="S95" s="2401"/>
      <c r="T95" s="2400"/>
      <c r="U95" s="2400"/>
      <c r="V95" s="2401"/>
      <c r="W95" s="2364"/>
      <c r="X95" s="2364"/>
      <c r="Y95" s="2364"/>
      <c r="Z95" s="2364"/>
      <c r="AA95" s="2364"/>
      <c r="AB95" s="2364"/>
      <c r="AC95" s="2364"/>
      <c r="AD95" s="2364"/>
      <c r="AE95" s="2364"/>
      <c r="AF95" s="2364"/>
      <c r="AG95" s="2364"/>
      <c r="AH95" s="2364"/>
      <c r="AI95" s="2364"/>
      <c r="AJ95" s="2364"/>
      <c r="AK95" s="2364"/>
      <c r="AL95" s="2364"/>
      <c r="AM95" s="2364"/>
      <c r="AN95" s="2364"/>
      <c r="AO95" s="2364"/>
      <c r="AP95" s="2364"/>
    </row>
    <row r="96" spans="1:42" ht="15">
      <c r="A96" s="2345"/>
      <c r="B96" s="2398"/>
      <c r="C96" s="2399" t="s">
        <v>552</v>
      </c>
      <c r="D96" s="2345"/>
      <c r="E96" s="2343"/>
      <c r="F96" s="2343"/>
      <c r="G96" s="2343" t="s">
        <v>74</v>
      </c>
      <c r="H96" s="2347"/>
      <c r="I96" s="2343"/>
      <c r="J96" s="2400">
        <f>M96+P96+S96+V96</f>
        <v>0</v>
      </c>
      <c r="K96" s="2400"/>
      <c r="L96" s="2400"/>
      <c r="M96" s="2401"/>
      <c r="N96" s="2400"/>
      <c r="O96" s="2400"/>
      <c r="P96" s="2401"/>
      <c r="Q96" s="2400"/>
      <c r="R96" s="2400"/>
      <c r="S96" s="2401"/>
      <c r="T96" s="2400"/>
      <c r="U96" s="2400"/>
      <c r="V96" s="2401"/>
      <c r="W96" s="2364"/>
      <c r="X96" s="2364"/>
      <c r="Y96" s="2364"/>
      <c r="Z96" s="2364"/>
      <c r="AA96" s="2364"/>
      <c r="AB96" s="2364"/>
      <c r="AC96" s="2364"/>
      <c r="AD96" s="2364"/>
      <c r="AE96" s="2364"/>
      <c r="AF96" s="2364"/>
      <c r="AG96" s="2364"/>
      <c r="AH96" s="2364"/>
      <c r="AI96" s="2364"/>
      <c r="AJ96" s="2364"/>
      <c r="AK96" s="2364"/>
      <c r="AL96" s="2364"/>
      <c r="AM96" s="2364"/>
      <c r="AN96" s="2364"/>
      <c r="AO96" s="2364"/>
      <c r="AP96" s="2364"/>
    </row>
    <row r="97" spans="1:42" ht="15">
      <c r="A97" s="2345"/>
      <c r="B97" s="2398"/>
      <c r="C97" s="2399" t="s">
        <v>552</v>
      </c>
      <c r="D97" s="2345"/>
      <c r="E97" s="2343"/>
      <c r="F97" s="2343"/>
      <c r="G97" s="2343" t="s">
        <v>908</v>
      </c>
      <c r="H97" s="2347"/>
      <c r="I97" s="2343"/>
      <c r="J97" s="2400">
        <f>M97+P97+S97+V97</f>
        <v>0</v>
      </c>
      <c r="K97" s="2400"/>
      <c r="L97" s="2400"/>
      <c r="M97" s="2401"/>
      <c r="N97" s="2400"/>
      <c r="O97" s="2400"/>
      <c r="P97" s="2401"/>
      <c r="Q97" s="2400"/>
      <c r="R97" s="2400"/>
      <c r="S97" s="2401"/>
      <c r="T97" s="2400"/>
      <c r="U97" s="2400"/>
      <c r="V97" s="2401"/>
      <c r="W97" s="2364"/>
      <c r="X97" s="2364"/>
      <c r="Y97" s="2364"/>
      <c r="Z97" s="2364"/>
      <c r="AA97" s="2364"/>
      <c r="AB97" s="2364"/>
      <c r="AC97" s="2364"/>
      <c r="AD97" s="2364"/>
      <c r="AE97" s="2364"/>
      <c r="AF97" s="2364"/>
      <c r="AG97" s="2364"/>
      <c r="AH97" s="2364"/>
      <c r="AI97" s="2364"/>
      <c r="AJ97" s="2364"/>
      <c r="AK97" s="2364"/>
      <c r="AL97" s="2364"/>
      <c r="AM97" s="2364"/>
      <c r="AN97" s="2364"/>
      <c r="AO97" s="2364"/>
      <c r="AP97" s="2364"/>
    </row>
    <row r="98" spans="1:42" ht="15">
      <c r="A98" s="2345"/>
      <c r="B98" s="2398"/>
      <c r="C98" s="2399"/>
      <c r="D98" s="2345"/>
      <c r="E98" s="2343"/>
      <c r="F98" s="2343"/>
      <c r="G98" s="2343"/>
      <c r="H98" s="2347"/>
      <c r="I98" s="2347"/>
      <c r="J98" s="2400"/>
      <c r="K98" s="2400"/>
      <c r="L98" s="2400"/>
      <c r="M98" s="2401"/>
      <c r="N98" s="2400"/>
      <c r="O98" s="2400"/>
      <c r="P98" s="2401"/>
      <c r="Q98" s="2400"/>
      <c r="R98" s="2400"/>
      <c r="S98" s="2401"/>
      <c r="T98" s="2400"/>
      <c r="U98" s="2400"/>
      <c r="V98" s="2401"/>
      <c r="W98" s="2364"/>
      <c r="X98" s="2364"/>
      <c r="Y98" s="2364"/>
      <c r="Z98" s="2364"/>
      <c r="AA98" s="2364"/>
      <c r="AB98" s="2364"/>
      <c r="AC98" s="2364"/>
      <c r="AD98" s="2364"/>
      <c r="AE98" s="2364"/>
      <c r="AF98" s="2364"/>
      <c r="AG98" s="2364"/>
      <c r="AH98" s="2364"/>
      <c r="AI98" s="2364"/>
      <c r="AJ98" s="2364"/>
      <c r="AK98" s="2364"/>
      <c r="AL98" s="2364"/>
      <c r="AM98" s="2364"/>
      <c r="AN98" s="2364"/>
      <c r="AO98" s="2364"/>
      <c r="AP98" s="2364"/>
    </row>
    <row r="99" spans="1:42" ht="15">
      <c r="A99" s="2345"/>
      <c r="B99" s="2398"/>
      <c r="C99" s="2399"/>
      <c r="D99" s="2345"/>
      <c r="E99" s="2343"/>
      <c r="F99" s="2343" t="s">
        <v>895</v>
      </c>
      <c r="G99" s="2343" t="s">
        <v>613</v>
      </c>
      <c r="H99" s="2347"/>
      <c r="I99" s="2347"/>
      <c r="J99" s="2400">
        <f>M99+P99+S99+V99</f>
        <v>0</v>
      </c>
      <c r="K99" s="2400">
        <f>K101+K102+K104+K105</f>
        <v>0</v>
      </c>
      <c r="L99" s="2400">
        <f>L101+L102+L104+L105</f>
        <v>0</v>
      </c>
      <c r="M99" s="2401">
        <f>K99+L99</f>
        <v>0</v>
      </c>
      <c r="N99" s="2400">
        <f>N101+N102+N104+N105</f>
        <v>0</v>
      </c>
      <c r="O99" s="2400">
        <f>O101+O102+O104+O105</f>
        <v>0</v>
      </c>
      <c r="P99" s="2401">
        <f>N99+O99</f>
        <v>0</v>
      </c>
      <c r="Q99" s="2400">
        <f>Q101+Q102+Q104+Q105</f>
        <v>0</v>
      </c>
      <c r="R99" s="2400">
        <f>R101+R102+R104+R105</f>
        <v>0</v>
      </c>
      <c r="S99" s="2401">
        <f>Q99+R99</f>
        <v>0</v>
      </c>
      <c r="T99" s="2400">
        <f>T101+T102+T104+T105</f>
        <v>0</v>
      </c>
      <c r="U99" s="2400">
        <f>U101+U102+U104+U105</f>
        <v>0</v>
      </c>
      <c r="V99" s="2401">
        <f>T99+U99</f>
        <v>0</v>
      </c>
      <c r="W99" s="2364"/>
      <c r="X99" s="2364"/>
      <c r="Y99" s="2364"/>
      <c r="Z99" s="2364"/>
      <c r="AA99" s="2364"/>
      <c r="AB99" s="2364"/>
      <c r="AC99" s="2364"/>
      <c r="AD99" s="2364"/>
      <c r="AE99" s="2364"/>
      <c r="AF99" s="2364"/>
      <c r="AG99" s="2364"/>
      <c r="AH99" s="2364"/>
      <c r="AI99" s="2364"/>
      <c r="AJ99" s="2364"/>
      <c r="AK99" s="2364"/>
      <c r="AL99" s="2364"/>
      <c r="AM99" s="2364"/>
      <c r="AN99" s="2364"/>
      <c r="AO99" s="2364"/>
      <c r="AP99" s="2364"/>
    </row>
    <row r="100" spans="1:42" ht="15">
      <c r="A100" s="2345"/>
      <c r="B100" s="2398"/>
      <c r="C100" s="2399"/>
      <c r="D100" s="2345"/>
      <c r="E100" s="2343"/>
      <c r="F100" s="2343"/>
      <c r="G100" s="2343" t="s">
        <v>614</v>
      </c>
      <c r="H100" s="2347"/>
      <c r="I100" s="2347"/>
      <c r="J100" s="2400"/>
      <c r="K100" s="2400"/>
      <c r="L100" s="2400"/>
      <c r="M100" s="2401"/>
      <c r="N100" s="2400"/>
      <c r="O100" s="2400"/>
      <c r="P100" s="2401"/>
      <c r="Q100" s="2400"/>
      <c r="R100" s="2400"/>
      <c r="S100" s="2401"/>
      <c r="T100" s="2400"/>
      <c r="U100" s="2400"/>
      <c r="V100" s="2401"/>
      <c r="W100" s="2364"/>
      <c r="X100" s="2364"/>
      <c r="Y100" s="2364"/>
      <c r="Z100" s="2364"/>
      <c r="AA100" s="2364"/>
      <c r="AB100" s="2364"/>
      <c r="AC100" s="2364"/>
      <c r="AD100" s="2364"/>
      <c r="AE100" s="2364"/>
      <c r="AF100" s="2364"/>
      <c r="AG100" s="2364"/>
      <c r="AH100" s="2364"/>
      <c r="AI100" s="2364"/>
      <c r="AJ100" s="2364"/>
      <c r="AK100" s="2364"/>
      <c r="AL100" s="2364"/>
      <c r="AM100" s="2364"/>
      <c r="AN100" s="2364"/>
      <c r="AO100" s="2364"/>
      <c r="AP100" s="2364"/>
    </row>
    <row r="101" spans="1:42" ht="15">
      <c r="A101" s="2345"/>
      <c r="B101" s="2398"/>
      <c r="C101" s="2399" t="s">
        <v>552</v>
      </c>
      <c r="D101" s="2345"/>
      <c r="E101" s="2343"/>
      <c r="F101" s="2343"/>
      <c r="G101" s="2343"/>
      <c r="H101" s="2347" t="s">
        <v>649</v>
      </c>
      <c r="I101" s="2347"/>
      <c r="J101" s="2400">
        <f>M101+P101+S101+V101</f>
        <v>0</v>
      </c>
      <c r="K101" s="2400"/>
      <c r="L101" s="2400"/>
      <c r="M101" s="2401">
        <f>K101+L101</f>
        <v>0</v>
      </c>
      <c r="N101" s="2400"/>
      <c r="O101" s="2400"/>
      <c r="P101" s="2401">
        <f>N101+O101</f>
        <v>0</v>
      </c>
      <c r="Q101" s="2400"/>
      <c r="R101" s="2400"/>
      <c r="S101" s="2401">
        <f>Q101+R101</f>
        <v>0</v>
      </c>
      <c r="T101" s="2400"/>
      <c r="U101" s="2400"/>
      <c r="V101" s="2401">
        <f>T101+U101</f>
        <v>0</v>
      </c>
      <c r="W101" s="2364"/>
      <c r="X101" s="2364"/>
      <c r="Y101" s="2364"/>
      <c r="Z101" s="2364"/>
      <c r="AA101" s="2364"/>
      <c r="AB101" s="2364"/>
      <c r="AC101" s="2364"/>
      <c r="AD101" s="2364"/>
      <c r="AE101" s="2364"/>
      <c r="AF101" s="2364"/>
      <c r="AG101" s="2364"/>
      <c r="AH101" s="2364"/>
      <c r="AI101" s="2364"/>
      <c r="AJ101" s="2364"/>
      <c r="AK101" s="2364"/>
      <c r="AL101" s="2364"/>
      <c r="AM101" s="2364"/>
      <c r="AN101" s="2364"/>
      <c r="AO101" s="2364"/>
      <c r="AP101" s="2364"/>
    </row>
    <row r="102" spans="1:42" ht="15">
      <c r="A102" s="2345"/>
      <c r="B102" s="2398"/>
      <c r="C102" s="2399" t="s">
        <v>551</v>
      </c>
      <c r="D102" s="2345"/>
      <c r="E102" s="2343"/>
      <c r="F102" s="2343"/>
      <c r="G102" s="2343"/>
      <c r="H102" s="2347" t="s">
        <v>650</v>
      </c>
      <c r="I102" s="2347"/>
      <c r="J102" s="2400">
        <f>M102+P102+S102+V102</f>
        <v>0</v>
      </c>
      <c r="K102" s="2400"/>
      <c r="L102" s="2400"/>
      <c r="M102" s="2401">
        <f>K102+L102</f>
        <v>0</v>
      </c>
      <c r="N102" s="2400"/>
      <c r="O102" s="2400"/>
      <c r="P102" s="2401">
        <f>N102+O102</f>
        <v>0</v>
      </c>
      <c r="Q102" s="2400"/>
      <c r="R102" s="2400"/>
      <c r="S102" s="2401">
        <f>Q102+R102</f>
        <v>0</v>
      </c>
      <c r="T102" s="2400"/>
      <c r="U102" s="2400"/>
      <c r="V102" s="2401">
        <f>T102+U102</f>
        <v>0</v>
      </c>
      <c r="W102" s="2364"/>
      <c r="X102" s="2364"/>
      <c r="Y102" s="2364"/>
      <c r="Z102" s="2364"/>
      <c r="AA102" s="2364"/>
      <c r="AB102" s="2364"/>
      <c r="AC102" s="2364"/>
      <c r="AD102" s="2364"/>
      <c r="AE102" s="2364"/>
      <c r="AF102" s="2364"/>
      <c r="AG102" s="2364"/>
      <c r="AH102" s="2364"/>
      <c r="AI102" s="2364"/>
      <c r="AJ102" s="2364"/>
      <c r="AK102" s="2364"/>
      <c r="AL102" s="2364"/>
      <c r="AM102" s="2364"/>
      <c r="AN102" s="2364"/>
      <c r="AO102" s="2364"/>
      <c r="AP102" s="2364"/>
    </row>
    <row r="103" spans="1:42" ht="15">
      <c r="A103" s="2345"/>
      <c r="B103" s="2398"/>
      <c r="C103" s="2399"/>
      <c r="D103" s="2345"/>
      <c r="E103" s="2343"/>
      <c r="F103" s="2343"/>
      <c r="G103" s="2343"/>
      <c r="H103" s="2347"/>
      <c r="I103" s="2347"/>
      <c r="J103" s="2400"/>
      <c r="K103" s="2400"/>
      <c r="L103" s="2400"/>
      <c r="M103" s="2401"/>
      <c r="N103" s="2400"/>
      <c r="O103" s="2400"/>
      <c r="P103" s="2401"/>
      <c r="Q103" s="2400"/>
      <c r="R103" s="2400"/>
      <c r="S103" s="2401"/>
      <c r="T103" s="2400"/>
      <c r="U103" s="2400"/>
      <c r="V103" s="2401"/>
      <c r="W103" s="2364"/>
      <c r="X103" s="2364"/>
      <c r="Y103" s="2364"/>
      <c r="Z103" s="2364"/>
      <c r="AA103" s="2364"/>
      <c r="AB103" s="2364"/>
      <c r="AC103" s="2364"/>
      <c r="AD103" s="2364"/>
      <c r="AE103" s="2364"/>
      <c r="AF103" s="2364"/>
      <c r="AG103" s="2364"/>
      <c r="AH103" s="2364"/>
      <c r="AI103" s="2364"/>
      <c r="AJ103" s="2364"/>
      <c r="AK103" s="2364"/>
      <c r="AL103" s="2364"/>
      <c r="AM103" s="2364"/>
      <c r="AN103" s="2364"/>
      <c r="AO103" s="2364"/>
      <c r="AP103" s="2364"/>
    </row>
    <row r="104" spans="1:42" ht="15">
      <c r="A104" s="2345"/>
      <c r="B104" s="2398"/>
      <c r="C104" s="2399" t="s">
        <v>552</v>
      </c>
      <c r="D104" s="2345"/>
      <c r="E104" s="2343"/>
      <c r="F104" s="2343"/>
      <c r="G104" s="2343" t="s">
        <v>1620</v>
      </c>
      <c r="H104" s="2347"/>
      <c r="I104" s="2347"/>
      <c r="J104" s="2400">
        <f>M104+P104+S104+V104</f>
        <v>0</v>
      </c>
      <c r="K104" s="2400"/>
      <c r="L104" s="2400"/>
      <c r="M104" s="2401"/>
      <c r="N104" s="2400"/>
      <c r="O104" s="2400"/>
      <c r="P104" s="2401"/>
      <c r="Q104" s="2400"/>
      <c r="R104" s="2400"/>
      <c r="S104" s="2401"/>
      <c r="T104" s="2400"/>
      <c r="U104" s="2400"/>
      <c r="V104" s="2401"/>
      <c r="W104" s="2364"/>
      <c r="X104" s="2364"/>
      <c r="Y104" s="2364"/>
      <c r="Z104" s="2364"/>
      <c r="AA104" s="2364"/>
      <c r="AB104" s="2364"/>
      <c r="AC104" s="2364"/>
      <c r="AD104" s="2364"/>
      <c r="AE104" s="2364"/>
      <c r="AF104" s="2364"/>
      <c r="AG104" s="2364"/>
      <c r="AH104" s="2364"/>
      <c r="AI104" s="2364"/>
      <c r="AJ104" s="2364"/>
      <c r="AK104" s="2364"/>
      <c r="AL104" s="2364"/>
      <c r="AM104" s="2364"/>
      <c r="AN104" s="2364"/>
      <c r="AO104" s="2364"/>
      <c r="AP104" s="2364"/>
    </row>
    <row r="105" spans="1:42" ht="15">
      <c r="A105" s="2345"/>
      <c r="B105" s="2398"/>
      <c r="C105" s="2399" t="s">
        <v>552</v>
      </c>
      <c r="D105" s="2345"/>
      <c r="E105" s="2343"/>
      <c r="F105" s="2343"/>
      <c r="G105" s="2343" t="s">
        <v>914</v>
      </c>
      <c r="H105" s="2347"/>
      <c r="I105" s="2347"/>
      <c r="J105" s="2400"/>
      <c r="K105" s="2400"/>
      <c r="L105" s="2400"/>
      <c r="M105" s="2401"/>
      <c r="N105" s="2400"/>
      <c r="O105" s="2400"/>
      <c r="P105" s="2401"/>
      <c r="Q105" s="2400"/>
      <c r="R105" s="2400"/>
      <c r="S105" s="2401"/>
      <c r="T105" s="2400"/>
      <c r="U105" s="2400"/>
      <c r="V105" s="2401"/>
      <c r="W105" s="2364"/>
      <c r="X105" s="2364"/>
      <c r="Y105" s="2364"/>
      <c r="Z105" s="2364"/>
      <c r="AA105" s="2364"/>
      <c r="AB105" s="2364"/>
      <c r="AC105" s="2364"/>
      <c r="AD105" s="2364"/>
      <c r="AE105" s="2364"/>
      <c r="AF105" s="2364"/>
      <c r="AG105" s="2364"/>
      <c r="AH105" s="2364"/>
      <c r="AI105" s="2364"/>
      <c r="AJ105" s="2364"/>
      <c r="AK105" s="2364"/>
      <c r="AL105" s="2364"/>
      <c r="AM105" s="2364"/>
      <c r="AN105" s="2364"/>
      <c r="AO105" s="2364"/>
      <c r="AP105" s="2364"/>
    </row>
    <row r="106" spans="1:42" ht="15">
      <c r="A106" s="2345"/>
      <c r="B106" s="2398"/>
      <c r="C106" s="2399"/>
      <c r="D106" s="2345"/>
      <c r="E106" s="2343"/>
      <c r="F106" s="2343"/>
      <c r="G106" s="2343"/>
      <c r="H106" s="2347"/>
      <c r="I106" s="2347"/>
      <c r="J106" s="2400"/>
      <c r="K106" s="2400"/>
      <c r="L106" s="2400"/>
      <c r="M106" s="2401"/>
      <c r="N106" s="2400"/>
      <c r="O106" s="2400"/>
      <c r="P106" s="2401"/>
      <c r="Q106" s="2400"/>
      <c r="R106" s="2400"/>
      <c r="S106" s="2401"/>
      <c r="T106" s="2400"/>
      <c r="U106" s="2400"/>
      <c r="V106" s="2401"/>
      <c r="W106" s="2364"/>
      <c r="X106" s="2364"/>
      <c r="Y106" s="2364"/>
      <c r="Z106" s="2364"/>
      <c r="AA106" s="2364"/>
      <c r="AB106" s="2364"/>
      <c r="AC106" s="2364"/>
      <c r="AD106" s="2364"/>
      <c r="AE106" s="2364"/>
      <c r="AF106" s="2364"/>
      <c r="AG106" s="2364"/>
      <c r="AH106" s="2364"/>
      <c r="AI106" s="2364"/>
      <c r="AJ106" s="2364"/>
      <c r="AK106" s="2364"/>
      <c r="AL106" s="2364"/>
      <c r="AM106" s="2364"/>
      <c r="AN106" s="2364"/>
      <c r="AO106" s="2364"/>
      <c r="AP106" s="2364"/>
    </row>
    <row r="107" spans="1:42" ht="15">
      <c r="A107" s="2345"/>
      <c r="B107" s="2398"/>
      <c r="C107" s="2399"/>
      <c r="D107" s="2345"/>
      <c r="E107" s="2343" t="s">
        <v>878</v>
      </c>
      <c r="F107" s="2343" t="s">
        <v>615</v>
      </c>
      <c r="G107" s="2343"/>
      <c r="H107" s="2343"/>
      <c r="I107" s="2343"/>
      <c r="J107" s="2399">
        <f>M107+P107+S107+V107</f>
        <v>0</v>
      </c>
      <c r="K107" s="2399">
        <f>K109+K110+K111+K112+K113+K114+K115+K117</f>
        <v>0</v>
      </c>
      <c r="L107" s="2399">
        <f t="shared" ref="L107:V107" si="17">L109+L110+L111+L112+L113+L114+L115+L117</f>
        <v>0</v>
      </c>
      <c r="M107" s="2399">
        <f t="shared" si="17"/>
        <v>0</v>
      </c>
      <c r="N107" s="2399">
        <f t="shared" si="17"/>
        <v>0</v>
      </c>
      <c r="O107" s="2399">
        <f t="shared" si="17"/>
        <v>0</v>
      </c>
      <c r="P107" s="2399">
        <f t="shared" si="17"/>
        <v>0</v>
      </c>
      <c r="Q107" s="2399">
        <f t="shared" si="17"/>
        <v>0</v>
      </c>
      <c r="R107" s="2399">
        <f t="shared" si="17"/>
        <v>0</v>
      </c>
      <c r="S107" s="2399">
        <f t="shared" si="17"/>
        <v>0</v>
      </c>
      <c r="T107" s="2399">
        <f t="shared" si="17"/>
        <v>0</v>
      </c>
      <c r="U107" s="2399">
        <f t="shared" si="17"/>
        <v>0</v>
      </c>
      <c r="V107" s="2399">
        <f t="shared" si="17"/>
        <v>0</v>
      </c>
      <c r="W107" s="2364"/>
      <c r="X107" s="2364"/>
      <c r="Y107" s="2364"/>
      <c r="Z107" s="2364"/>
      <c r="AA107" s="2364"/>
      <c r="AB107" s="2364"/>
      <c r="AC107" s="2364"/>
      <c r="AD107" s="2364"/>
      <c r="AE107" s="2364"/>
      <c r="AF107" s="2364"/>
      <c r="AG107" s="2364"/>
      <c r="AH107" s="2364"/>
      <c r="AI107" s="2364"/>
      <c r="AJ107" s="2364"/>
      <c r="AK107" s="2364"/>
      <c r="AL107" s="2364"/>
      <c r="AM107" s="2364"/>
      <c r="AN107" s="2364"/>
      <c r="AO107" s="2364"/>
      <c r="AP107" s="2364"/>
    </row>
    <row r="108" spans="1:42" ht="15">
      <c r="A108" s="2345"/>
      <c r="B108" s="2398"/>
      <c r="C108" s="2399"/>
      <c r="D108" s="2345"/>
      <c r="E108" s="2343"/>
      <c r="F108" s="2343"/>
      <c r="G108" s="2343"/>
      <c r="H108" s="2343"/>
      <c r="I108" s="2343"/>
      <c r="J108" s="2399"/>
      <c r="K108" s="2399"/>
      <c r="L108" s="2399"/>
      <c r="M108" s="2398"/>
      <c r="N108" s="2399"/>
      <c r="O108" s="2399"/>
      <c r="P108" s="2398"/>
      <c r="Q108" s="2399"/>
      <c r="R108" s="2399"/>
      <c r="S108" s="2398"/>
      <c r="T108" s="2399"/>
      <c r="U108" s="2399"/>
      <c r="V108" s="2398"/>
      <c r="W108" s="2364"/>
      <c r="X108" s="2364"/>
      <c r="Y108" s="2364"/>
      <c r="Z108" s="2364"/>
      <c r="AA108" s="2364"/>
      <c r="AB108" s="2364"/>
      <c r="AC108" s="2364"/>
      <c r="AD108" s="2364"/>
      <c r="AE108" s="2364"/>
      <c r="AF108" s="2364"/>
      <c r="AG108" s="2364"/>
      <c r="AH108" s="2364"/>
      <c r="AI108" s="2364"/>
      <c r="AJ108" s="2364"/>
      <c r="AK108" s="2364"/>
      <c r="AL108" s="2364"/>
      <c r="AM108" s="2364"/>
      <c r="AN108" s="2364"/>
      <c r="AO108" s="2364"/>
      <c r="AP108" s="2364"/>
    </row>
    <row r="109" spans="1:42" s="2353" customFormat="1" ht="15" customHeight="1">
      <c r="A109" s="2345"/>
      <c r="B109" s="2398"/>
      <c r="C109" s="2402" t="s">
        <v>552</v>
      </c>
      <c r="D109" s="2350"/>
      <c r="E109" s="2350"/>
      <c r="F109" s="2350"/>
      <c r="G109" s="2350" t="s">
        <v>990</v>
      </c>
      <c r="H109" s="2350"/>
      <c r="I109" s="2350"/>
      <c r="J109" s="2400"/>
      <c r="K109" s="2398"/>
      <c r="L109" s="2398"/>
      <c r="M109" s="2398"/>
      <c r="N109" s="2399"/>
      <c r="O109" s="2399"/>
      <c r="P109" s="2398"/>
      <c r="Q109" s="2398"/>
      <c r="R109" s="2398"/>
      <c r="S109" s="2398"/>
      <c r="T109" s="2398"/>
      <c r="U109" s="2398"/>
      <c r="V109" s="2401"/>
      <c r="W109" s="2201"/>
      <c r="X109" s="2201"/>
      <c r="Y109" s="2201"/>
      <c r="Z109" s="2201"/>
      <c r="AA109" s="2201"/>
      <c r="AB109" s="2201"/>
      <c r="AC109" s="2201"/>
      <c r="AD109" s="2201"/>
      <c r="AE109" s="2201"/>
      <c r="AF109" s="2201"/>
      <c r="AG109" s="2201"/>
      <c r="AH109" s="2201"/>
      <c r="AI109" s="2201"/>
      <c r="AJ109" s="2403"/>
      <c r="AK109" s="2403"/>
      <c r="AL109" s="2404"/>
    </row>
    <row r="110" spans="1:42" s="2353" customFormat="1" ht="15" customHeight="1">
      <c r="A110" s="2345"/>
      <c r="B110" s="2398"/>
      <c r="C110" s="2402" t="s">
        <v>552</v>
      </c>
      <c r="D110" s="2350"/>
      <c r="E110" s="2350"/>
      <c r="F110" s="2350"/>
      <c r="G110" s="2350" t="s">
        <v>991</v>
      </c>
      <c r="H110" s="2351"/>
      <c r="I110" s="2351"/>
      <c r="J110" s="2400"/>
      <c r="K110" s="2401"/>
      <c r="L110" s="2401"/>
      <c r="M110" s="2401"/>
      <c r="N110" s="2400"/>
      <c r="O110" s="2400"/>
      <c r="P110" s="2401"/>
      <c r="Q110" s="2401"/>
      <c r="R110" s="2401"/>
      <c r="S110" s="2401"/>
      <c r="T110" s="2401"/>
      <c r="U110" s="2401"/>
      <c r="V110" s="2401"/>
      <c r="W110" s="2202"/>
      <c r="X110" s="2202"/>
      <c r="Y110" s="2201"/>
      <c r="Z110" s="2201"/>
      <c r="AA110" s="2201"/>
      <c r="AB110" s="2201"/>
      <c r="AC110" s="2201"/>
      <c r="AD110" s="2201"/>
      <c r="AE110" s="2201"/>
      <c r="AF110" s="2201"/>
      <c r="AG110" s="2201"/>
      <c r="AH110" s="2201"/>
      <c r="AI110" s="2201"/>
      <c r="AJ110" s="2403"/>
      <c r="AK110" s="2403"/>
      <c r="AL110" s="2404"/>
    </row>
    <row r="111" spans="1:42" s="2353" customFormat="1" ht="15" customHeight="1">
      <c r="A111" s="2345"/>
      <c r="B111" s="2398"/>
      <c r="C111" s="2402" t="s">
        <v>992</v>
      </c>
      <c r="D111" s="2350"/>
      <c r="E111" s="2350"/>
      <c r="F111" s="2350"/>
      <c r="G111" s="2350" t="s">
        <v>993</v>
      </c>
      <c r="H111" s="2351"/>
      <c r="I111" s="2351"/>
      <c r="J111" s="2400"/>
      <c r="K111" s="2401"/>
      <c r="L111" s="2401"/>
      <c r="M111" s="2401"/>
      <c r="N111" s="2400"/>
      <c r="O111" s="2400"/>
      <c r="P111" s="2401"/>
      <c r="Q111" s="2401"/>
      <c r="R111" s="2401"/>
      <c r="S111" s="2401"/>
      <c r="T111" s="2401"/>
      <c r="U111" s="2401"/>
      <c r="V111" s="2401"/>
      <c r="W111" s="2202"/>
      <c r="X111" s="2202"/>
      <c r="Y111" s="2201"/>
      <c r="Z111" s="2201"/>
      <c r="AA111" s="2201"/>
      <c r="AB111" s="2201"/>
      <c r="AC111" s="2201"/>
      <c r="AD111" s="2201"/>
      <c r="AE111" s="2201"/>
      <c r="AF111" s="2201"/>
      <c r="AG111" s="2201"/>
      <c r="AH111" s="2201"/>
      <c r="AI111" s="2201"/>
      <c r="AJ111" s="2403"/>
      <c r="AK111" s="2403"/>
      <c r="AL111" s="2404"/>
    </row>
    <row r="112" spans="1:42" s="2353" customFormat="1" ht="15" customHeight="1">
      <c r="A112" s="2345"/>
      <c r="B112" s="2398"/>
      <c r="C112" s="2402" t="s">
        <v>552</v>
      </c>
      <c r="D112" s="2350"/>
      <c r="E112" s="2350"/>
      <c r="F112" s="2350"/>
      <c r="G112" s="2168" t="s">
        <v>1624</v>
      </c>
      <c r="H112" s="2350"/>
      <c r="I112" s="2350"/>
      <c r="J112" s="2400"/>
      <c r="K112" s="2398"/>
      <c r="L112" s="2398"/>
      <c r="M112" s="2398"/>
      <c r="N112" s="2399"/>
      <c r="O112" s="2399"/>
      <c r="P112" s="2398"/>
      <c r="Q112" s="2398"/>
      <c r="R112" s="2398"/>
      <c r="S112" s="2398"/>
      <c r="T112" s="2398"/>
      <c r="U112" s="2398"/>
      <c r="V112" s="2401"/>
      <c r="W112" s="2201"/>
      <c r="X112" s="2201"/>
      <c r="Y112" s="2201"/>
      <c r="Z112" s="2201"/>
      <c r="AA112" s="2201"/>
      <c r="AB112" s="2201"/>
      <c r="AC112" s="2201"/>
      <c r="AD112" s="2201"/>
      <c r="AE112" s="2201"/>
      <c r="AF112" s="2201"/>
      <c r="AG112" s="2201"/>
      <c r="AH112" s="2201"/>
      <c r="AI112" s="2201"/>
      <c r="AJ112" s="2403"/>
      <c r="AK112" s="2403"/>
      <c r="AL112" s="2404"/>
    </row>
    <row r="113" spans="1:42" s="2353" customFormat="1" ht="15" customHeight="1">
      <c r="A113" s="2345"/>
      <c r="B113" s="2398"/>
      <c r="C113" s="2402" t="s">
        <v>552</v>
      </c>
      <c r="D113" s="2350"/>
      <c r="E113" s="2350"/>
      <c r="F113" s="2350"/>
      <c r="G113" s="2350" t="s">
        <v>994</v>
      </c>
      <c r="H113" s="2350"/>
      <c r="I113" s="2350"/>
      <c r="J113" s="2400"/>
      <c r="K113" s="2398"/>
      <c r="L113" s="2398"/>
      <c r="M113" s="2398"/>
      <c r="N113" s="2399"/>
      <c r="O113" s="2399"/>
      <c r="P113" s="2398"/>
      <c r="Q113" s="2398"/>
      <c r="R113" s="2398"/>
      <c r="S113" s="2398"/>
      <c r="T113" s="2398"/>
      <c r="U113" s="2398"/>
      <c r="V113" s="2401"/>
      <c r="W113" s="2201"/>
      <c r="X113" s="2201"/>
      <c r="Y113" s="2201"/>
      <c r="Z113" s="2201"/>
      <c r="AA113" s="2201"/>
      <c r="AB113" s="2201"/>
      <c r="AC113" s="2201"/>
      <c r="AD113" s="2201"/>
      <c r="AE113" s="2201"/>
      <c r="AF113" s="2201"/>
      <c r="AG113" s="2201"/>
      <c r="AH113" s="2201"/>
      <c r="AI113" s="2201"/>
      <c r="AJ113" s="2403"/>
      <c r="AK113" s="2403"/>
      <c r="AL113" s="2404"/>
    </row>
    <row r="114" spans="1:42" s="2353" customFormat="1" ht="15" customHeight="1">
      <c r="A114" s="2345"/>
      <c r="B114" s="2398"/>
      <c r="C114" s="2402" t="s">
        <v>552</v>
      </c>
      <c r="D114" s="2350"/>
      <c r="E114" s="2350"/>
      <c r="F114" s="2350"/>
      <c r="G114" s="2350" t="s">
        <v>995</v>
      </c>
      <c r="H114" s="2350"/>
      <c r="I114" s="2350"/>
      <c r="J114" s="2400"/>
      <c r="K114" s="2398"/>
      <c r="L114" s="2398"/>
      <c r="M114" s="2398"/>
      <c r="N114" s="2399"/>
      <c r="O114" s="2399"/>
      <c r="P114" s="2398"/>
      <c r="Q114" s="2398"/>
      <c r="R114" s="2398"/>
      <c r="S114" s="2398"/>
      <c r="T114" s="2398"/>
      <c r="U114" s="2398"/>
      <c r="V114" s="2401"/>
      <c r="W114" s="2201"/>
      <c r="X114" s="2201"/>
      <c r="Y114" s="2201"/>
      <c r="Z114" s="2201"/>
      <c r="AA114" s="2201"/>
      <c r="AB114" s="2201"/>
      <c r="AC114" s="2201"/>
      <c r="AD114" s="2201"/>
      <c r="AE114" s="2201"/>
      <c r="AF114" s="2201"/>
      <c r="AG114" s="2201"/>
      <c r="AH114" s="2201"/>
      <c r="AI114" s="2201"/>
      <c r="AJ114" s="2403"/>
      <c r="AK114" s="2403"/>
      <c r="AL114" s="2404"/>
    </row>
    <row r="115" spans="1:42" s="2353" customFormat="1" ht="15" customHeight="1">
      <c r="A115" s="2345"/>
      <c r="B115" s="2398"/>
      <c r="C115" s="2402" t="s">
        <v>552</v>
      </c>
      <c r="D115" s="2350"/>
      <c r="E115" s="2350"/>
      <c r="F115" s="2350"/>
      <c r="G115" s="2350" t="s">
        <v>996</v>
      </c>
      <c r="H115" s="2350"/>
      <c r="I115" s="2350"/>
      <c r="J115" s="2400"/>
      <c r="K115" s="2398"/>
      <c r="L115" s="2398"/>
      <c r="M115" s="2398"/>
      <c r="N115" s="2399"/>
      <c r="O115" s="2399"/>
      <c r="P115" s="2398"/>
      <c r="Q115" s="2398"/>
      <c r="R115" s="2398"/>
      <c r="S115" s="2398"/>
      <c r="T115" s="2398"/>
      <c r="U115" s="2398"/>
      <c r="V115" s="2401"/>
      <c r="W115" s="2201"/>
      <c r="X115" s="2201"/>
      <c r="Y115" s="2201"/>
      <c r="Z115" s="2201"/>
      <c r="AA115" s="2201"/>
      <c r="AB115" s="2201"/>
      <c r="AC115" s="2201"/>
      <c r="AD115" s="2201"/>
      <c r="AE115" s="2201"/>
      <c r="AF115" s="2201"/>
      <c r="AG115" s="2201"/>
      <c r="AH115" s="2201"/>
      <c r="AI115" s="2201"/>
      <c r="AJ115" s="2403"/>
      <c r="AK115" s="2403"/>
      <c r="AL115" s="2404"/>
    </row>
    <row r="116" spans="1:42" ht="15">
      <c r="A116" s="2345"/>
      <c r="B116" s="2398"/>
      <c r="C116" s="2399"/>
      <c r="D116" s="2345"/>
      <c r="E116" s="2343"/>
      <c r="F116" s="2343"/>
      <c r="G116" s="2347"/>
      <c r="H116" s="2347"/>
      <c r="I116" s="2347"/>
      <c r="J116" s="2400"/>
      <c r="K116" s="2400"/>
      <c r="L116" s="2400"/>
      <c r="M116" s="2401"/>
      <c r="N116" s="2400"/>
      <c r="O116" s="2400"/>
      <c r="P116" s="2401"/>
      <c r="Q116" s="2400"/>
      <c r="R116" s="2400"/>
      <c r="S116" s="2401"/>
      <c r="T116" s="2400"/>
      <c r="U116" s="2400"/>
      <c r="V116" s="2401"/>
      <c r="W116" s="2327"/>
      <c r="X116" s="2327"/>
      <c r="Y116" s="2327"/>
      <c r="Z116" s="2327"/>
      <c r="AA116" s="2327"/>
      <c r="AB116" s="2327"/>
      <c r="AC116" s="2327"/>
      <c r="AD116" s="2327"/>
      <c r="AE116" s="2327"/>
      <c r="AF116" s="2327"/>
      <c r="AG116" s="2327"/>
      <c r="AH116" s="2327"/>
      <c r="AI116" s="2327"/>
      <c r="AJ116" s="2327"/>
      <c r="AK116" s="2327"/>
      <c r="AL116" s="2364"/>
      <c r="AM116" s="2364"/>
      <c r="AN116" s="2364"/>
      <c r="AO116" s="2364"/>
      <c r="AP116" s="2364"/>
    </row>
    <row r="117" spans="1:42" ht="15">
      <c r="A117" s="2345"/>
      <c r="B117" s="2398"/>
      <c r="C117" s="2399" t="s">
        <v>552</v>
      </c>
      <c r="D117" s="2345"/>
      <c r="E117" s="2343"/>
      <c r="F117" s="2343"/>
      <c r="G117" s="2343" t="s">
        <v>1620</v>
      </c>
      <c r="H117" s="2347"/>
      <c r="I117" s="2343"/>
      <c r="J117" s="2399">
        <f>M117+P117+S117+V117</f>
        <v>0</v>
      </c>
      <c r="K117" s="2399"/>
      <c r="L117" s="2399"/>
      <c r="M117" s="2398"/>
      <c r="N117" s="2399"/>
      <c r="O117" s="2399"/>
      <c r="P117" s="2398"/>
      <c r="Q117" s="2399"/>
      <c r="R117" s="2399"/>
      <c r="S117" s="2398"/>
      <c r="T117" s="2399"/>
      <c r="U117" s="2399"/>
      <c r="V117" s="2401"/>
      <c r="W117" s="2364"/>
      <c r="X117" s="2364"/>
      <c r="Y117" s="2364"/>
      <c r="Z117" s="2364"/>
      <c r="AA117" s="2364"/>
      <c r="AB117" s="2364"/>
      <c r="AC117" s="2364"/>
      <c r="AD117" s="2364"/>
      <c r="AE117" s="2364"/>
      <c r="AF117" s="2364"/>
      <c r="AG117" s="2364"/>
      <c r="AH117" s="2364"/>
      <c r="AI117" s="2364"/>
      <c r="AJ117" s="2364"/>
      <c r="AK117" s="2364"/>
      <c r="AL117" s="2364"/>
      <c r="AM117" s="2364"/>
      <c r="AN117" s="2364"/>
      <c r="AO117" s="2364"/>
      <c r="AP117" s="2364"/>
    </row>
    <row r="118" spans="1:42" ht="15">
      <c r="A118" s="2345"/>
      <c r="B118" s="2398"/>
      <c r="C118" s="2399"/>
      <c r="D118" s="2345"/>
      <c r="E118" s="2343"/>
      <c r="F118" s="2343"/>
      <c r="G118" s="2347"/>
      <c r="H118" s="2347"/>
      <c r="I118" s="2347"/>
      <c r="J118" s="2400"/>
      <c r="K118" s="2400"/>
      <c r="L118" s="2400"/>
      <c r="M118" s="2401"/>
      <c r="N118" s="2400"/>
      <c r="O118" s="2400"/>
      <c r="P118" s="2401"/>
      <c r="Q118" s="2400"/>
      <c r="R118" s="2400"/>
      <c r="S118" s="2401"/>
      <c r="T118" s="2400"/>
      <c r="U118" s="2400"/>
      <c r="V118" s="2401"/>
      <c r="W118" s="2364"/>
      <c r="X118" s="2364"/>
      <c r="Y118" s="2364"/>
      <c r="Z118" s="2364"/>
      <c r="AA118" s="2364"/>
      <c r="AB118" s="2364"/>
      <c r="AC118" s="2364"/>
      <c r="AD118" s="2364"/>
      <c r="AE118" s="2364"/>
      <c r="AF118" s="2364"/>
      <c r="AG118" s="2364"/>
      <c r="AH118" s="2364"/>
      <c r="AI118" s="2364"/>
      <c r="AJ118" s="2364"/>
      <c r="AK118" s="2364"/>
      <c r="AL118" s="2364"/>
      <c r="AM118" s="2364"/>
      <c r="AN118" s="2364"/>
      <c r="AO118" s="2364"/>
      <c r="AP118" s="2364"/>
    </row>
    <row r="119" spans="1:42" ht="15">
      <c r="A119" s="2345"/>
      <c r="B119" s="2398"/>
      <c r="C119" s="2399"/>
      <c r="D119" s="2345"/>
      <c r="E119" s="2343" t="s">
        <v>883</v>
      </c>
      <c r="F119" s="2343" t="s">
        <v>616</v>
      </c>
      <c r="G119" s="2343"/>
      <c r="H119" s="2343"/>
      <c r="I119" s="2343"/>
      <c r="J119" s="2399">
        <f>M119+P119+S119+V119</f>
        <v>0</v>
      </c>
      <c r="K119" s="2399">
        <f>K121+K122</f>
        <v>0</v>
      </c>
      <c r="L119" s="2399">
        <f>L121+L122</f>
        <v>0</v>
      </c>
      <c r="M119" s="2398">
        <f>K119+L119</f>
        <v>0</v>
      </c>
      <c r="N119" s="2399">
        <f>N121+N122</f>
        <v>0</v>
      </c>
      <c r="O119" s="2399">
        <f>O121+O122</f>
        <v>0</v>
      </c>
      <c r="P119" s="2398">
        <f>N119+O119</f>
        <v>0</v>
      </c>
      <c r="Q119" s="2399">
        <f>Q121+Q122</f>
        <v>0</v>
      </c>
      <c r="R119" s="2399">
        <f>R121+R122</f>
        <v>0</v>
      </c>
      <c r="S119" s="2398">
        <f>Q119+R119</f>
        <v>0</v>
      </c>
      <c r="T119" s="2399">
        <f>T121+T122</f>
        <v>0</v>
      </c>
      <c r="U119" s="2399">
        <f>U121+U122</f>
        <v>0</v>
      </c>
      <c r="V119" s="2398">
        <f>T119+U119</f>
        <v>0</v>
      </c>
      <c r="W119" s="2364"/>
      <c r="X119" s="2364"/>
      <c r="Y119" s="2364"/>
      <c r="Z119" s="2364"/>
      <c r="AA119" s="2364"/>
      <c r="AB119" s="2364"/>
      <c r="AC119" s="2364"/>
      <c r="AD119" s="2364"/>
      <c r="AE119" s="2364"/>
      <c r="AF119" s="2364"/>
      <c r="AG119" s="2364"/>
      <c r="AH119" s="2364"/>
      <c r="AI119" s="2364"/>
      <c r="AJ119" s="2364"/>
      <c r="AK119" s="2364"/>
      <c r="AL119" s="2364"/>
      <c r="AM119" s="2364"/>
      <c r="AN119" s="2364"/>
      <c r="AO119" s="2364"/>
      <c r="AP119" s="2364"/>
    </row>
    <row r="120" spans="1:42" ht="15">
      <c r="A120" s="2345"/>
      <c r="B120" s="2398"/>
      <c r="C120" s="2399"/>
      <c r="D120" s="2345"/>
      <c r="E120" s="2343"/>
      <c r="F120" s="2343"/>
      <c r="G120" s="2343"/>
      <c r="H120" s="2343"/>
      <c r="I120" s="2343"/>
      <c r="J120" s="2399"/>
      <c r="K120" s="2399"/>
      <c r="L120" s="2399"/>
      <c r="M120" s="2398"/>
      <c r="N120" s="2399"/>
      <c r="O120" s="2399"/>
      <c r="P120" s="2398"/>
      <c r="Q120" s="2399"/>
      <c r="R120" s="2399"/>
      <c r="S120" s="2398"/>
      <c r="T120" s="2399"/>
      <c r="U120" s="2399"/>
      <c r="V120" s="2398"/>
      <c r="W120" s="2364"/>
      <c r="X120" s="2364"/>
      <c r="Y120" s="2364"/>
      <c r="Z120" s="2364"/>
      <c r="AA120" s="2364"/>
      <c r="AB120" s="2364"/>
      <c r="AC120" s="2364"/>
      <c r="AD120" s="2364"/>
      <c r="AE120" s="2364"/>
      <c r="AF120" s="2364"/>
      <c r="AG120" s="2364"/>
      <c r="AH120" s="2364"/>
      <c r="AI120" s="2364"/>
      <c r="AJ120" s="2364"/>
      <c r="AK120" s="2364"/>
      <c r="AL120" s="2364"/>
      <c r="AM120" s="2364"/>
      <c r="AN120" s="2364"/>
      <c r="AO120" s="2364"/>
      <c r="AP120" s="2364"/>
    </row>
    <row r="121" spans="1:42" ht="15">
      <c r="A121" s="2345"/>
      <c r="B121" s="2398"/>
      <c r="C121" s="2399" t="s">
        <v>552</v>
      </c>
      <c r="D121" s="2345"/>
      <c r="E121" s="2343"/>
      <c r="F121" s="2343"/>
      <c r="G121" s="2347" t="s">
        <v>617</v>
      </c>
      <c r="H121" s="2347"/>
      <c r="I121" s="2347"/>
      <c r="J121" s="2400">
        <f>M121+P121+S121+V121</f>
        <v>0</v>
      </c>
      <c r="K121" s="2400"/>
      <c r="L121" s="2400"/>
      <c r="M121" s="2401">
        <f>K121+L121</f>
        <v>0</v>
      </c>
      <c r="N121" s="2400"/>
      <c r="O121" s="2400"/>
      <c r="P121" s="2401">
        <f>N121+O121</f>
        <v>0</v>
      </c>
      <c r="Q121" s="2400"/>
      <c r="R121" s="2400"/>
      <c r="S121" s="2401">
        <f>Q121+R121</f>
        <v>0</v>
      </c>
      <c r="T121" s="2400"/>
      <c r="U121" s="2400"/>
      <c r="V121" s="2401">
        <f>T121+U121</f>
        <v>0</v>
      </c>
      <c r="W121" s="2364"/>
      <c r="X121" s="2364"/>
      <c r="Y121" s="2364"/>
      <c r="Z121" s="2364"/>
      <c r="AA121" s="2364"/>
      <c r="AB121" s="2364"/>
      <c r="AC121" s="2364"/>
      <c r="AD121" s="2364"/>
      <c r="AE121" s="2364"/>
      <c r="AF121" s="2364"/>
      <c r="AG121" s="2364"/>
      <c r="AH121" s="2364"/>
      <c r="AI121" s="2364"/>
      <c r="AJ121" s="2364"/>
      <c r="AK121" s="2364"/>
      <c r="AL121" s="2364"/>
      <c r="AM121" s="2364"/>
      <c r="AN121" s="2364"/>
      <c r="AO121" s="2364"/>
      <c r="AP121" s="2364"/>
    </row>
    <row r="122" spans="1:42" ht="15">
      <c r="A122" s="2345"/>
      <c r="B122" s="2398"/>
      <c r="C122" s="2399" t="s">
        <v>552</v>
      </c>
      <c r="D122" s="2352"/>
      <c r="E122" s="2347"/>
      <c r="F122" s="2347"/>
      <c r="G122" s="2347" t="s">
        <v>1620</v>
      </c>
      <c r="H122" s="2347"/>
      <c r="I122" s="2347"/>
      <c r="J122" s="2400">
        <f>M122+P122+S122+V122</f>
        <v>0</v>
      </c>
      <c r="K122" s="2400"/>
      <c r="L122" s="2400"/>
      <c r="M122" s="2401">
        <f>K122+L122</f>
        <v>0</v>
      </c>
      <c r="N122" s="2400"/>
      <c r="O122" s="2400"/>
      <c r="P122" s="2401">
        <f>N122+O122</f>
        <v>0</v>
      </c>
      <c r="Q122" s="2400"/>
      <c r="R122" s="2400"/>
      <c r="S122" s="2401">
        <f>Q122+R122</f>
        <v>0</v>
      </c>
      <c r="T122" s="2400"/>
      <c r="U122" s="2400"/>
      <c r="V122" s="2401">
        <f>T122+U122</f>
        <v>0</v>
      </c>
      <c r="W122" s="2364"/>
      <c r="X122" s="2364"/>
      <c r="Y122" s="2364"/>
      <c r="Z122" s="2364"/>
      <c r="AA122" s="2364"/>
      <c r="AB122" s="2364"/>
      <c r="AC122" s="2364"/>
      <c r="AD122" s="2364"/>
      <c r="AE122" s="2364"/>
      <c r="AF122" s="2364"/>
      <c r="AG122" s="2364"/>
      <c r="AH122" s="2364"/>
      <c r="AI122" s="2364"/>
      <c r="AJ122" s="2364"/>
      <c r="AK122" s="2364"/>
      <c r="AL122" s="2364"/>
      <c r="AM122" s="2364"/>
      <c r="AN122" s="2364"/>
      <c r="AO122" s="2364"/>
      <c r="AP122" s="2364"/>
    </row>
    <row r="123" spans="1:42" ht="15">
      <c r="A123" s="2345"/>
      <c r="B123" s="2398"/>
      <c r="C123" s="2399"/>
      <c r="D123" s="2345"/>
      <c r="E123" s="2343"/>
      <c r="F123" s="2343"/>
      <c r="G123" s="2343"/>
      <c r="H123" s="2347"/>
      <c r="I123" s="2347"/>
      <c r="J123" s="2400"/>
      <c r="K123" s="2400"/>
      <c r="L123" s="2400"/>
      <c r="M123" s="2401"/>
      <c r="N123" s="2400"/>
      <c r="O123" s="2400"/>
      <c r="P123" s="2401"/>
      <c r="Q123" s="2400"/>
      <c r="R123" s="2400"/>
      <c r="S123" s="2401"/>
      <c r="T123" s="2400"/>
      <c r="U123" s="2400"/>
      <c r="V123" s="2401"/>
      <c r="W123" s="2364"/>
      <c r="X123" s="2364"/>
      <c r="Y123" s="2364"/>
      <c r="Z123" s="2364"/>
      <c r="AA123" s="2364"/>
      <c r="AB123" s="2364"/>
      <c r="AC123" s="2364"/>
      <c r="AD123" s="2364"/>
      <c r="AE123" s="2364"/>
      <c r="AF123" s="2364"/>
      <c r="AG123" s="2364"/>
      <c r="AH123" s="2364"/>
      <c r="AI123" s="2364"/>
      <c r="AJ123" s="2364"/>
      <c r="AK123" s="2364"/>
      <c r="AL123" s="2364"/>
      <c r="AM123" s="2364"/>
      <c r="AN123" s="2364"/>
      <c r="AO123" s="2364"/>
      <c r="AP123" s="2364"/>
    </row>
    <row r="124" spans="1:42" ht="15">
      <c r="A124" s="2345"/>
      <c r="B124" s="2398"/>
      <c r="C124" s="2399"/>
      <c r="D124" s="2345"/>
      <c r="E124" s="2343" t="s">
        <v>884</v>
      </c>
      <c r="F124" s="2343" t="s">
        <v>618</v>
      </c>
      <c r="G124" s="2343"/>
      <c r="H124" s="2347"/>
      <c r="I124" s="2347"/>
      <c r="J124" s="2399">
        <f t="shared" ref="J124:J132" si="18">M124+P124+S124+V124</f>
        <v>0</v>
      </c>
      <c r="K124" s="2399">
        <f>K126+K128+K134</f>
        <v>0</v>
      </c>
      <c r="L124" s="2399">
        <f>L126+L128+L134</f>
        <v>0</v>
      </c>
      <c r="M124" s="2398">
        <f>K124+L124</f>
        <v>0</v>
      </c>
      <c r="N124" s="2399">
        <f>N126+N128+N134</f>
        <v>0</v>
      </c>
      <c r="O124" s="2399">
        <f>O126+O128+O134</f>
        <v>0</v>
      </c>
      <c r="P124" s="2398">
        <f>N124+O124</f>
        <v>0</v>
      </c>
      <c r="Q124" s="2399">
        <f>Q126+Q128+Q134</f>
        <v>0</v>
      </c>
      <c r="R124" s="2399">
        <f>R126+R128+R134</f>
        <v>0</v>
      </c>
      <c r="S124" s="2398">
        <f>Q124+R124</f>
        <v>0</v>
      </c>
      <c r="T124" s="2399">
        <f>T126+T128+T134</f>
        <v>0</v>
      </c>
      <c r="U124" s="2399">
        <f>U126+U128+U134</f>
        <v>0</v>
      </c>
      <c r="V124" s="2398">
        <f>T124+U124</f>
        <v>0</v>
      </c>
      <c r="W124" s="2364"/>
      <c r="X124" s="2364"/>
      <c r="Y124" s="2364"/>
      <c r="Z124" s="2364"/>
      <c r="AA124" s="2364"/>
      <c r="AB124" s="2364"/>
      <c r="AC124" s="2364"/>
      <c r="AD124" s="2364"/>
      <c r="AE124" s="2364"/>
      <c r="AF124" s="2364"/>
      <c r="AG124" s="2364"/>
      <c r="AH124" s="2364"/>
      <c r="AI124" s="2364"/>
      <c r="AJ124" s="2364"/>
      <c r="AK124" s="2364"/>
      <c r="AL124" s="2364"/>
      <c r="AM124" s="2364"/>
      <c r="AN124" s="2364"/>
      <c r="AO124" s="2364"/>
      <c r="AP124" s="2364"/>
    </row>
    <row r="125" spans="1:42" ht="15">
      <c r="A125" s="2345"/>
      <c r="B125" s="2398"/>
      <c r="C125" s="2399"/>
      <c r="D125" s="2345"/>
      <c r="E125" s="2343"/>
      <c r="F125" s="2343"/>
      <c r="G125" s="2343"/>
      <c r="H125" s="2347"/>
      <c r="I125" s="2347"/>
      <c r="J125" s="2400"/>
      <c r="K125" s="2400"/>
      <c r="L125" s="2400"/>
      <c r="M125" s="2401"/>
      <c r="N125" s="2400"/>
      <c r="O125" s="2400"/>
      <c r="P125" s="2401"/>
      <c r="Q125" s="2400"/>
      <c r="R125" s="2400"/>
      <c r="S125" s="2401"/>
      <c r="T125" s="2400"/>
      <c r="U125" s="2400"/>
      <c r="V125" s="2401"/>
      <c r="W125" s="2364"/>
      <c r="X125" s="2364"/>
      <c r="Y125" s="2364"/>
      <c r="Z125" s="2364"/>
      <c r="AA125" s="2364"/>
      <c r="AB125" s="2364"/>
      <c r="AC125" s="2364"/>
      <c r="AD125" s="2364"/>
      <c r="AE125" s="2364"/>
      <c r="AF125" s="2364"/>
      <c r="AG125" s="2364"/>
      <c r="AH125" s="2364"/>
      <c r="AI125" s="2364"/>
      <c r="AJ125" s="2364"/>
      <c r="AK125" s="2364"/>
      <c r="AL125" s="2364"/>
      <c r="AM125" s="2364"/>
      <c r="AN125" s="2364"/>
      <c r="AO125" s="2364"/>
      <c r="AP125" s="2364"/>
    </row>
    <row r="126" spans="1:42" ht="15">
      <c r="A126" s="2345"/>
      <c r="B126" s="2398"/>
      <c r="C126" s="2399" t="s">
        <v>552</v>
      </c>
      <c r="D126" s="2345"/>
      <c r="E126" s="2343"/>
      <c r="F126" s="2343" t="s">
        <v>885</v>
      </c>
      <c r="G126" s="2343" t="s">
        <v>619</v>
      </c>
      <c r="H126" s="2347"/>
      <c r="I126" s="2347"/>
      <c r="J126" s="2400">
        <f t="shared" si="18"/>
        <v>0</v>
      </c>
      <c r="K126" s="2400"/>
      <c r="L126" s="2400"/>
      <c r="M126" s="2401">
        <f>K126+L126</f>
        <v>0</v>
      </c>
      <c r="N126" s="2400"/>
      <c r="O126" s="2400"/>
      <c r="P126" s="2401">
        <f>N126+O126</f>
        <v>0</v>
      </c>
      <c r="Q126" s="2400"/>
      <c r="R126" s="2400"/>
      <c r="S126" s="2401">
        <f>Q126+R126</f>
        <v>0</v>
      </c>
      <c r="T126" s="2400"/>
      <c r="U126" s="2400"/>
      <c r="V126" s="2401">
        <f>T126+U126</f>
        <v>0</v>
      </c>
      <c r="W126" s="2364"/>
      <c r="X126" s="2364"/>
      <c r="Y126" s="2364"/>
      <c r="Z126" s="2364"/>
      <c r="AA126" s="2364"/>
      <c r="AB126" s="2364"/>
      <c r="AC126" s="2364"/>
      <c r="AD126" s="2364"/>
      <c r="AE126" s="2364"/>
      <c r="AF126" s="2364"/>
      <c r="AG126" s="2364"/>
      <c r="AH126" s="2364"/>
      <c r="AI126" s="2364"/>
      <c r="AJ126" s="2364"/>
      <c r="AK126" s="2364"/>
      <c r="AL126" s="2364"/>
      <c r="AM126" s="2364"/>
      <c r="AN126" s="2364"/>
      <c r="AO126" s="2364"/>
      <c r="AP126" s="2364"/>
    </row>
    <row r="127" spans="1:42" ht="15">
      <c r="A127" s="2345"/>
      <c r="B127" s="2398"/>
      <c r="C127" s="2399"/>
      <c r="D127" s="2345"/>
      <c r="E127" s="2343"/>
      <c r="F127" s="2343"/>
      <c r="G127" s="2343"/>
      <c r="H127" s="2347"/>
      <c r="I127" s="2347"/>
      <c r="J127" s="2400"/>
      <c r="K127" s="2400"/>
      <c r="L127" s="2400"/>
      <c r="M127" s="2401"/>
      <c r="N127" s="2400"/>
      <c r="O127" s="2400"/>
      <c r="P127" s="2401"/>
      <c r="Q127" s="2400"/>
      <c r="R127" s="2400"/>
      <c r="S127" s="2401"/>
      <c r="T127" s="2400"/>
      <c r="U127" s="2400"/>
      <c r="V127" s="2401"/>
      <c r="W127" s="2364"/>
      <c r="X127" s="2364"/>
      <c r="Y127" s="2364"/>
      <c r="Z127" s="2364"/>
      <c r="AA127" s="2364"/>
      <c r="AB127" s="2364"/>
      <c r="AC127" s="2364"/>
      <c r="AD127" s="2364"/>
      <c r="AE127" s="2364"/>
      <c r="AF127" s="2364"/>
      <c r="AG127" s="2364"/>
      <c r="AH127" s="2364"/>
      <c r="AI127" s="2364"/>
      <c r="AJ127" s="2364"/>
      <c r="AK127" s="2364"/>
      <c r="AL127" s="2364"/>
      <c r="AM127" s="2364"/>
      <c r="AN127" s="2364"/>
      <c r="AO127" s="2364"/>
      <c r="AP127" s="2364"/>
    </row>
    <row r="128" spans="1:42" ht="15">
      <c r="A128" s="2345"/>
      <c r="B128" s="2398"/>
      <c r="C128" s="2399"/>
      <c r="D128" s="2345"/>
      <c r="E128" s="2343"/>
      <c r="F128" s="2343" t="s">
        <v>886</v>
      </c>
      <c r="G128" s="2343" t="s">
        <v>620</v>
      </c>
      <c r="H128" s="2347"/>
      <c r="I128" s="2347"/>
      <c r="J128" s="2400">
        <f t="shared" si="18"/>
        <v>0</v>
      </c>
      <c r="K128" s="2400">
        <f>K129+K130+K131+K132</f>
        <v>0</v>
      </c>
      <c r="L128" s="2400">
        <f>L129+L130+L131+L132</f>
        <v>0</v>
      </c>
      <c r="M128" s="2401">
        <f>K128+L128</f>
        <v>0</v>
      </c>
      <c r="N128" s="2400">
        <f>N129+N130+N131+N132</f>
        <v>0</v>
      </c>
      <c r="O128" s="2400">
        <f>O129+O130+O131+O132</f>
        <v>0</v>
      </c>
      <c r="P128" s="2401">
        <f>N128+O128</f>
        <v>0</v>
      </c>
      <c r="Q128" s="2400">
        <f>Q129+Q130+Q131+Q132</f>
        <v>0</v>
      </c>
      <c r="R128" s="2400">
        <f>R129+R130+R131+R132</f>
        <v>0</v>
      </c>
      <c r="S128" s="2401">
        <f>Q128+R128</f>
        <v>0</v>
      </c>
      <c r="T128" s="2400">
        <f>T129+T130+T131+T132</f>
        <v>0</v>
      </c>
      <c r="U128" s="2400">
        <f>U129+U130+U131+U132</f>
        <v>0</v>
      </c>
      <c r="V128" s="2401">
        <f>T128+U128</f>
        <v>0</v>
      </c>
      <c r="W128" s="2364"/>
      <c r="X128" s="2364"/>
      <c r="Y128" s="2364"/>
      <c r="Z128" s="2364"/>
      <c r="AA128" s="2364"/>
      <c r="AB128" s="2364"/>
      <c r="AC128" s="2364"/>
      <c r="AD128" s="2364"/>
      <c r="AE128" s="2364"/>
      <c r="AF128" s="2364"/>
      <c r="AG128" s="2364"/>
      <c r="AH128" s="2364"/>
      <c r="AI128" s="2364"/>
      <c r="AJ128" s="2364"/>
      <c r="AK128" s="2364"/>
      <c r="AL128" s="2364"/>
      <c r="AM128" s="2364"/>
      <c r="AN128" s="2364"/>
      <c r="AO128" s="2364"/>
      <c r="AP128" s="2364"/>
    </row>
    <row r="129" spans="1:42" ht="15">
      <c r="A129" s="2345"/>
      <c r="B129" s="2398"/>
      <c r="C129" s="2399" t="s">
        <v>552</v>
      </c>
      <c r="D129" s="2345"/>
      <c r="E129" s="2343"/>
      <c r="F129" s="2343"/>
      <c r="G129" s="2347" t="s">
        <v>621</v>
      </c>
      <c r="H129" s="2347"/>
      <c r="I129" s="2347"/>
      <c r="J129" s="2400">
        <f t="shared" si="18"/>
        <v>0</v>
      </c>
      <c r="K129" s="2400"/>
      <c r="L129" s="2400"/>
      <c r="M129" s="2401">
        <f>K129+L129</f>
        <v>0</v>
      </c>
      <c r="N129" s="2400"/>
      <c r="O129" s="2400"/>
      <c r="P129" s="2401">
        <f>N129+O129</f>
        <v>0</v>
      </c>
      <c r="Q129" s="2400"/>
      <c r="R129" s="2400"/>
      <c r="S129" s="2401">
        <f>Q129+R129</f>
        <v>0</v>
      </c>
      <c r="T129" s="2400"/>
      <c r="U129" s="2400"/>
      <c r="V129" s="2401">
        <f>T129+U129</f>
        <v>0</v>
      </c>
      <c r="W129" s="2364"/>
      <c r="X129" s="2364"/>
      <c r="Y129" s="2364"/>
      <c r="Z129" s="2364"/>
      <c r="AA129" s="2364"/>
      <c r="AB129" s="2364"/>
      <c r="AC129" s="2364"/>
      <c r="AD129" s="2364"/>
      <c r="AE129" s="2364"/>
      <c r="AF129" s="2364"/>
      <c r="AG129" s="2364"/>
      <c r="AH129" s="2364"/>
      <c r="AI129" s="2364"/>
      <c r="AJ129" s="2364"/>
      <c r="AK129" s="2364"/>
      <c r="AL129" s="2364"/>
      <c r="AM129" s="2364"/>
      <c r="AN129" s="2364"/>
      <c r="AO129" s="2364"/>
      <c r="AP129" s="2364"/>
    </row>
    <row r="130" spans="1:42" ht="15">
      <c r="A130" s="2345"/>
      <c r="B130" s="2398"/>
      <c r="C130" s="2399" t="s">
        <v>552</v>
      </c>
      <c r="D130" s="2345"/>
      <c r="E130" s="2343"/>
      <c r="F130" s="2343"/>
      <c r="G130" s="2347" t="s">
        <v>622</v>
      </c>
      <c r="H130" s="2347"/>
      <c r="I130" s="2347"/>
      <c r="J130" s="2400">
        <f t="shared" si="18"/>
        <v>0</v>
      </c>
      <c r="K130" s="2400"/>
      <c r="L130" s="2400"/>
      <c r="M130" s="2401">
        <f>K130+L130</f>
        <v>0</v>
      </c>
      <c r="N130" s="2400"/>
      <c r="O130" s="2400"/>
      <c r="P130" s="2401">
        <f>N130+O130</f>
        <v>0</v>
      </c>
      <c r="Q130" s="2400"/>
      <c r="R130" s="2400"/>
      <c r="S130" s="2401">
        <f>Q130+R130</f>
        <v>0</v>
      </c>
      <c r="T130" s="2400"/>
      <c r="U130" s="2400"/>
      <c r="V130" s="2401">
        <f>T130+U130</f>
        <v>0</v>
      </c>
      <c r="W130" s="2364"/>
      <c r="X130" s="2364"/>
      <c r="Y130" s="2364"/>
      <c r="Z130" s="2364"/>
      <c r="AA130" s="2364"/>
      <c r="AB130" s="2364"/>
      <c r="AC130" s="2364"/>
      <c r="AD130" s="2364"/>
      <c r="AE130" s="2364"/>
      <c r="AF130" s="2364"/>
      <c r="AG130" s="2364"/>
      <c r="AH130" s="2364"/>
      <c r="AI130" s="2364"/>
      <c r="AJ130" s="2364"/>
      <c r="AK130" s="2364"/>
      <c r="AL130" s="2364"/>
      <c r="AM130" s="2364"/>
      <c r="AN130" s="2364"/>
      <c r="AO130" s="2364"/>
      <c r="AP130" s="2364"/>
    </row>
    <row r="131" spans="1:42" ht="15">
      <c r="A131" s="2345"/>
      <c r="B131" s="2398"/>
      <c r="C131" s="2399" t="s">
        <v>552</v>
      </c>
      <c r="D131" s="2345"/>
      <c r="E131" s="2343"/>
      <c r="F131" s="2343"/>
      <c r="G131" s="2347" t="s">
        <v>623</v>
      </c>
      <c r="H131" s="2347"/>
      <c r="I131" s="2347"/>
      <c r="J131" s="2400">
        <f t="shared" si="18"/>
        <v>0</v>
      </c>
      <c r="K131" s="2400"/>
      <c r="L131" s="2400"/>
      <c r="M131" s="2401">
        <f>K131+L131</f>
        <v>0</v>
      </c>
      <c r="N131" s="2400"/>
      <c r="O131" s="2400"/>
      <c r="P131" s="2401">
        <f>N131+O131</f>
        <v>0</v>
      </c>
      <c r="Q131" s="2400"/>
      <c r="R131" s="2400"/>
      <c r="S131" s="2401">
        <f>Q131+R131</f>
        <v>0</v>
      </c>
      <c r="T131" s="2400"/>
      <c r="U131" s="2400"/>
      <c r="V131" s="2401">
        <f>T131+U131</f>
        <v>0</v>
      </c>
      <c r="W131" s="2364"/>
      <c r="X131" s="2364"/>
      <c r="Y131" s="2364"/>
      <c r="Z131" s="2364"/>
      <c r="AA131" s="2364"/>
      <c r="AB131" s="2364"/>
      <c r="AC131" s="2364"/>
      <c r="AD131" s="2364"/>
      <c r="AE131" s="2364"/>
      <c r="AF131" s="2364"/>
      <c r="AG131" s="2364"/>
      <c r="AH131" s="2364"/>
      <c r="AI131" s="2364"/>
      <c r="AJ131" s="2364"/>
      <c r="AK131" s="2364"/>
      <c r="AL131" s="2364"/>
      <c r="AM131" s="2364"/>
      <c r="AN131" s="2364"/>
      <c r="AO131" s="2364"/>
      <c r="AP131" s="2364"/>
    </row>
    <row r="132" spans="1:42" ht="15">
      <c r="A132" s="2345"/>
      <c r="B132" s="2398"/>
      <c r="C132" s="2399" t="s">
        <v>552</v>
      </c>
      <c r="D132" s="2345"/>
      <c r="E132" s="2343"/>
      <c r="F132" s="2343"/>
      <c r="G132" s="2347" t="s">
        <v>1622</v>
      </c>
      <c r="H132" s="2347"/>
      <c r="I132" s="2347"/>
      <c r="J132" s="2400">
        <f t="shared" si="18"/>
        <v>0</v>
      </c>
      <c r="K132" s="2400"/>
      <c r="L132" s="2400"/>
      <c r="M132" s="2401">
        <f>K132+L132</f>
        <v>0</v>
      </c>
      <c r="N132" s="2400"/>
      <c r="O132" s="2400"/>
      <c r="P132" s="2401">
        <f>N132+O132</f>
        <v>0</v>
      </c>
      <c r="Q132" s="2400"/>
      <c r="R132" s="2400"/>
      <c r="S132" s="2401">
        <f>Q132+R132</f>
        <v>0</v>
      </c>
      <c r="T132" s="2400"/>
      <c r="U132" s="2400"/>
      <c r="V132" s="2401">
        <f>T132+U132</f>
        <v>0</v>
      </c>
      <c r="W132" s="2364"/>
      <c r="X132" s="2364"/>
      <c r="Y132" s="2364"/>
      <c r="Z132" s="2364"/>
      <c r="AA132" s="2364"/>
      <c r="AB132" s="2364"/>
      <c r="AC132" s="2364"/>
      <c r="AD132" s="2364"/>
      <c r="AE132" s="2364"/>
      <c r="AF132" s="2364"/>
      <c r="AG132" s="2364"/>
      <c r="AH132" s="2364"/>
      <c r="AI132" s="2364"/>
      <c r="AJ132" s="2364"/>
      <c r="AK132" s="2364"/>
      <c r="AL132" s="2364"/>
      <c r="AM132" s="2364"/>
      <c r="AN132" s="2364"/>
      <c r="AO132" s="2364"/>
      <c r="AP132" s="2364"/>
    </row>
    <row r="133" spans="1:42" ht="15">
      <c r="A133" s="2345"/>
      <c r="B133" s="2398"/>
      <c r="C133" s="2399"/>
      <c r="D133" s="2345"/>
      <c r="E133" s="2343"/>
      <c r="F133" s="2343"/>
      <c r="G133" s="2347"/>
      <c r="H133" s="2347"/>
      <c r="I133" s="2347"/>
      <c r="J133" s="2400"/>
      <c r="K133" s="2400"/>
      <c r="L133" s="2400"/>
      <c r="M133" s="2401"/>
      <c r="N133" s="2400"/>
      <c r="O133" s="2400"/>
      <c r="P133" s="2401"/>
      <c r="Q133" s="2400"/>
      <c r="R133" s="2400"/>
      <c r="S133" s="2401"/>
      <c r="T133" s="2400"/>
      <c r="U133" s="2400"/>
      <c r="V133" s="2401"/>
      <c r="W133" s="2364"/>
      <c r="X133" s="2364"/>
      <c r="Y133" s="2364"/>
      <c r="Z133" s="2364"/>
      <c r="AA133" s="2364"/>
      <c r="AB133" s="2364"/>
      <c r="AC133" s="2364"/>
      <c r="AD133" s="2364"/>
      <c r="AE133" s="2364"/>
      <c r="AF133" s="2364"/>
      <c r="AG133" s="2364"/>
      <c r="AH133" s="2364"/>
      <c r="AI133" s="2364"/>
      <c r="AJ133" s="2364"/>
      <c r="AK133" s="2364"/>
      <c r="AL133" s="2364"/>
      <c r="AM133" s="2364"/>
      <c r="AN133" s="2364"/>
      <c r="AO133" s="2364"/>
      <c r="AP133" s="2364"/>
    </row>
    <row r="134" spans="1:42" ht="15">
      <c r="A134" s="2345"/>
      <c r="B134" s="2398"/>
      <c r="C134" s="2399" t="s">
        <v>552</v>
      </c>
      <c r="D134" s="2345"/>
      <c r="E134" s="2343"/>
      <c r="F134" s="2343" t="s">
        <v>888</v>
      </c>
      <c r="G134" s="2343" t="s">
        <v>624</v>
      </c>
      <c r="H134" s="2347"/>
      <c r="I134" s="2347"/>
      <c r="J134" s="2400">
        <f>M134+P134+S134+V134</f>
        <v>0</v>
      </c>
      <c r="K134" s="2400"/>
      <c r="L134" s="2400"/>
      <c r="M134" s="2401">
        <f>K134+L134</f>
        <v>0</v>
      </c>
      <c r="N134" s="2400"/>
      <c r="O134" s="2400"/>
      <c r="P134" s="2401">
        <f>N134+O134</f>
        <v>0</v>
      </c>
      <c r="Q134" s="2400"/>
      <c r="R134" s="2400"/>
      <c r="S134" s="2401">
        <f>Q134+R134</f>
        <v>0</v>
      </c>
      <c r="T134" s="2400"/>
      <c r="U134" s="2400"/>
      <c r="V134" s="2401">
        <f>T134+U134</f>
        <v>0</v>
      </c>
      <c r="W134" s="2364"/>
      <c r="X134" s="2364"/>
      <c r="Y134" s="2364"/>
      <c r="Z134" s="2364"/>
      <c r="AA134" s="2364"/>
      <c r="AB134" s="2364"/>
      <c r="AC134" s="2364"/>
      <c r="AD134" s="2364"/>
      <c r="AE134" s="2364"/>
      <c r="AF134" s="2364"/>
      <c r="AG134" s="2364"/>
      <c r="AH134" s="2364"/>
      <c r="AI134" s="2364"/>
      <c r="AJ134" s="2364"/>
      <c r="AK134" s="2364"/>
      <c r="AL134" s="2364"/>
      <c r="AM134" s="2364"/>
      <c r="AN134" s="2364"/>
      <c r="AO134" s="2364"/>
      <c r="AP134" s="2364"/>
    </row>
    <row r="135" spans="1:42" ht="15">
      <c r="A135" s="2345"/>
      <c r="B135" s="2398"/>
      <c r="C135" s="2399"/>
      <c r="D135" s="2345"/>
      <c r="E135" s="2343"/>
      <c r="F135" s="2343"/>
      <c r="G135" s="2343"/>
      <c r="H135" s="2347"/>
      <c r="I135" s="2347"/>
      <c r="J135" s="2400"/>
      <c r="K135" s="2400"/>
      <c r="L135" s="2400"/>
      <c r="M135" s="2401"/>
      <c r="N135" s="2400"/>
      <c r="O135" s="2400"/>
      <c r="P135" s="2401"/>
      <c r="Q135" s="2400"/>
      <c r="R135" s="2400"/>
      <c r="S135" s="2401"/>
      <c r="T135" s="2400"/>
      <c r="U135" s="2400"/>
      <c r="V135" s="2401"/>
      <c r="W135" s="2364"/>
      <c r="X135" s="2364"/>
      <c r="Y135" s="2364"/>
      <c r="Z135" s="2364"/>
      <c r="AA135" s="2364"/>
      <c r="AB135" s="2364"/>
      <c r="AC135" s="2364"/>
      <c r="AD135" s="2364"/>
      <c r="AE135" s="2364"/>
      <c r="AF135" s="2364"/>
      <c r="AG135" s="2364"/>
      <c r="AH135" s="2364"/>
      <c r="AI135" s="2364"/>
      <c r="AJ135" s="2364"/>
      <c r="AK135" s="2364"/>
      <c r="AL135" s="2364"/>
      <c r="AM135" s="2364"/>
      <c r="AN135" s="2364"/>
      <c r="AO135" s="2364"/>
      <c r="AP135" s="2364"/>
    </row>
    <row r="136" spans="1:42" ht="15">
      <c r="A136" s="2345"/>
      <c r="B136" s="2398"/>
      <c r="C136" s="2399"/>
      <c r="D136" s="2345"/>
      <c r="E136" s="2343" t="s">
        <v>737</v>
      </c>
      <c r="F136" s="2343" t="s">
        <v>625</v>
      </c>
      <c r="G136" s="2343"/>
      <c r="H136" s="2343"/>
      <c r="I136" s="2343"/>
      <c r="J136" s="2399">
        <f>M136+P136+S136+V136</f>
        <v>0</v>
      </c>
      <c r="K136" s="2399">
        <f>K138+K139+K140+K141+K147+K151+K152+K154+K153</f>
        <v>0</v>
      </c>
      <c r="L136" s="2399">
        <f t="shared" ref="L136:V136" si="19">L138+L139+L140+L141+L147+L151+L152+L154+L153</f>
        <v>0</v>
      </c>
      <c r="M136" s="2399">
        <f t="shared" si="19"/>
        <v>0</v>
      </c>
      <c r="N136" s="2399">
        <f t="shared" si="19"/>
        <v>0</v>
      </c>
      <c r="O136" s="2399">
        <f t="shared" si="19"/>
        <v>0</v>
      </c>
      <c r="P136" s="2399">
        <f t="shared" si="19"/>
        <v>0</v>
      </c>
      <c r="Q136" s="2399">
        <f t="shared" si="19"/>
        <v>0</v>
      </c>
      <c r="R136" s="2399">
        <f t="shared" si="19"/>
        <v>0</v>
      </c>
      <c r="S136" s="2399">
        <f t="shared" si="19"/>
        <v>0</v>
      </c>
      <c r="T136" s="2399">
        <f t="shared" si="19"/>
        <v>0</v>
      </c>
      <c r="U136" s="2399">
        <f t="shared" si="19"/>
        <v>0</v>
      </c>
      <c r="V136" s="2399">
        <f t="shared" si="19"/>
        <v>0</v>
      </c>
      <c r="W136" s="2364"/>
      <c r="X136" s="2364"/>
      <c r="Y136" s="2364"/>
      <c r="Z136" s="2364"/>
      <c r="AA136" s="2364"/>
      <c r="AB136" s="2364"/>
      <c r="AC136" s="2364"/>
      <c r="AD136" s="2364"/>
      <c r="AE136" s="2364"/>
      <c r="AF136" s="2364"/>
      <c r="AG136" s="2364"/>
      <c r="AH136" s="2364"/>
      <c r="AI136" s="2364"/>
      <c r="AJ136" s="2364"/>
      <c r="AK136" s="2364"/>
      <c r="AL136" s="2364"/>
      <c r="AM136" s="2364"/>
      <c r="AN136" s="2364"/>
      <c r="AO136" s="2364"/>
      <c r="AP136" s="2364"/>
    </row>
    <row r="137" spans="1:42" ht="15">
      <c r="A137" s="2345"/>
      <c r="B137" s="2398"/>
      <c r="C137" s="2399"/>
      <c r="D137" s="2345"/>
      <c r="E137" s="2343"/>
      <c r="F137" s="2343"/>
      <c r="G137" s="2343"/>
      <c r="H137" s="2343"/>
      <c r="I137" s="2343"/>
      <c r="J137" s="2399"/>
      <c r="K137" s="2399"/>
      <c r="L137" s="2399"/>
      <c r="M137" s="2398"/>
      <c r="N137" s="2399"/>
      <c r="O137" s="2399"/>
      <c r="P137" s="2398"/>
      <c r="Q137" s="2399"/>
      <c r="R137" s="2399"/>
      <c r="S137" s="2398"/>
      <c r="T137" s="2399"/>
      <c r="U137" s="2399"/>
      <c r="V137" s="2398"/>
      <c r="W137" s="2364"/>
      <c r="X137" s="2364"/>
      <c r="Y137" s="2364"/>
      <c r="Z137" s="2364"/>
      <c r="AA137" s="2364"/>
      <c r="AB137" s="2364"/>
      <c r="AC137" s="2364"/>
      <c r="AD137" s="2364"/>
      <c r="AE137" s="2364"/>
      <c r="AF137" s="2364"/>
      <c r="AG137" s="2364"/>
      <c r="AH137" s="2364"/>
      <c r="AI137" s="2364"/>
      <c r="AJ137" s="2364"/>
      <c r="AK137" s="2364"/>
      <c r="AL137" s="2364"/>
      <c r="AM137" s="2364"/>
      <c r="AN137" s="2364"/>
      <c r="AO137" s="2364"/>
      <c r="AP137" s="2364"/>
    </row>
    <row r="138" spans="1:42" ht="15">
      <c r="A138" s="2345"/>
      <c r="B138" s="2398"/>
      <c r="C138" s="2399" t="s">
        <v>552</v>
      </c>
      <c r="D138" s="2345"/>
      <c r="E138" s="2343"/>
      <c r="F138" s="2343" t="s">
        <v>909</v>
      </c>
      <c r="G138" s="2343" t="s">
        <v>626</v>
      </c>
      <c r="H138" s="2353"/>
      <c r="I138" s="2347"/>
      <c r="J138" s="2400">
        <f t="shared" ref="J138:J151" si="20">M138+P138+S138+V138</f>
        <v>0</v>
      </c>
      <c r="K138" s="2400"/>
      <c r="L138" s="2400"/>
      <c r="M138" s="2401">
        <f t="shared" ref="M138:M151" si="21">K138+L138</f>
        <v>0</v>
      </c>
      <c r="N138" s="2400"/>
      <c r="O138" s="2400"/>
      <c r="P138" s="2401">
        <f t="shared" ref="P138:P151" si="22">N138+O138</f>
        <v>0</v>
      </c>
      <c r="Q138" s="2400"/>
      <c r="R138" s="2400"/>
      <c r="S138" s="2401">
        <f t="shared" ref="S138:S151" si="23">Q138+R138</f>
        <v>0</v>
      </c>
      <c r="T138" s="2400"/>
      <c r="U138" s="2400"/>
      <c r="V138" s="2401">
        <f t="shared" ref="V138:V153" si="24">T138+U138</f>
        <v>0</v>
      </c>
      <c r="W138" s="2364"/>
      <c r="X138" s="2364"/>
      <c r="Y138" s="2364"/>
      <c r="Z138" s="2364"/>
      <c r="AA138" s="2364"/>
      <c r="AB138" s="2364"/>
      <c r="AC138" s="2364"/>
      <c r="AD138" s="2364"/>
      <c r="AE138" s="2364"/>
      <c r="AF138" s="2364"/>
      <c r="AG138" s="2364"/>
      <c r="AH138" s="2364"/>
      <c r="AI138" s="2364"/>
      <c r="AJ138" s="2364"/>
      <c r="AK138" s="2364"/>
      <c r="AL138" s="2364"/>
      <c r="AM138" s="2364"/>
      <c r="AN138" s="2364"/>
      <c r="AO138" s="2364"/>
      <c r="AP138" s="2364"/>
    </row>
    <row r="139" spans="1:42" ht="15">
      <c r="A139" s="2345"/>
      <c r="B139" s="2398"/>
      <c r="C139" s="2399" t="s">
        <v>552</v>
      </c>
      <c r="D139" s="2345"/>
      <c r="E139" s="2343"/>
      <c r="F139" s="2343" t="s">
        <v>910</v>
      </c>
      <c r="G139" s="2343" t="s">
        <v>587</v>
      </c>
      <c r="H139" s="2343"/>
      <c r="I139" s="2347"/>
      <c r="J139" s="2400">
        <f t="shared" si="20"/>
        <v>0</v>
      </c>
      <c r="K139" s="2400"/>
      <c r="L139" s="2400"/>
      <c r="M139" s="2401">
        <f t="shared" si="21"/>
        <v>0</v>
      </c>
      <c r="N139" s="2400"/>
      <c r="O139" s="2400"/>
      <c r="P139" s="2401">
        <f t="shared" si="22"/>
        <v>0</v>
      </c>
      <c r="Q139" s="2400"/>
      <c r="R139" s="2400"/>
      <c r="S139" s="2401">
        <f t="shared" si="23"/>
        <v>0</v>
      </c>
      <c r="T139" s="2400"/>
      <c r="U139" s="2400"/>
      <c r="V139" s="2401">
        <f t="shared" si="24"/>
        <v>0</v>
      </c>
      <c r="W139" s="2364"/>
      <c r="X139" s="2364"/>
      <c r="Y139" s="2364"/>
      <c r="Z139" s="2364"/>
      <c r="AA139" s="2364"/>
      <c r="AB139" s="2364"/>
      <c r="AC139" s="2364"/>
      <c r="AD139" s="2364"/>
      <c r="AE139" s="2364"/>
      <c r="AF139" s="2364"/>
      <c r="AG139" s="2364"/>
      <c r="AH139" s="2364"/>
      <c r="AI139" s="2364"/>
      <c r="AJ139" s="2364"/>
      <c r="AK139" s="2364"/>
      <c r="AL139" s="2364"/>
      <c r="AM139" s="2364"/>
      <c r="AN139" s="2364"/>
      <c r="AO139" s="2364"/>
      <c r="AP139" s="2364"/>
    </row>
    <row r="140" spans="1:42" ht="15">
      <c r="A140" s="2345"/>
      <c r="B140" s="2398"/>
      <c r="C140" s="2399" t="s">
        <v>552</v>
      </c>
      <c r="D140" s="2345"/>
      <c r="E140" s="2343"/>
      <c r="F140" s="2343" t="s">
        <v>911</v>
      </c>
      <c r="G140" s="2343" t="s">
        <v>588</v>
      </c>
      <c r="H140" s="2343"/>
      <c r="I140" s="2347"/>
      <c r="J140" s="2400">
        <f t="shared" si="20"/>
        <v>0</v>
      </c>
      <c r="K140" s="2400"/>
      <c r="L140" s="2400"/>
      <c r="M140" s="2401">
        <f t="shared" si="21"/>
        <v>0</v>
      </c>
      <c r="N140" s="2400"/>
      <c r="O140" s="2400"/>
      <c r="P140" s="2401">
        <f t="shared" si="22"/>
        <v>0</v>
      </c>
      <c r="Q140" s="2400"/>
      <c r="R140" s="2400"/>
      <c r="S140" s="2401">
        <f t="shared" si="23"/>
        <v>0</v>
      </c>
      <c r="T140" s="2400"/>
      <c r="U140" s="2400"/>
      <c r="V140" s="2401">
        <f t="shared" si="24"/>
        <v>0</v>
      </c>
      <c r="W140" s="2364"/>
      <c r="X140" s="2364"/>
      <c r="Y140" s="2364"/>
      <c r="Z140" s="2364"/>
      <c r="AA140" s="2364"/>
      <c r="AB140" s="2364"/>
      <c r="AC140" s="2364"/>
      <c r="AD140" s="2364"/>
      <c r="AE140" s="2364"/>
      <c r="AF140" s="2364"/>
      <c r="AG140" s="2364"/>
      <c r="AH140" s="2364"/>
      <c r="AI140" s="2364"/>
      <c r="AJ140" s="2364"/>
      <c r="AK140" s="2364"/>
      <c r="AL140" s="2364"/>
      <c r="AM140" s="2364"/>
      <c r="AN140" s="2364"/>
      <c r="AO140" s="2364"/>
      <c r="AP140" s="2364"/>
    </row>
    <row r="141" spans="1:42" ht="15">
      <c r="A141" s="2345"/>
      <c r="B141" s="2398"/>
      <c r="C141" s="2399" t="s">
        <v>552</v>
      </c>
      <c r="D141" s="2345"/>
      <c r="E141" s="2343"/>
      <c r="F141" s="2343" t="s">
        <v>912</v>
      </c>
      <c r="G141" s="2343" t="s">
        <v>589</v>
      </c>
      <c r="H141" s="2343"/>
      <c r="I141" s="2347"/>
      <c r="J141" s="2400">
        <f t="shared" si="20"/>
        <v>0</v>
      </c>
      <c r="K141" s="2400">
        <f>K142+K143+K144+K145+K146</f>
        <v>0</v>
      </c>
      <c r="L141" s="2400">
        <f>L142+L143+L144+L145+L146</f>
        <v>0</v>
      </c>
      <c r="M141" s="2401">
        <f t="shared" si="21"/>
        <v>0</v>
      </c>
      <c r="N141" s="2400">
        <f>N142+N143+N144+N145+N146</f>
        <v>0</v>
      </c>
      <c r="O141" s="2400">
        <f>O142+O143+O144+O145+O146</f>
        <v>0</v>
      </c>
      <c r="P141" s="2401">
        <f t="shared" si="22"/>
        <v>0</v>
      </c>
      <c r="Q141" s="2400">
        <f>Q142+Q143+Q144+Q145+Q146</f>
        <v>0</v>
      </c>
      <c r="R141" s="2400">
        <f>R142+R143+R144+R145+R146</f>
        <v>0</v>
      </c>
      <c r="S141" s="2401">
        <f t="shared" si="23"/>
        <v>0</v>
      </c>
      <c r="T141" s="2400">
        <f>T142+T143+T144+T145+T146</f>
        <v>0</v>
      </c>
      <c r="U141" s="2400">
        <f>U142+U143+U144+U145+U146</f>
        <v>0</v>
      </c>
      <c r="V141" s="2401">
        <f t="shared" si="24"/>
        <v>0</v>
      </c>
      <c r="W141" s="2364"/>
      <c r="X141" s="2364"/>
      <c r="Y141" s="2364"/>
      <c r="Z141" s="2364"/>
      <c r="AA141" s="2364"/>
      <c r="AB141" s="2364"/>
      <c r="AC141" s="2364"/>
      <c r="AD141" s="2364"/>
      <c r="AE141" s="2364"/>
      <c r="AF141" s="2364"/>
      <c r="AG141" s="2364"/>
      <c r="AH141" s="2364"/>
      <c r="AI141" s="2364"/>
      <c r="AJ141" s="2364"/>
      <c r="AK141" s="2364"/>
      <c r="AL141" s="2364"/>
      <c r="AM141" s="2364"/>
      <c r="AN141" s="2364"/>
      <c r="AO141" s="2364"/>
      <c r="AP141" s="2364"/>
    </row>
    <row r="142" spans="1:42" ht="15">
      <c r="A142" s="2345"/>
      <c r="B142" s="2398"/>
      <c r="C142" s="2399" t="s">
        <v>552</v>
      </c>
      <c r="D142" s="2345"/>
      <c r="E142" s="2343"/>
      <c r="F142" s="2343"/>
      <c r="G142" s="2346" t="s">
        <v>590</v>
      </c>
      <c r="H142" s="2343"/>
      <c r="I142" s="2347"/>
      <c r="J142" s="2400"/>
      <c r="K142" s="2400"/>
      <c r="L142" s="2400"/>
      <c r="M142" s="2401">
        <f t="shared" si="21"/>
        <v>0</v>
      </c>
      <c r="N142" s="2400"/>
      <c r="O142" s="2400"/>
      <c r="P142" s="2401">
        <f t="shared" si="22"/>
        <v>0</v>
      </c>
      <c r="Q142" s="2400"/>
      <c r="R142" s="2400"/>
      <c r="S142" s="2401">
        <f t="shared" si="23"/>
        <v>0</v>
      </c>
      <c r="T142" s="2400"/>
      <c r="U142" s="2400"/>
      <c r="V142" s="2401">
        <f t="shared" si="24"/>
        <v>0</v>
      </c>
      <c r="W142" s="2364"/>
      <c r="X142" s="2364"/>
      <c r="Y142" s="2364"/>
      <c r="Z142" s="2364"/>
      <c r="AA142" s="2364"/>
      <c r="AB142" s="2364"/>
      <c r="AC142" s="2364"/>
      <c r="AD142" s="2364"/>
      <c r="AE142" s="2364"/>
      <c r="AF142" s="2364"/>
      <c r="AG142" s="2364"/>
      <c r="AH142" s="2364"/>
      <c r="AI142" s="2364"/>
      <c r="AJ142" s="2364"/>
      <c r="AK142" s="2364"/>
      <c r="AL142" s="2364"/>
      <c r="AM142" s="2364"/>
      <c r="AN142" s="2364"/>
      <c r="AO142" s="2364"/>
      <c r="AP142" s="2364"/>
    </row>
    <row r="143" spans="1:42" ht="15">
      <c r="A143" s="2345"/>
      <c r="B143" s="2398"/>
      <c r="C143" s="2399" t="s">
        <v>552</v>
      </c>
      <c r="D143" s="2345"/>
      <c r="E143" s="2343"/>
      <c r="F143" s="2343"/>
      <c r="G143" s="2346" t="s">
        <v>591</v>
      </c>
      <c r="H143" s="2343"/>
      <c r="I143" s="2347"/>
      <c r="J143" s="2400"/>
      <c r="K143" s="2400"/>
      <c r="L143" s="2400"/>
      <c r="M143" s="2401">
        <f t="shared" si="21"/>
        <v>0</v>
      </c>
      <c r="N143" s="2400"/>
      <c r="O143" s="2400"/>
      <c r="P143" s="2401">
        <f t="shared" si="22"/>
        <v>0</v>
      </c>
      <c r="Q143" s="2400"/>
      <c r="R143" s="2400"/>
      <c r="S143" s="2401">
        <f t="shared" si="23"/>
        <v>0</v>
      </c>
      <c r="T143" s="2400"/>
      <c r="U143" s="2400"/>
      <c r="V143" s="2401">
        <f t="shared" si="24"/>
        <v>0</v>
      </c>
      <c r="W143" s="2364"/>
      <c r="X143" s="2364"/>
      <c r="Y143" s="2364"/>
      <c r="Z143" s="2364"/>
      <c r="AA143" s="2364"/>
      <c r="AB143" s="2364"/>
      <c r="AC143" s="2364"/>
      <c r="AD143" s="2364"/>
      <c r="AE143" s="2364"/>
      <c r="AF143" s="2364"/>
      <c r="AG143" s="2364"/>
      <c r="AH143" s="2364"/>
      <c r="AI143" s="2364"/>
      <c r="AJ143" s="2364"/>
      <c r="AK143" s="2364"/>
      <c r="AL143" s="2364"/>
      <c r="AM143" s="2364"/>
      <c r="AN143" s="2364"/>
      <c r="AO143" s="2364"/>
      <c r="AP143" s="2364"/>
    </row>
    <row r="144" spans="1:42" ht="15">
      <c r="A144" s="2345"/>
      <c r="B144" s="2398"/>
      <c r="C144" s="2399" t="s">
        <v>552</v>
      </c>
      <c r="D144" s="2345"/>
      <c r="E144" s="2343"/>
      <c r="F144" s="2343"/>
      <c r="G144" s="2346" t="s">
        <v>592</v>
      </c>
      <c r="H144" s="2343"/>
      <c r="I144" s="2347"/>
      <c r="J144" s="2400">
        <f t="shared" si="20"/>
        <v>0</v>
      </c>
      <c r="K144" s="2400"/>
      <c r="L144" s="2400"/>
      <c r="M144" s="2401">
        <f t="shared" si="21"/>
        <v>0</v>
      </c>
      <c r="N144" s="2400"/>
      <c r="O144" s="2400"/>
      <c r="P144" s="2401">
        <f t="shared" si="22"/>
        <v>0</v>
      </c>
      <c r="Q144" s="2400"/>
      <c r="R144" s="2400"/>
      <c r="S144" s="2401">
        <f t="shared" si="23"/>
        <v>0</v>
      </c>
      <c r="T144" s="2400"/>
      <c r="U144" s="2400"/>
      <c r="V144" s="2401">
        <f t="shared" si="24"/>
        <v>0</v>
      </c>
      <c r="W144" s="2364"/>
      <c r="X144" s="2364"/>
      <c r="Y144" s="2364"/>
      <c r="Z144" s="2364"/>
      <c r="AA144" s="2364"/>
      <c r="AB144" s="2364"/>
      <c r="AC144" s="2364"/>
      <c r="AD144" s="2364"/>
      <c r="AE144" s="2364"/>
      <c r="AF144" s="2364"/>
      <c r="AG144" s="2364"/>
      <c r="AH144" s="2364"/>
      <c r="AI144" s="2364"/>
      <c r="AJ144" s="2364"/>
      <c r="AK144" s="2364"/>
      <c r="AL144" s="2364"/>
      <c r="AM144" s="2364"/>
      <c r="AN144" s="2364"/>
      <c r="AO144" s="2364"/>
      <c r="AP144" s="2364"/>
    </row>
    <row r="145" spans="1:46" ht="15">
      <c r="A145" s="2345"/>
      <c r="B145" s="2398"/>
      <c r="C145" s="2399" t="s">
        <v>552</v>
      </c>
      <c r="D145" s="2345"/>
      <c r="E145" s="2343"/>
      <c r="F145" s="2343"/>
      <c r="G145" s="2346" t="s">
        <v>1621</v>
      </c>
      <c r="H145" s="2343"/>
      <c r="I145" s="2347"/>
      <c r="J145" s="2400">
        <f t="shared" si="20"/>
        <v>0</v>
      </c>
      <c r="K145" s="2400"/>
      <c r="L145" s="2400"/>
      <c r="M145" s="2401">
        <f t="shared" si="21"/>
        <v>0</v>
      </c>
      <c r="N145" s="2400"/>
      <c r="O145" s="2400"/>
      <c r="P145" s="2401">
        <f t="shared" si="22"/>
        <v>0</v>
      </c>
      <c r="Q145" s="2400"/>
      <c r="R145" s="2400"/>
      <c r="S145" s="2401">
        <f t="shared" si="23"/>
        <v>0</v>
      </c>
      <c r="T145" s="2400"/>
      <c r="U145" s="2400"/>
      <c r="V145" s="2401">
        <f t="shared" si="24"/>
        <v>0</v>
      </c>
      <c r="W145" s="2364"/>
      <c r="X145" s="2364"/>
      <c r="Y145" s="2364"/>
      <c r="Z145" s="2364"/>
      <c r="AA145" s="2364"/>
      <c r="AB145" s="2364"/>
      <c r="AC145" s="2364"/>
      <c r="AD145" s="2364"/>
      <c r="AE145" s="2364"/>
      <c r="AF145" s="2364"/>
      <c r="AG145" s="2364"/>
      <c r="AH145" s="2364"/>
      <c r="AI145" s="2364"/>
      <c r="AJ145" s="2364"/>
      <c r="AK145" s="2364"/>
      <c r="AL145" s="2364"/>
      <c r="AM145" s="2364"/>
      <c r="AN145" s="2364"/>
      <c r="AO145" s="2364"/>
      <c r="AP145" s="2364"/>
    </row>
    <row r="146" spans="1:46" ht="15">
      <c r="A146" s="2345"/>
      <c r="B146" s="2398"/>
      <c r="C146" s="2399" t="s">
        <v>552</v>
      </c>
      <c r="D146" s="2345"/>
      <c r="E146" s="2343"/>
      <c r="F146" s="2343"/>
      <c r="G146" s="2343" t="s">
        <v>593</v>
      </c>
      <c r="H146" s="2343"/>
      <c r="I146" s="2347"/>
      <c r="J146" s="2400">
        <f t="shared" si="20"/>
        <v>0</v>
      </c>
      <c r="K146" s="2400"/>
      <c r="L146" s="2400"/>
      <c r="M146" s="2401">
        <f t="shared" si="21"/>
        <v>0</v>
      </c>
      <c r="N146" s="2400"/>
      <c r="O146" s="2400"/>
      <c r="P146" s="2401">
        <f t="shared" si="22"/>
        <v>0</v>
      </c>
      <c r="Q146" s="2400"/>
      <c r="R146" s="2400"/>
      <c r="S146" s="2401">
        <f t="shared" si="23"/>
        <v>0</v>
      </c>
      <c r="T146" s="2400"/>
      <c r="U146" s="2400"/>
      <c r="V146" s="2401">
        <f t="shared" si="24"/>
        <v>0</v>
      </c>
      <c r="W146" s="2364"/>
      <c r="X146" s="2364"/>
      <c r="Y146" s="2364"/>
      <c r="Z146" s="2364"/>
      <c r="AA146" s="2364"/>
      <c r="AB146" s="2364"/>
      <c r="AC146" s="2364"/>
      <c r="AD146" s="2364"/>
      <c r="AE146" s="2364"/>
      <c r="AF146" s="2364"/>
      <c r="AG146" s="2364"/>
      <c r="AH146" s="2364"/>
      <c r="AI146" s="2364"/>
      <c r="AJ146" s="2364"/>
      <c r="AK146" s="2364"/>
      <c r="AL146" s="2364"/>
      <c r="AM146" s="2364"/>
      <c r="AN146" s="2364"/>
      <c r="AO146" s="2364"/>
      <c r="AP146" s="2364"/>
    </row>
    <row r="147" spans="1:46" ht="15">
      <c r="A147" s="2345"/>
      <c r="B147" s="2398"/>
      <c r="C147" s="2399" t="s">
        <v>552</v>
      </c>
      <c r="D147" s="2345"/>
      <c r="E147" s="2343"/>
      <c r="F147" s="2343"/>
      <c r="G147" s="2343" t="s">
        <v>594</v>
      </c>
      <c r="H147" s="2343"/>
      <c r="I147" s="2347"/>
      <c r="J147" s="2400">
        <f t="shared" si="20"/>
        <v>0</v>
      </c>
      <c r="K147" s="2400">
        <f>K148+K149+K150</f>
        <v>0</v>
      </c>
      <c r="L147" s="2400">
        <f>L148+L149+L150</f>
        <v>0</v>
      </c>
      <c r="M147" s="2401">
        <f t="shared" si="21"/>
        <v>0</v>
      </c>
      <c r="N147" s="2400">
        <f>N148+N149+N150</f>
        <v>0</v>
      </c>
      <c r="O147" s="2400">
        <f>O148+O149+O150</f>
        <v>0</v>
      </c>
      <c r="P147" s="2401">
        <f t="shared" si="22"/>
        <v>0</v>
      </c>
      <c r="Q147" s="2400">
        <f>Q148+Q149+Q150</f>
        <v>0</v>
      </c>
      <c r="R147" s="2400">
        <f>R148+R149+R150</f>
        <v>0</v>
      </c>
      <c r="S147" s="2401">
        <f t="shared" si="23"/>
        <v>0</v>
      </c>
      <c r="T147" s="2400">
        <f>T148+T149+T150</f>
        <v>0</v>
      </c>
      <c r="U147" s="2400">
        <f>U148+U149+U150</f>
        <v>0</v>
      </c>
      <c r="V147" s="2401">
        <f t="shared" si="24"/>
        <v>0</v>
      </c>
      <c r="W147" s="2364"/>
      <c r="X147" s="2364"/>
      <c r="Y147" s="2364"/>
      <c r="Z147" s="2364"/>
      <c r="AA147" s="2364"/>
      <c r="AB147" s="2364"/>
      <c r="AC147" s="2364"/>
      <c r="AD147" s="2364"/>
      <c r="AE147" s="2364"/>
      <c r="AF147" s="2364"/>
      <c r="AG147" s="2364"/>
      <c r="AH147" s="2364"/>
      <c r="AI147" s="2364"/>
      <c r="AJ147" s="2364"/>
      <c r="AK147" s="2364"/>
      <c r="AL147" s="2364"/>
      <c r="AM147" s="2364"/>
      <c r="AN147" s="2364"/>
      <c r="AO147" s="2364"/>
      <c r="AP147" s="2364"/>
    </row>
    <row r="148" spans="1:46" ht="15">
      <c r="A148" s="2345"/>
      <c r="B148" s="2398"/>
      <c r="C148" s="2399" t="s">
        <v>552</v>
      </c>
      <c r="D148" s="2345"/>
      <c r="E148" s="2343"/>
      <c r="F148" s="2343"/>
      <c r="G148" s="2346" t="s">
        <v>595</v>
      </c>
      <c r="H148" s="2343"/>
      <c r="I148" s="2347"/>
      <c r="J148" s="2400">
        <f t="shared" si="20"/>
        <v>0</v>
      </c>
      <c r="K148" s="2400"/>
      <c r="L148" s="2400"/>
      <c r="M148" s="2401">
        <f t="shared" si="21"/>
        <v>0</v>
      </c>
      <c r="N148" s="2400"/>
      <c r="O148" s="2400"/>
      <c r="P148" s="2401">
        <f t="shared" si="22"/>
        <v>0</v>
      </c>
      <c r="Q148" s="2400"/>
      <c r="R148" s="2400"/>
      <c r="S148" s="2401">
        <f t="shared" si="23"/>
        <v>0</v>
      </c>
      <c r="T148" s="2400"/>
      <c r="U148" s="2400"/>
      <c r="V148" s="2401">
        <f t="shared" si="24"/>
        <v>0</v>
      </c>
      <c r="W148" s="2364"/>
      <c r="X148" s="2364"/>
      <c r="Y148" s="2364"/>
      <c r="Z148" s="2364"/>
      <c r="AA148" s="2364"/>
      <c r="AB148" s="2364"/>
      <c r="AC148" s="2364"/>
      <c r="AD148" s="2364"/>
      <c r="AE148" s="2364"/>
      <c r="AF148" s="2364"/>
      <c r="AG148" s="2364"/>
      <c r="AH148" s="2364"/>
      <c r="AI148" s="2364"/>
      <c r="AJ148" s="2364"/>
      <c r="AK148" s="2364"/>
      <c r="AL148" s="2364"/>
      <c r="AM148" s="2364"/>
      <c r="AN148" s="2364"/>
      <c r="AO148" s="2364"/>
      <c r="AP148" s="2364"/>
    </row>
    <row r="149" spans="1:46" ht="15">
      <c r="A149" s="2345"/>
      <c r="B149" s="2398"/>
      <c r="C149" s="2399" t="s">
        <v>552</v>
      </c>
      <c r="D149" s="2345"/>
      <c r="E149" s="2343"/>
      <c r="F149" s="2343"/>
      <c r="G149" s="2346" t="s">
        <v>592</v>
      </c>
      <c r="H149" s="2343"/>
      <c r="I149" s="2347"/>
      <c r="J149" s="2400">
        <f t="shared" si="20"/>
        <v>0</v>
      </c>
      <c r="K149" s="2400"/>
      <c r="L149" s="2400"/>
      <c r="M149" s="2401">
        <f t="shared" si="21"/>
        <v>0</v>
      </c>
      <c r="N149" s="2400"/>
      <c r="O149" s="2400"/>
      <c r="P149" s="2401">
        <f t="shared" si="22"/>
        <v>0</v>
      </c>
      <c r="Q149" s="2400"/>
      <c r="R149" s="2400"/>
      <c r="S149" s="2401">
        <f t="shared" si="23"/>
        <v>0</v>
      </c>
      <c r="T149" s="2400"/>
      <c r="U149" s="2400"/>
      <c r="V149" s="2401">
        <f t="shared" si="24"/>
        <v>0</v>
      </c>
      <c r="W149" s="2364"/>
      <c r="X149" s="2364"/>
      <c r="Y149" s="2364"/>
      <c r="Z149" s="2364"/>
      <c r="AA149" s="2364"/>
      <c r="AB149" s="2364"/>
      <c r="AC149" s="2364"/>
      <c r="AD149" s="2364"/>
      <c r="AE149" s="2364"/>
      <c r="AF149" s="2364"/>
      <c r="AG149" s="2364"/>
      <c r="AH149" s="2364"/>
      <c r="AI149" s="2364"/>
      <c r="AJ149" s="2364"/>
      <c r="AK149" s="2364"/>
      <c r="AL149" s="2364"/>
      <c r="AM149" s="2364"/>
      <c r="AN149" s="2364"/>
      <c r="AO149" s="2364"/>
      <c r="AP149" s="2364"/>
    </row>
    <row r="150" spans="1:46" ht="15">
      <c r="A150" s="2345"/>
      <c r="B150" s="2398"/>
      <c r="C150" s="2399" t="s">
        <v>552</v>
      </c>
      <c r="D150" s="2345"/>
      <c r="E150" s="2343"/>
      <c r="F150" s="2343"/>
      <c r="G150" s="2346" t="s">
        <v>1621</v>
      </c>
      <c r="H150" s="2343"/>
      <c r="I150" s="2347"/>
      <c r="J150" s="2400">
        <f t="shared" si="20"/>
        <v>0</v>
      </c>
      <c r="K150" s="2400"/>
      <c r="L150" s="2400"/>
      <c r="M150" s="2401">
        <f t="shared" si="21"/>
        <v>0</v>
      </c>
      <c r="N150" s="2400"/>
      <c r="O150" s="2400"/>
      <c r="P150" s="2401">
        <f t="shared" si="22"/>
        <v>0</v>
      </c>
      <c r="Q150" s="2400"/>
      <c r="R150" s="2400"/>
      <c r="S150" s="2401">
        <f t="shared" si="23"/>
        <v>0</v>
      </c>
      <c r="T150" s="2400"/>
      <c r="U150" s="2400"/>
      <c r="V150" s="2401">
        <f t="shared" si="24"/>
        <v>0</v>
      </c>
      <c r="W150" s="2364"/>
      <c r="X150" s="2364"/>
      <c r="Y150" s="2364"/>
      <c r="Z150" s="2364"/>
      <c r="AA150" s="2364"/>
      <c r="AB150" s="2364"/>
      <c r="AC150" s="2364"/>
      <c r="AD150" s="2364"/>
      <c r="AE150" s="2364"/>
      <c r="AF150" s="2364"/>
      <c r="AG150" s="2364"/>
      <c r="AH150" s="2364"/>
      <c r="AI150" s="2364"/>
      <c r="AJ150" s="2364"/>
      <c r="AK150" s="2364"/>
      <c r="AL150" s="2364"/>
      <c r="AM150" s="2364"/>
      <c r="AN150" s="2364"/>
      <c r="AO150" s="2364"/>
      <c r="AP150" s="2364"/>
    </row>
    <row r="151" spans="1:46" ht="15">
      <c r="A151" s="2345"/>
      <c r="B151" s="2398"/>
      <c r="C151" s="2399" t="s">
        <v>552</v>
      </c>
      <c r="D151" s="2345"/>
      <c r="E151" s="2343"/>
      <c r="F151" s="2343" t="s">
        <v>913</v>
      </c>
      <c r="G151" s="2343" t="s">
        <v>596</v>
      </c>
      <c r="H151" s="2343"/>
      <c r="I151" s="2347"/>
      <c r="J151" s="2400">
        <f t="shared" si="20"/>
        <v>0</v>
      </c>
      <c r="K151" s="2400"/>
      <c r="L151" s="2400"/>
      <c r="M151" s="2401">
        <f t="shared" si="21"/>
        <v>0</v>
      </c>
      <c r="N151" s="2400"/>
      <c r="O151" s="2400"/>
      <c r="P151" s="2401">
        <f t="shared" si="22"/>
        <v>0</v>
      </c>
      <c r="Q151" s="2400"/>
      <c r="R151" s="2400"/>
      <c r="S151" s="2401">
        <f t="shared" si="23"/>
        <v>0</v>
      </c>
      <c r="T151" s="2400"/>
      <c r="U151" s="2400"/>
      <c r="V151" s="2401">
        <f t="shared" si="24"/>
        <v>0</v>
      </c>
      <c r="W151" s="2364"/>
      <c r="X151" s="2364"/>
      <c r="Y151" s="2364"/>
      <c r="Z151" s="2364"/>
      <c r="AA151" s="2364"/>
      <c r="AB151" s="2364"/>
      <c r="AC151" s="2364"/>
      <c r="AD151" s="2364"/>
      <c r="AE151" s="2364"/>
      <c r="AF151" s="2364"/>
      <c r="AG151" s="2364"/>
      <c r="AH151" s="2364"/>
      <c r="AI151" s="2364"/>
      <c r="AJ151" s="2364"/>
      <c r="AK151" s="2364"/>
      <c r="AL151" s="2364"/>
      <c r="AM151" s="2364"/>
      <c r="AN151" s="2364"/>
      <c r="AO151" s="2364"/>
      <c r="AP151" s="2364"/>
    </row>
    <row r="152" spans="1:46" s="2353" customFormat="1" ht="15" customHeight="1">
      <c r="A152" s="2345"/>
      <c r="B152" s="2398"/>
      <c r="C152" s="2399" t="s">
        <v>552</v>
      </c>
      <c r="D152" s="2350"/>
      <c r="E152" s="2350"/>
      <c r="F152" s="2350" t="s">
        <v>997</v>
      </c>
      <c r="G152" s="2350"/>
      <c r="H152" s="2350"/>
      <c r="I152" s="2351"/>
      <c r="J152" s="2400">
        <f>M152+P152+S152+V152</f>
        <v>0</v>
      </c>
      <c r="K152" s="2400"/>
      <c r="L152" s="2400"/>
      <c r="M152" s="2401">
        <f>K152+L152</f>
        <v>0</v>
      </c>
      <c r="N152" s="2400"/>
      <c r="O152" s="2400"/>
      <c r="P152" s="2401">
        <f>N152+O152</f>
        <v>0</v>
      </c>
      <c r="Q152" s="2400"/>
      <c r="R152" s="2400"/>
      <c r="S152" s="2401">
        <f>Q152+R152</f>
        <v>0</v>
      </c>
      <c r="T152" s="2400"/>
      <c r="U152" s="2400"/>
      <c r="V152" s="2401">
        <f t="shared" si="24"/>
        <v>0</v>
      </c>
      <c r="W152" s="2202"/>
      <c r="X152" s="2202"/>
      <c r="Y152" s="2202"/>
      <c r="Z152" s="2202"/>
      <c r="AA152" s="2202"/>
      <c r="AB152" s="2202"/>
      <c r="AC152" s="2202"/>
      <c r="AD152" s="2202"/>
      <c r="AE152" s="2202"/>
      <c r="AF152" s="2202"/>
      <c r="AG152" s="2202"/>
      <c r="AH152" s="2202"/>
      <c r="AI152" s="2202"/>
      <c r="AJ152" s="2403"/>
      <c r="AK152" s="2403"/>
      <c r="AL152" s="2403"/>
      <c r="AM152" s="2202"/>
      <c r="AN152" s="2202"/>
      <c r="AO152" s="2202"/>
      <c r="AP152" s="2202"/>
      <c r="AQ152" s="2202"/>
      <c r="AR152" s="2202"/>
      <c r="AS152" s="2202"/>
      <c r="AT152" s="2202"/>
    </row>
    <row r="153" spans="1:46" s="2353" customFormat="1" ht="15" customHeight="1">
      <c r="A153" s="2345"/>
      <c r="B153" s="2405"/>
      <c r="C153" s="2399" t="s">
        <v>552</v>
      </c>
      <c r="D153" s="2350"/>
      <c r="E153" s="2350"/>
      <c r="F153" s="2350" t="s">
        <v>998</v>
      </c>
      <c r="G153" s="2350" t="s">
        <v>597</v>
      </c>
      <c r="H153" s="2351"/>
      <c r="I153" s="2351"/>
      <c r="J153" s="2400">
        <f>M153+P153+S153+V153</f>
        <v>0</v>
      </c>
      <c r="K153" s="2400"/>
      <c r="L153" s="2400"/>
      <c r="M153" s="2401">
        <f>K153+L153</f>
        <v>0</v>
      </c>
      <c r="N153" s="2400"/>
      <c r="O153" s="2400"/>
      <c r="P153" s="2401">
        <f>N153+O153</f>
        <v>0</v>
      </c>
      <c r="Q153" s="2400"/>
      <c r="R153" s="2400"/>
      <c r="S153" s="2401">
        <f>Q153+R153</f>
        <v>0</v>
      </c>
      <c r="T153" s="2400"/>
      <c r="U153" s="2400"/>
      <c r="V153" s="2401">
        <f t="shared" si="24"/>
        <v>0</v>
      </c>
      <c r="W153" s="2202"/>
      <c r="X153" s="2202"/>
      <c r="Y153" s="2202"/>
      <c r="Z153" s="2202"/>
      <c r="AA153" s="2202"/>
      <c r="AB153" s="2202"/>
      <c r="AC153" s="2202"/>
      <c r="AD153" s="2202"/>
      <c r="AE153" s="2202"/>
      <c r="AF153" s="2202"/>
      <c r="AG153" s="2202"/>
      <c r="AH153" s="2202"/>
      <c r="AI153" s="2202"/>
      <c r="AJ153" s="2403"/>
      <c r="AK153" s="2403"/>
      <c r="AL153" s="2403"/>
      <c r="AM153" s="2202"/>
      <c r="AN153" s="2202"/>
      <c r="AO153" s="2202"/>
      <c r="AP153" s="2202"/>
      <c r="AQ153" s="2202"/>
      <c r="AR153" s="2202"/>
      <c r="AS153" s="2202"/>
      <c r="AT153" s="2202"/>
    </row>
    <row r="154" spans="1:46" ht="15">
      <c r="A154" s="2345"/>
      <c r="B154" s="2398"/>
      <c r="C154" s="2399" t="s">
        <v>552</v>
      </c>
      <c r="D154" s="2345"/>
      <c r="E154" s="2343"/>
      <c r="F154" s="2343" t="s">
        <v>1620</v>
      </c>
      <c r="G154" s="2343"/>
      <c r="H154" s="2347"/>
      <c r="I154" s="2347"/>
      <c r="J154" s="2400">
        <f>M154+P154+S154+V154</f>
        <v>0</v>
      </c>
      <c r="K154" s="2400"/>
      <c r="L154" s="2400"/>
      <c r="M154" s="2401">
        <f>K154+L154</f>
        <v>0</v>
      </c>
      <c r="N154" s="2400"/>
      <c r="O154" s="2400"/>
      <c r="P154" s="2401">
        <f>N154+O154</f>
        <v>0</v>
      </c>
      <c r="Q154" s="2400"/>
      <c r="R154" s="2400"/>
      <c r="S154" s="2401">
        <f>Q154+R154</f>
        <v>0</v>
      </c>
      <c r="T154" s="2400"/>
      <c r="U154" s="2400"/>
      <c r="V154" s="2401">
        <f>T154+U154</f>
        <v>0</v>
      </c>
      <c r="W154" s="2327"/>
      <c r="X154" s="2327"/>
      <c r="Y154" s="2327"/>
      <c r="Z154" s="2327"/>
      <c r="AA154" s="2327"/>
      <c r="AB154" s="2327"/>
      <c r="AC154" s="2327"/>
      <c r="AD154" s="2327"/>
      <c r="AE154" s="2327"/>
      <c r="AF154" s="2327"/>
      <c r="AG154" s="2327"/>
      <c r="AH154" s="2327"/>
      <c r="AI154" s="2327"/>
      <c r="AJ154" s="2327"/>
      <c r="AK154" s="2327"/>
      <c r="AL154" s="2327"/>
      <c r="AM154" s="2327"/>
      <c r="AN154" s="2327"/>
      <c r="AO154" s="2327"/>
      <c r="AP154" s="2327"/>
      <c r="AQ154" s="2327"/>
      <c r="AR154" s="2327"/>
      <c r="AS154" s="2327"/>
      <c r="AT154" s="2327"/>
    </row>
    <row r="155" spans="1:46" ht="15">
      <c r="A155" s="2345"/>
      <c r="B155" s="2398"/>
      <c r="C155" s="2399"/>
      <c r="D155" s="2345"/>
      <c r="E155" s="2343"/>
      <c r="F155" s="2343"/>
      <c r="G155" s="2343"/>
      <c r="H155" s="2347"/>
      <c r="I155" s="2347"/>
      <c r="J155" s="2400"/>
      <c r="K155" s="2400"/>
      <c r="L155" s="2400"/>
      <c r="M155" s="2401"/>
      <c r="N155" s="2400"/>
      <c r="O155" s="2400"/>
      <c r="P155" s="2401"/>
      <c r="Q155" s="2400"/>
      <c r="R155" s="2400"/>
      <c r="S155" s="2401"/>
      <c r="T155" s="2400"/>
      <c r="U155" s="2400"/>
      <c r="V155" s="2401"/>
      <c r="W155" s="2327"/>
      <c r="X155" s="2327"/>
      <c r="Y155" s="2327"/>
      <c r="Z155" s="2327"/>
      <c r="AA155" s="2327"/>
      <c r="AB155" s="2327"/>
      <c r="AC155" s="2327"/>
      <c r="AD155" s="2327"/>
      <c r="AE155" s="2327"/>
      <c r="AF155" s="2327"/>
      <c r="AG155" s="2327"/>
      <c r="AH155" s="2327"/>
      <c r="AI155" s="2327"/>
      <c r="AJ155" s="2327"/>
      <c r="AK155" s="2327"/>
      <c r="AL155" s="2327"/>
      <c r="AM155" s="2327"/>
      <c r="AN155" s="2327"/>
      <c r="AO155" s="2327"/>
      <c r="AP155" s="2327"/>
      <c r="AQ155" s="2327"/>
      <c r="AR155" s="2327"/>
      <c r="AS155" s="2327"/>
      <c r="AT155" s="2327"/>
    </row>
    <row r="156" spans="1:46" ht="15.75" thickBot="1">
      <c r="A156" s="2354"/>
      <c r="B156" s="2406"/>
      <c r="C156" s="2407"/>
      <c r="D156" s="2354"/>
      <c r="E156" s="2355"/>
      <c r="F156" s="2355"/>
      <c r="G156" s="2355"/>
      <c r="H156" s="2356"/>
      <c r="I156" s="2356"/>
      <c r="J156" s="2408"/>
      <c r="K156" s="2408"/>
      <c r="L156" s="2408"/>
      <c r="M156" s="2409"/>
      <c r="N156" s="2408"/>
      <c r="O156" s="2408"/>
      <c r="P156" s="2409"/>
      <c r="Q156" s="2408"/>
      <c r="R156" s="2408"/>
      <c r="S156" s="2409"/>
      <c r="T156" s="2408"/>
      <c r="U156" s="2408"/>
      <c r="V156" s="2401"/>
      <c r="W156" s="2327"/>
      <c r="X156" s="2327"/>
      <c r="Y156" s="2327"/>
      <c r="Z156" s="2327"/>
      <c r="AA156" s="2327"/>
      <c r="AB156" s="2327"/>
      <c r="AC156" s="2327"/>
      <c r="AD156" s="2327"/>
      <c r="AE156" s="2327"/>
      <c r="AF156" s="2327"/>
      <c r="AG156" s="2327"/>
      <c r="AH156" s="2327"/>
      <c r="AI156" s="2327"/>
      <c r="AJ156" s="2327"/>
      <c r="AK156" s="2327"/>
      <c r="AL156" s="2327"/>
      <c r="AM156" s="2327"/>
      <c r="AN156" s="2327"/>
      <c r="AO156" s="2327"/>
      <c r="AP156" s="2327"/>
      <c r="AQ156" s="2327"/>
      <c r="AR156" s="2327"/>
      <c r="AS156" s="2327"/>
      <c r="AT156" s="2327"/>
    </row>
    <row r="157" spans="1:46" ht="15.75" thickBot="1">
      <c r="A157" s="2360"/>
      <c r="B157" s="2361"/>
      <c r="C157" s="2361"/>
      <c r="D157" s="2357"/>
      <c r="E157" s="2358" t="s">
        <v>598</v>
      </c>
      <c r="F157" s="2358"/>
      <c r="G157" s="2358"/>
      <c r="H157" s="2359"/>
      <c r="I157" s="2359"/>
      <c r="J157" s="2362">
        <f>M157+P157+S157+V157</f>
        <v>0</v>
      </c>
      <c r="K157" s="2362">
        <f>K15</f>
        <v>0</v>
      </c>
      <c r="L157" s="2362">
        <f>L15</f>
        <v>0</v>
      </c>
      <c r="M157" s="2363">
        <f>K157+L157</f>
        <v>0</v>
      </c>
      <c r="N157" s="2362">
        <f>N15</f>
        <v>0</v>
      </c>
      <c r="O157" s="2362">
        <f>O15</f>
        <v>0</v>
      </c>
      <c r="P157" s="2363">
        <f>N157+O157</f>
        <v>0</v>
      </c>
      <c r="Q157" s="2362">
        <f>Q15</f>
        <v>0</v>
      </c>
      <c r="R157" s="2362">
        <f>R15</f>
        <v>0</v>
      </c>
      <c r="S157" s="2363">
        <f>Q157+R157</f>
        <v>0</v>
      </c>
      <c r="T157" s="2362">
        <f>T15</f>
        <v>0</v>
      </c>
      <c r="U157" s="2362">
        <f>U15</f>
        <v>0</v>
      </c>
      <c r="V157" s="2363">
        <f>T157+U157</f>
        <v>0</v>
      </c>
      <c r="W157" s="2364"/>
      <c r="X157" s="2364"/>
      <c r="Y157" s="2364"/>
      <c r="Z157" s="2364"/>
      <c r="AA157" s="2364"/>
      <c r="AB157" s="2364"/>
      <c r="AC157" s="2364"/>
      <c r="AD157" s="2364"/>
      <c r="AE157" s="2364"/>
      <c r="AF157" s="2364"/>
      <c r="AG157" s="2364"/>
      <c r="AH157" s="2364"/>
      <c r="AI157" s="2364"/>
      <c r="AJ157" s="2364"/>
      <c r="AK157" s="2364"/>
      <c r="AL157" s="2364"/>
      <c r="AM157" s="2364"/>
      <c r="AN157" s="2364"/>
      <c r="AO157" s="2364"/>
      <c r="AP157" s="2364"/>
    </row>
    <row r="158" spans="1:46">
      <c r="A158" s="2365"/>
      <c r="B158" s="2366"/>
      <c r="C158" s="2367"/>
      <c r="D158" s="2365"/>
      <c r="E158" s="2368"/>
      <c r="F158" s="2368"/>
      <c r="G158" s="2368"/>
      <c r="H158" s="2369"/>
      <c r="I158" s="2369"/>
      <c r="J158" s="2370"/>
      <c r="K158" s="2370"/>
      <c r="L158" s="2370"/>
      <c r="M158" s="2371"/>
      <c r="N158" s="2370"/>
      <c r="O158" s="2370"/>
      <c r="P158" s="2371"/>
      <c r="Q158" s="2370"/>
      <c r="R158" s="2370"/>
      <c r="S158" s="2371"/>
      <c r="T158" s="2370"/>
      <c r="U158" s="2370"/>
      <c r="V158" s="2371"/>
      <c r="W158" s="2364"/>
      <c r="X158" s="2364"/>
      <c r="Y158" s="2364"/>
      <c r="Z158" s="2364"/>
      <c r="AA158" s="2364"/>
      <c r="AB158" s="2364"/>
      <c r="AC158" s="2364"/>
      <c r="AD158" s="2364"/>
      <c r="AE158" s="2364"/>
      <c r="AF158" s="2364"/>
      <c r="AG158" s="2364"/>
      <c r="AH158" s="2364"/>
      <c r="AI158" s="2364"/>
      <c r="AJ158" s="2364"/>
      <c r="AK158" s="2364"/>
      <c r="AL158" s="2364"/>
      <c r="AM158" s="2364"/>
      <c r="AN158" s="2364"/>
      <c r="AO158" s="2364"/>
      <c r="AP158" s="2364"/>
    </row>
    <row r="159" spans="1:46" ht="15.75">
      <c r="A159" s="2410"/>
      <c r="B159" s="2411"/>
      <c r="C159" s="2412"/>
      <c r="D159" s="2410"/>
      <c r="E159" s="2413"/>
      <c r="F159" s="2413"/>
      <c r="G159" s="2413"/>
      <c r="H159" s="2414"/>
      <c r="I159" s="2415" t="s">
        <v>599</v>
      </c>
      <c r="J159" s="2416">
        <f>M159+P159+S159+V159</f>
        <v>0</v>
      </c>
      <c r="K159" s="2416">
        <f>K157</f>
        <v>0</v>
      </c>
      <c r="L159" s="2416">
        <f>L157</f>
        <v>0</v>
      </c>
      <c r="M159" s="2417">
        <f>K159+L159</f>
        <v>0</v>
      </c>
      <c r="N159" s="2416">
        <f>N157</f>
        <v>0</v>
      </c>
      <c r="O159" s="2416">
        <f>O157</f>
        <v>0</v>
      </c>
      <c r="P159" s="2417">
        <f>N159+O159</f>
        <v>0</v>
      </c>
      <c r="Q159" s="2416">
        <f>Q157</f>
        <v>0</v>
      </c>
      <c r="R159" s="2416">
        <f>R157</f>
        <v>0</v>
      </c>
      <c r="S159" s="2417">
        <f>Q159+R159</f>
        <v>0</v>
      </c>
      <c r="T159" s="2416">
        <f>T157</f>
        <v>0</v>
      </c>
      <c r="U159" s="2416">
        <f>U157</f>
        <v>0</v>
      </c>
      <c r="V159" s="2417">
        <f>T159+U159</f>
        <v>0</v>
      </c>
      <c r="W159" s="2364"/>
      <c r="X159" s="2364"/>
      <c r="Y159" s="2364"/>
      <c r="Z159" s="2364"/>
      <c r="AA159" s="2364"/>
      <c r="AB159" s="2364"/>
      <c r="AC159" s="2364"/>
      <c r="AD159" s="2364"/>
      <c r="AE159" s="2364"/>
      <c r="AF159" s="2364"/>
      <c r="AG159" s="2364"/>
      <c r="AH159" s="2364"/>
      <c r="AI159" s="2364"/>
      <c r="AJ159" s="2364"/>
      <c r="AK159" s="2364"/>
      <c r="AL159" s="2364"/>
      <c r="AM159" s="2364"/>
      <c r="AN159" s="2364"/>
      <c r="AO159" s="2364"/>
      <c r="AP159" s="2364"/>
    </row>
    <row r="160" spans="1:46" ht="13.5" thickBot="1">
      <c r="A160" s="2372"/>
      <c r="B160" s="2373"/>
      <c r="C160" s="2374"/>
      <c r="D160" s="2372"/>
      <c r="E160" s="2373"/>
      <c r="F160" s="2373"/>
      <c r="G160" s="2373"/>
      <c r="H160" s="2375"/>
      <c r="I160" s="2375"/>
      <c r="J160" s="2376"/>
      <c r="K160" s="2376"/>
      <c r="L160" s="2376"/>
      <c r="M160" s="2377"/>
      <c r="N160" s="2376"/>
      <c r="O160" s="2376"/>
      <c r="P160" s="2377"/>
      <c r="Q160" s="2376"/>
      <c r="R160" s="2376"/>
      <c r="S160" s="2377"/>
      <c r="T160" s="2376"/>
      <c r="U160" s="2376"/>
      <c r="V160" s="2377"/>
      <c r="W160" s="2364"/>
      <c r="X160" s="2364"/>
      <c r="Y160" s="2364"/>
      <c r="Z160" s="2364"/>
      <c r="AA160" s="2364"/>
      <c r="AB160" s="2364"/>
      <c r="AC160" s="2364"/>
      <c r="AD160" s="2364"/>
      <c r="AE160" s="2364"/>
      <c r="AF160" s="2364"/>
      <c r="AG160" s="2364"/>
      <c r="AH160" s="2364"/>
      <c r="AI160" s="2364"/>
      <c r="AJ160" s="2364"/>
      <c r="AK160" s="2364"/>
      <c r="AL160" s="2364"/>
      <c r="AM160" s="2364"/>
      <c r="AN160" s="2364"/>
      <c r="AO160" s="2364"/>
      <c r="AP160" s="2364"/>
    </row>
    <row r="161" spans="1:42">
      <c r="A161" s="2326"/>
      <c r="B161" s="2326"/>
      <c r="C161" s="2326"/>
      <c r="D161" s="2326"/>
      <c r="E161" s="2326"/>
      <c r="F161" s="2326"/>
      <c r="G161" s="2326"/>
      <c r="H161" s="2327"/>
      <c r="I161" s="2378" t="s">
        <v>903</v>
      </c>
      <c r="J161" s="2378">
        <f>'Tableau 3B'!L162</f>
        <v>0</v>
      </c>
      <c r="K161" s="2379"/>
      <c r="L161" s="2379"/>
      <c r="M161" s="2378"/>
      <c r="N161" s="2379"/>
      <c r="O161" s="2379"/>
      <c r="P161" s="2378"/>
      <c r="Q161" s="2379"/>
      <c r="R161" s="2379"/>
      <c r="S161" s="2378"/>
      <c r="T161" s="2379"/>
      <c r="U161" s="2379"/>
      <c r="V161" s="2378"/>
      <c r="W161" s="2364"/>
      <c r="X161" s="2364"/>
      <c r="Y161" s="2364"/>
      <c r="Z161" s="2364"/>
      <c r="AA161" s="2364"/>
      <c r="AB161" s="2364"/>
      <c r="AC161" s="2364"/>
      <c r="AD161" s="2364"/>
      <c r="AE161" s="2364"/>
      <c r="AF161" s="2364"/>
      <c r="AG161" s="2364"/>
      <c r="AH161" s="2364"/>
      <c r="AI161" s="2364"/>
      <c r="AJ161" s="2364"/>
      <c r="AK161" s="2364"/>
      <c r="AL161" s="2364"/>
      <c r="AM161" s="2364"/>
      <c r="AN161" s="2364"/>
      <c r="AO161" s="2364"/>
      <c r="AP161" s="2364"/>
    </row>
    <row r="162" spans="1:42">
      <c r="A162" s="2326"/>
      <c r="B162" s="2326"/>
      <c r="C162" s="2326"/>
      <c r="D162" s="2326"/>
      <c r="E162" s="2326"/>
      <c r="F162" s="2326"/>
      <c r="G162" s="2326"/>
      <c r="H162" s="2327"/>
      <c r="I162" s="2380" t="s">
        <v>127</v>
      </c>
      <c r="J162" s="2326"/>
      <c r="K162" s="2378" t="e">
        <f>K159/M159</f>
        <v>#DIV/0!</v>
      </c>
      <c r="L162" s="2378" t="e">
        <f>L159/M159</f>
        <v>#DIV/0!</v>
      </c>
      <c r="M162" s="2378"/>
      <c r="N162" s="2378" t="e">
        <f>N159/P159</f>
        <v>#DIV/0!</v>
      </c>
      <c r="O162" s="2378" t="e">
        <f>O159/P159</f>
        <v>#DIV/0!</v>
      </c>
      <c r="P162" s="2378"/>
      <c r="Q162" s="2378" t="e">
        <f>Q159/S159</f>
        <v>#DIV/0!</v>
      </c>
      <c r="R162" s="2378" t="e">
        <f>R159/S159</f>
        <v>#DIV/0!</v>
      </c>
      <c r="S162" s="2378"/>
      <c r="T162" s="2378" t="e">
        <f>T159/V159</f>
        <v>#DIV/0!</v>
      </c>
      <c r="U162" s="2378" t="e">
        <f>U159/V159</f>
        <v>#DIV/0!</v>
      </c>
      <c r="V162" s="2378"/>
      <c r="W162" s="2364"/>
      <c r="X162" s="2364"/>
      <c r="Y162" s="2364"/>
      <c r="Z162" s="2364"/>
      <c r="AA162" s="2364"/>
      <c r="AB162" s="2364"/>
      <c r="AC162" s="2364"/>
      <c r="AD162" s="2364"/>
      <c r="AE162" s="2364"/>
      <c r="AF162" s="2364"/>
      <c r="AG162" s="2364"/>
      <c r="AH162" s="2364"/>
      <c r="AI162" s="2364"/>
      <c r="AJ162" s="2364"/>
      <c r="AK162" s="2364"/>
      <c r="AL162" s="2364"/>
      <c r="AM162" s="2364"/>
      <c r="AN162" s="2364"/>
      <c r="AO162" s="2364"/>
      <c r="AP162" s="2364"/>
    </row>
    <row r="163" spans="1:42">
      <c r="A163" s="2326"/>
      <c r="B163" s="2326"/>
      <c r="C163" s="2326"/>
      <c r="D163" s="2326"/>
      <c r="E163" s="2326"/>
      <c r="F163" s="2326"/>
      <c r="G163" s="2326"/>
      <c r="H163" s="2327"/>
      <c r="I163" s="2380" t="s">
        <v>77</v>
      </c>
      <c r="J163" s="2326"/>
      <c r="K163" s="2378"/>
      <c r="L163" s="2378"/>
      <c r="M163" s="2378" t="e">
        <f>M159/J159</f>
        <v>#DIV/0!</v>
      </c>
      <c r="N163" s="2378"/>
      <c r="O163" s="2378"/>
      <c r="P163" s="2378" t="e">
        <f>P159/J159</f>
        <v>#DIV/0!</v>
      </c>
      <c r="Q163" s="2378"/>
      <c r="R163" s="2378"/>
      <c r="S163" s="2378" t="e">
        <f>S159/J159</f>
        <v>#DIV/0!</v>
      </c>
      <c r="T163" s="2378"/>
      <c r="U163" s="2378"/>
      <c r="V163" s="2378" t="e">
        <f>V159/J159</f>
        <v>#DIV/0!</v>
      </c>
      <c r="W163" s="2364"/>
      <c r="X163" s="2364"/>
      <c r="Y163" s="2364"/>
      <c r="Z163" s="2364"/>
      <c r="AA163" s="2364"/>
      <c r="AB163" s="2364"/>
      <c r="AC163" s="2364"/>
      <c r="AD163" s="2364"/>
      <c r="AE163" s="2364"/>
      <c r="AF163" s="2364"/>
      <c r="AG163" s="2364"/>
      <c r="AH163" s="2364"/>
      <c r="AI163" s="2364"/>
      <c r="AJ163" s="2364"/>
      <c r="AK163" s="2364"/>
      <c r="AL163" s="2364"/>
      <c r="AM163" s="2364"/>
      <c r="AN163" s="2364"/>
      <c r="AO163" s="2364"/>
      <c r="AP163" s="2364"/>
    </row>
    <row r="166" spans="1:42" ht="18">
      <c r="A166" s="2311" t="s">
        <v>1004</v>
      </c>
      <c r="B166" s="2383"/>
    </row>
    <row r="167" spans="1:42" ht="15">
      <c r="A167" s="2383" t="s">
        <v>1305</v>
      </c>
      <c r="B167" s="2383" t="s">
        <v>126</v>
      </c>
    </row>
  </sheetData>
  <mergeCells count="11">
    <mergeCell ref="A7:C9"/>
    <mergeCell ref="D5:I5"/>
    <mergeCell ref="Q8:S8"/>
    <mergeCell ref="T8:V8"/>
    <mergeCell ref="Q7:S7"/>
    <mergeCell ref="T7:V7"/>
    <mergeCell ref="K7:M7"/>
    <mergeCell ref="N7:P7"/>
    <mergeCell ref="K8:M8"/>
    <mergeCell ref="N8:P8"/>
    <mergeCell ref="J7:J8"/>
  </mergeCells>
  <phoneticPr fontId="103" type="noConversion"/>
  <pageMargins left="0.70866141732283472" right="0.70866141732283472" top="0.74803149606299213" bottom="0.74803149606299213" header="0.31496062992125984" footer="0.31496062992125984"/>
  <pageSetup paperSize="8" scale="34" orientation="portrait"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tabColor rgb="FFFF0000"/>
    <pageSetUpPr fitToPage="1"/>
  </sheetPr>
  <dimension ref="A1:AO164"/>
  <sheetViews>
    <sheetView topLeftCell="A55" zoomScale="75" zoomScaleNormal="75" workbookViewId="0">
      <selection activeCell="G70" sqref="G70"/>
    </sheetView>
  </sheetViews>
  <sheetFormatPr baseColWidth="10" defaultColWidth="8.85546875" defaultRowHeight="12.75"/>
  <cols>
    <col min="1" max="1" width="15" style="2381" customWidth="1"/>
    <col min="2" max="2" width="14.28515625" style="2381" customWidth="1"/>
    <col min="3" max="3" width="10" style="2381" customWidth="1"/>
    <col min="4" max="4" width="3.85546875" style="2381" customWidth="1"/>
    <col min="5" max="5" width="4.7109375" style="2381" customWidth="1"/>
    <col min="6" max="6" width="4" style="2381" customWidth="1"/>
    <col min="7" max="7" width="3.7109375" style="2364" customWidth="1"/>
    <col min="8" max="8" width="14.140625" style="2364" customWidth="1"/>
    <col min="9" max="9" width="152.42578125" style="2364" customWidth="1"/>
    <col min="10" max="10" width="20" style="2382" customWidth="1"/>
    <col min="11" max="11" width="23.7109375" style="2382" customWidth="1"/>
    <col min="12" max="13" width="13.7109375" style="2382" customWidth="1"/>
    <col min="14" max="14" width="18.85546875" style="2382" customWidth="1"/>
    <col min="15" max="16" width="13.7109375" style="2382" customWidth="1"/>
    <col min="17" max="17" width="18.85546875" style="2382" customWidth="1"/>
    <col min="18" max="19" width="13.7109375" style="2382" customWidth="1"/>
    <col min="20" max="20" width="18.85546875" style="2382" customWidth="1"/>
    <col min="21" max="21" width="13.7109375" style="2382" customWidth="1"/>
    <col min="22" max="22" width="29.5703125" style="2382" customWidth="1"/>
    <col min="23" max="23" width="10.7109375" style="2381" customWidth="1"/>
    <col min="24" max="35" width="10.7109375" style="2382" customWidth="1"/>
    <col min="36" max="40" width="8.85546875" style="2382"/>
    <col min="41" max="16384" width="8.85546875" style="2364"/>
  </cols>
  <sheetData>
    <row r="1" spans="1:40" s="2385" customFormat="1" ht="18">
      <c r="A1" s="2170" t="s">
        <v>1955</v>
      </c>
      <c r="B1" s="2170"/>
      <c r="C1" s="2170"/>
      <c r="D1" s="2170"/>
      <c r="E1" s="2170"/>
      <c r="F1" s="2170"/>
      <c r="G1" s="2171"/>
      <c r="H1" s="2171"/>
      <c r="I1" s="2170"/>
      <c r="J1" s="2386"/>
      <c r="K1" s="2386"/>
      <c r="L1" s="2386"/>
      <c r="M1" s="2386"/>
      <c r="N1" s="2386"/>
      <c r="O1" s="2386"/>
      <c r="P1" s="2386"/>
      <c r="Q1" s="2386"/>
      <c r="R1" s="2386"/>
      <c r="S1" s="2386"/>
      <c r="T1" s="2386"/>
      <c r="U1" s="2386"/>
      <c r="V1" s="2386"/>
      <c r="X1" s="2386"/>
      <c r="Y1" s="2386"/>
      <c r="Z1" s="2386"/>
      <c r="AA1" s="2386"/>
      <c r="AB1" s="2386"/>
      <c r="AC1" s="2386"/>
      <c r="AD1" s="2386"/>
      <c r="AE1" s="2386"/>
      <c r="AF1" s="2386"/>
      <c r="AG1" s="2386"/>
      <c r="AH1" s="2386"/>
      <c r="AI1" s="2386"/>
      <c r="AJ1" s="2386"/>
      <c r="AK1" s="2386"/>
      <c r="AL1" s="2386"/>
      <c r="AM1" s="2386"/>
      <c r="AN1" s="2386"/>
    </row>
    <row r="2" spans="1:40" s="2387" customFormat="1" ht="11.25">
      <c r="A2" s="357" t="str">
        <f>'PAGE DE GARDE'!C8</f>
        <v>ELECTRICITE</v>
      </c>
      <c r="B2" s="403"/>
      <c r="C2" s="357"/>
      <c r="D2" s="369" t="str">
        <f>'PAGE DE GARDE'!C10</f>
        <v>PT 2015-2016 V0</v>
      </c>
      <c r="E2" s="2176"/>
      <c r="F2" s="2176"/>
      <c r="G2" s="2177"/>
      <c r="H2" s="2177"/>
      <c r="I2" s="2176"/>
      <c r="J2" s="2388"/>
      <c r="K2" s="2388"/>
      <c r="L2" s="2388"/>
      <c r="M2" s="2388"/>
      <c r="N2" s="2388"/>
      <c r="O2" s="2388"/>
      <c r="P2" s="2388"/>
      <c r="Q2" s="2388"/>
      <c r="R2" s="2388"/>
      <c r="S2" s="2388"/>
      <c r="T2" s="2388"/>
      <c r="U2" s="2388"/>
      <c r="V2" s="2388"/>
      <c r="X2" s="2388"/>
      <c r="Y2" s="2388"/>
      <c r="Z2" s="2388"/>
      <c r="AA2" s="2388"/>
      <c r="AB2" s="2388"/>
      <c r="AC2" s="2388"/>
      <c r="AD2" s="2388"/>
      <c r="AE2" s="2388"/>
      <c r="AF2" s="2388"/>
      <c r="AG2" s="2388"/>
      <c r="AH2" s="2388"/>
      <c r="AI2" s="2388"/>
      <c r="AJ2" s="2388"/>
      <c r="AK2" s="2388"/>
      <c r="AL2" s="2388"/>
      <c r="AM2" s="2388"/>
      <c r="AN2" s="2388"/>
    </row>
    <row r="3" spans="1:40" s="2387" customFormat="1" ht="11.25">
      <c r="A3" s="1320" t="str">
        <f>'PAGE DE GARDE'!C7</f>
        <v>GRD</v>
      </c>
      <c r="B3" s="369"/>
      <c r="C3" s="357"/>
      <c r="D3" s="358"/>
      <c r="E3" s="2176"/>
      <c r="F3" s="2176"/>
      <c r="G3" s="2177"/>
      <c r="H3" s="2177"/>
      <c r="I3" s="2176"/>
      <c r="J3" s="2388"/>
      <c r="K3" s="2388"/>
      <c r="L3" s="2388"/>
      <c r="M3" s="2388"/>
      <c r="N3" s="2388"/>
      <c r="O3" s="2388"/>
      <c r="P3" s="2388"/>
      <c r="Q3" s="2388"/>
      <c r="R3" s="2388"/>
      <c r="S3" s="2388"/>
      <c r="T3" s="2388"/>
      <c r="U3" s="2388"/>
      <c r="V3" s="2388"/>
      <c r="X3" s="2388"/>
      <c r="Y3" s="2388"/>
      <c r="Z3" s="2388"/>
      <c r="AA3" s="2388"/>
      <c r="AB3" s="2388"/>
      <c r="AC3" s="2388"/>
      <c r="AD3" s="2388"/>
      <c r="AE3" s="2388"/>
      <c r="AF3" s="2388"/>
      <c r="AG3" s="2388"/>
      <c r="AH3" s="2388"/>
      <c r="AI3" s="2388"/>
      <c r="AJ3" s="2388"/>
      <c r="AK3" s="2388"/>
      <c r="AL3" s="2388"/>
      <c r="AM3" s="2388"/>
      <c r="AN3" s="2388"/>
    </row>
    <row r="4" spans="1:40" s="2389" customFormat="1" ht="13.5" thickBot="1">
      <c r="G4" s="2390"/>
      <c r="H4" s="2390"/>
      <c r="J4" s="2391"/>
      <c r="K4" s="2391"/>
      <c r="L4" s="2391"/>
      <c r="M4" s="2391"/>
      <c r="N4" s="2391"/>
      <c r="O4" s="2391"/>
      <c r="P4" s="2391"/>
      <c r="Q4" s="2391"/>
      <c r="R4" s="2391"/>
      <c r="S4" s="2391"/>
      <c r="T4" s="2391"/>
      <c r="U4" s="2391"/>
      <c r="V4" s="2391"/>
      <c r="X4" s="2391"/>
      <c r="Y4" s="2391"/>
      <c r="Z4" s="2391"/>
      <c r="AA4" s="2391"/>
      <c r="AB4" s="2391"/>
      <c r="AC4" s="2391"/>
      <c r="AD4" s="2391"/>
      <c r="AE4" s="2391"/>
      <c r="AF4" s="2391"/>
      <c r="AG4" s="2391"/>
      <c r="AH4" s="2391"/>
      <c r="AI4" s="2391"/>
      <c r="AJ4" s="2391"/>
      <c r="AK4" s="2391"/>
      <c r="AL4" s="2391"/>
      <c r="AM4" s="2391"/>
      <c r="AN4" s="2391"/>
    </row>
    <row r="5" spans="1:40" ht="14.25" thickTop="1" thickBot="1">
      <c r="A5" s="2392" t="s">
        <v>600</v>
      </c>
      <c r="B5" s="3226"/>
      <c r="C5" s="3226"/>
      <c r="D5" s="3980" t="str">
        <f>'PAGE DE GARDE'!C7</f>
        <v>GRD</v>
      </c>
      <c r="E5" s="3981"/>
      <c r="F5" s="3981"/>
      <c r="G5" s="3981"/>
      <c r="H5" s="3981"/>
      <c r="I5" s="4009"/>
      <c r="J5" s="2389"/>
      <c r="K5" s="2389"/>
      <c r="L5" s="2389"/>
      <c r="M5" s="2389"/>
      <c r="N5" s="2389"/>
      <c r="O5" s="2389"/>
      <c r="P5" s="2389"/>
      <c r="Q5" s="2389"/>
      <c r="R5" s="2389"/>
      <c r="S5" s="2395"/>
      <c r="T5" s="2395"/>
      <c r="U5" s="2389"/>
      <c r="V5" s="2389"/>
      <c r="W5" s="2389"/>
      <c r="X5" s="2389"/>
      <c r="Y5" s="2389"/>
      <c r="Z5" s="2389"/>
      <c r="AA5" s="2389"/>
      <c r="AB5" s="2389"/>
      <c r="AC5" s="2389"/>
      <c r="AD5" s="2389"/>
      <c r="AE5" s="2389"/>
      <c r="AF5" s="2389"/>
      <c r="AG5" s="2395"/>
      <c r="AH5" s="2395"/>
      <c r="AI5" s="2389"/>
    </row>
    <row r="6" spans="1:40" ht="14.25" thickTop="1" thickBot="1"/>
    <row r="7" spans="1:40">
      <c r="A7" s="3982" t="s">
        <v>550</v>
      </c>
      <c r="B7" s="3983"/>
      <c r="C7" s="3984"/>
      <c r="D7" s="2365"/>
      <c r="E7" s="2368"/>
      <c r="F7" s="2368"/>
      <c r="G7" s="2368"/>
      <c r="H7" s="2369"/>
      <c r="I7" s="2369"/>
      <c r="J7" s="4006" t="s">
        <v>935</v>
      </c>
      <c r="K7" s="4007"/>
      <c r="L7" s="4008"/>
      <c r="M7" s="4006" t="s">
        <v>935</v>
      </c>
      <c r="N7" s="4007"/>
      <c r="O7" s="4008"/>
      <c r="P7" s="4006" t="s">
        <v>935</v>
      </c>
      <c r="Q7" s="4007"/>
      <c r="R7" s="4008"/>
      <c r="S7" s="4006" t="s">
        <v>935</v>
      </c>
      <c r="T7" s="4007"/>
      <c r="U7" s="4008"/>
      <c r="V7" s="3313" t="s">
        <v>1522</v>
      </c>
      <c r="W7" s="2382"/>
      <c r="AM7" s="2364"/>
      <c r="AN7" s="2364"/>
    </row>
    <row r="8" spans="1:40" ht="13.5" thickBot="1">
      <c r="A8" s="3985"/>
      <c r="B8" s="3986"/>
      <c r="C8" s="3987"/>
      <c r="D8" s="2325"/>
      <c r="E8" s="2326"/>
      <c r="F8" s="2326"/>
      <c r="G8" s="2326"/>
      <c r="H8" s="2327"/>
      <c r="I8" s="2327"/>
      <c r="J8" s="4010" t="s">
        <v>554</v>
      </c>
      <c r="K8" s="4011"/>
      <c r="L8" s="4012"/>
      <c r="M8" s="4013" t="s">
        <v>854</v>
      </c>
      <c r="N8" s="4011"/>
      <c r="O8" s="4012"/>
      <c r="P8" s="4010" t="s">
        <v>555</v>
      </c>
      <c r="Q8" s="4011"/>
      <c r="R8" s="4012"/>
      <c r="S8" s="4010" t="s">
        <v>556</v>
      </c>
      <c r="T8" s="4011"/>
      <c r="U8" s="4012"/>
      <c r="V8" s="3314"/>
      <c r="W8" s="2382"/>
      <c r="AM8" s="2364"/>
      <c r="AN8" s="2364"/>
    </row>
    <row r="9" spans="1:40" ht="13.5" thickBot="1">
      <c r="A9" s="3988"/>
      <c r="B9" s="3989"/>
      <c r="C9" s="3990"/>
      <c r="D9" s="2372"/>
      <c r="E9" s="2373"/>
      <c r="F9" s="2373"/>
      <c r="G9" s="2373"/>
      <c r="H9" s="2375"/>
      <c r="I9" s="2375"/>
      <c r="J9" s="2397" t="s">
        <v>557</v>
      </c>
      <c r="K9" s="2397" t="s">
        <v>558</v>
      </c>
      <c r="L9" s="2397" t="s">
        <v>754</v>
      </c>
      <c r="M9" s="2397" t="s">
        <v>557</v>
      </c>
      <c r="N9" s="2397" t="s">
        <v>558</v>
      </c>
      <c r="O9" s="2397" t="s">
        <v>754</v>
      </c>
      <c r="P9" s="2397" t="s">
        <v>557</v>
      </c>
      <c r="Q9" s="2397" t="s">
        <v>558</v>
      </c>
      <c r="R9" s="2397" t="s">
        <v>754</v>
      </c>
      <c r="S9" s="2397" t="s">
        <v>557</v>
      </c>
      <c r="T9" s="2397" t="s">
        <v>558</v>
      </c>
      <c r="U9" s="2397" t="s">
        <v>754</v>
      </c>
      <c r="V9" s="2397" t="s">
        <v>559</v>
      </c>
      <c r="W9" s="2382"/>
      <c r="AM9" s="2364"/>
      <c r="AN9" s="2364"/>
    </row>
    <row r="10" spans="1:40" ht="15">
      <c r="A10" s="2345"/>
      <c r="B10" s="2398"/>
      <c r="C10" s="2399"/>
      <c r="D10" s="2341"/>
      <c r="E10" s="2342" t="s">
        <v>627</v>
      </c>
      <c r="F10" s="2343"/>
      <c r="G10" s="2343"/>
      <c r="H10" s="2343"/>
      <c r="I10" s="2343"/>
      <c r="J10" s="2399">
        <f>J12+J102+J114+J119+J131</f>
        <v>0</v>
      </c>
      <c r="K10" s="2399">
        <f>K12+K102+K114+K119+K131</f>
        <v>0</v>
      </c>
      <c r="L10" s="2398">
        <f>J10+K10</f>
        <v>0</v>
      </c>
      <c r="M10" s="2399">
        <f>M12+M102+M114+M119+M131</f>
        <v>0</v>
      </c>
      <c r="N10" s="2399">
        <f>N12+N102+N114+N119+N131</f>
        <v>0</v>
      </c>
      <c r="O10" s="2398">
        <f>M10+N10</f>
        <v>0</v>
      </c>
      <c r="P10" s="2399">
        <f>P12+P102+P114+P119+P131</f>
        <v>0</v>
      </c>
      <c r="Q10" s="2399">
        <f>Q12+Q102+Q114+Q119+Q131</f>
        <v>0</v>
      </c>
      <c r="R10" s="2398">
        <f>P10+Q10</f>
        <v>0</v>
      </c>
      <c r="S10" s="2399">
        <f>S12+S102+S114+S119+S131</f>
        <v>0</v>
      </c>
      <c r="T10" s="2399">
        <f>T12+T102+T114+T119+T131</f>
        <v>0</v>
      </c>
      <c r="U10" s="2398">
        <f>S10+T10</f>
        <v>0</v>
      </c>
      <c r="V10" s="2398">
        <f>U10+R10+O10+L10</f>
        <v>0</v>
      </c>
      <c r="W10" s="2382"/>
      <c r="AM10" s="2364"/>
      <c r="AN10" s="2364"/>
    </row>
    <row r="11" spans="1:40" ht="15">
      <c r="A11" s="2345"/>
      <c r="B11" s="2398"/>
      <c r="C11" s="2399"/>
      <c r="D11" s="2344"/>
      <c r="E11" s="2343"/>
      <c r="F11" s="2343"/>
      <c r="G11" s="2343"/>
      <c r="H11" s="2343"/>
      <c r="I11" s="2343"/>
      <c r="J11" s="2399"/>
      <c r="K11" s="2399"/>
      <c r="L11" s="2398"/>
      <c r="M11" s="2399"/>
      <c r="N11" s="2399"/>
      <c r="O11" s="2398"/>
      <c r="P11" s="2399"/>
      <c r="Q11" s="2399"/>
      <c r="R11" s="2398"/>
      <c r="S11" s="2399"/>
      <c r="T11" s="2399"/>
      <c r="U11" s="2398"/>
      <c r="V11" s="2398"/>
      <c r="W11" s="2382"/>
      <c r="AM11" s="2364"/>
      <c r="AN11" s="2364"/>
    </row>
    <row r="12" spans="1:40" ht="15">
      <c r="A12" s="2345"/>
      <c r="B12" s="2398"/>
      <c r="C12" s="2399"/>
      <c r="D12" s="2345"/>
      <c r="E12" s="2343" t="s">
        <v>877</v>
      </c>
      <c r="F12" s="2343" t="s">
        <v>628</v>
      </c>
      <c r="G12" s="2343"/>
      <c r="H12" s="2343"/>
      <c r="I12" s="2343"/>
      <c r="J12" s="2399">
        <f>J14+J77+J94</f>
        <v>0</v>
      </c>
      <c r="K12" s="2399">
        <f>K14+K77+K94</f>
        <v>0</v>
      </c>
      <c r="L12" s="2398">
        <f>J12+K12</f>
        <v>0</v>
      </c>
      <c r="M12" s="2399">
        <f>M14+M77+M94</f>
        <v>0</v>
      </c>
      <c r="N12" s="2399">
        <f>N14+N77+N94</f>
        <v>0</v>
      </c>
      <c r="O12" s="2398">
        <f>M12+N12</f>
        <v>0</v>
      </c>
      <c r="P12" s="2399">
        <f>P14+P77+P94</f>
        <v>0</v>
      </c>
      <c r="Q12" s="2399">
        <f>Q14+Q77+Q94</f>
        <v>0</v>
      </c>
      <c r="R12" s="2398">
        <f>P12+Q12</f>
        <v>0</v>
      </c>
      <c r="S12" s="2399">
        <f>S14+S77+S94</f>
        <v>0</v>
      </c>
      <c r="T12" s="2399">
        <f>T14+T77+T94</f>
        <v>0</v>
      </c>
      <c r="U12" s="2398">
        <f>S12+T12</f>
        <v>0</v>
      </c>
      <c r="V12" s="2398">
        <f>U12+R12+O12+L12</f>
        <v>0</v>
      </c>
      <c r="W12" s="2382"/>
      <c r="AM12" s="2364"/>
      <c r="AN12" s="2364"/>
    </row>
    <row r="13" spans="1:40" ht="15">
      <c r="A13" s="2345"/>
      <c r="B13" s="2398"/>
      <c r="C13" s="2399"/>
      <c r="D13" s="2345"/>
      <c r="E13" s="2346"/>
      <c r="F13" s="2343"/>
      <c r="G13" s="2343"/>
      <c r="H13" s="2343"/>
      <c r="I13" s="2343"/>
      <c r="J13" s="2399"/>
      <c r="K13" s="2399"/>
      <c r="L13" s="2398"/>
      <c r="M13" s="2399"/>
      <c r="N13" s="2399"/>
      <c r="O13" s="2398"/>
      <c r="P13" s="2399"/>
      <c r="Q13" s="2399"/>
      <c r="R13" s="2398"/>
      <c r="S13" s="2399"/>
      <c r="T13" s="2399"/>
      <c r="U13" s="2398"/>
      <c r="V13" s="2398"/>
      <c r="W13" s="2382"/>
      <c r="AM13" s="2364"/>
      <c r="AN13" s="2364"/>
    </row>
    <row r="14" spans="1:40" ht="15">
      <c r="A14" s="2345"/>
      <c r="B14" s="2398"/>
      <c r="C14" s="2399"/>
      <c r="D14" s="2345"/>
      <c r="E14" s="2343"/>
      <c r="F14" s="2343" t="s">
        <v>736</v>
      </c>
      <c r="G14" s="2343" t="s">
        <v>629</v>
      </c>
      <c r="H14" s="2343"/>
      <c r="I14" s="2343"/>
      <c r="J14" s="2399">
        <f>J16+J37+J41+J68+J70+J72+J74+J75</f>
        <v>0</v>
      </c>
      <c r="K14" s="2399">
        <f>K16+K37+K41+K68+K70+K72+K74+K75</f>
        <v>0</v>
      </c>
      <c r="L14" s="2398">
        <f>J14+K14</f>
        <v>0</v>
      </c>
      <c r="M14" s="2399">
        <f>M16+M37+M41+M68+M70+M72+M74+M75</f>
        <v>0</v>
      </c>
      <c r="N14" s="2399">
        <f>N16+N37+N41+N68+N70+N72+N74+N75</f>
        <v>0</v>
      </c>
      <c r="O14" s="2398">
        <f>M14+N14</f>
        <v>0</v>
      </c>
      <c r="P14" s="2399">
        <f>P16+P37+P41+P68+P70+P72+P74+P75</f>
        <v>0</v>
      </c>
      <c r="Q14" s="2399">
        <f>Q16+Q37+Q41+Q68+Q70+Q72+Q74+Q75</f>
        <v>0</v>
      </c>
      <c r="R14" s="2398">
        <f>P14+Q14</f>
        <v>0</v>
      </c>
      <c r="S14" s="2399">
        <f>S16+S37+S41+S68+S70+S72+S74+S75</f>
        <v>0</v>
      </c>
      <c r="T14" s="2399">
        <f>T16+T37+T41+T68+T70+T72+T74+T75</f>
        <v>0</v>
      </c>
      <c r="U14" s="2398">
        <f>S14+T14</f>
        <v>0</v>
      </c>
      <c r="V14" s="2398">
        <f>U14+R14+O14+L14</f>
        <v>0</v>
      </c>
      <c r="W14" s="2382"/>
      <c r="AM14" s="2364"/>
      <c r="AN14" s="2364"/>
    </row>
    <row r="15" spans="1:40" ht="15">
      <c r="A15" s="2345"/>
      <c r="B15" s="2398"/>
      <c r="C15" s="2399"/>
      <c r="D15" s="2345"/>
      <c r="E15" s="2343"/>
      <c r="F15" s="2343"/>
      <c r="G15" s="2343"/>
      <c r="H15" s="2343"/>
      <c r="I15" s="2347"/>
      <c r="J15" s="2400"/>
      <c r="K15" s="2400"/>
      <c r="L15" s="2401"/>
      <c r="M15" s="2400"/>
      <c r="N15" s="2400"/>
      <c r="O15" s="2401"/>
      <c r="P15" s="2400"/>
      <c r="Q15" s="2400"/>
      <c r="R15" s="2401"/>
      <c r="S15" s="2400"/>
      <c r="T15" s="2400"/>
      <c r="U15" s="2401"/>
      <c r="V15" s="2401"/>
      <c r="W15" s="2382"/>
      <c r="AM15" s="2364"/>
      <c r="AN15" s="2364"/>
    </row>
    <row r="16" spans="1:40" ht="15">
      <c r="A16" s="2345"/>
      <c r="B16" s="2398"/>
      <c r="C16" s="2399"/>
      <c r="D16" s="2345"/>
      <c r="E16" s="2343"/>
      <c r="F16" s="2343"/>
      <c r="G16" s="2343" t="s">
        <v>630</v>
      </c>
      <c r="H16" s="2347"/>
      <c r="I16" s="2347"/>
      <c r="J16" s="2399">
        <f t="shared" ref="J16:V16" si="0">J17+J18+J19+J20+J21+J26+J27+J28+J31+J32+J33+J34+J35</f>
        <v>0</v>
      </c>
      <c r="K16" s="2399">
        <f t="shared" si="0"/>
        <v>0</v>
      </c>
      <c r="L16" s="2399">
        <f t="shared" si="0"/>
        <v>0</v>
      </c>
      <c r="M16" s="2399">
        <f t="shared" si="0"/>
        <v>0</v>
      </c>
      <c r="N16" s="2399">
        <f t="shared" si="0"/>
        <v>0</v>
      </c>
      <c r="O16" s="2399">
        <f t="shared" si="0"/>
        <v>0</v>
      </c>
      <c r="P16" s="2399">
        <f t="shared" si="0"/>
        <v>0</v>
      </c>
      <c r="Q16" s="2399">
        <f t="shared" si="0"/>
        <v>0</v>
      </c>
      <c r="R16" s="2399">
        <f t="shared" si="0"/>
        <v>0</v>
      </c>
      <c r="S16" s="2399">
        <f t="shared" si="0"/>
        <v>0</v>
      </c>
      <c r="T16" s="2399">
        <f t="shared" si="0"/>
        <v>0</v>
      </c>
      <c r="U16" s="2399">
        <f t="shared" si="0"/>
        <v>0</v>
      </c>
      <c r="V16" s="2399">
        <f t="shared" si="0"/>
        <v>0</v>
      </c>
      <c r="W16" s="2382"/>
      <c r="AM16" s="2364"/>
      <c r="AN16" s="2364"/>
    </row>
    <row r="17" spans="1:40" ht="15">
      <c r="A17" s="2345"/>
      <c r="B17" s="2398"/>
      <c r="C17" s="2399" t="s">
        <v>551</v>
      </c>
      <c r="D17" s="2345"/>
      <c r="E17" s="2343"/>
      <c r="F17" s="2343"/>
      <c r="G17" s="2343"/>
      <c r="H17" s="2347" t="s">
        <v>631</v>
      </c>
      <c r="I17" s="2347"/>
      <c r="J17" s="2400"/>
      <c r="K17" s="2400"/>
      <c r="L17" s="2401">
        <f t="shared" ref="L17:L35" si="1">J17+K17</f>
        <v>0</v>
      </c>
      <c r="M17" s="2400"/>
      <c r="N17" s="2400"/>
      <c r="O17" s="2401">
        <f t="shared" ref="O17:O35" si="2">M17+N17</f>
        <v>0</v>
      </c>
      <c r="P17" s="2400"/>
      <c r="Q17" s="2400"/>
      <c r="R17" s="2401">
        <f t="shared" ref="R17:R35" si="3">P17+Q17</f>
        <v>0</v>
      </c>
      <c r="S17" s="2400"/>
      <c r="T17" s="2400"/>
      <c r="U17" s="2401">
        <f t="shared" ref="U17:U35" si="4">S17+T17</f>
        <v>0</v>
      </c>
      <c r="V17" s="2401">
        <f t="shared" ref="V17:V35" si="5">U17+R17+O17+L17</f>
        <v>0</v>
      </c>
      <c r="W17" s="2382"/>
      <c r="AM17" s="2364"/>
      <c r="AN17" s="2364"/>
    </row>
    <row r="18" spans="1:40" ht="15">
      <c r="A18" s="2345"/>
      <c r="B18" s="2398"/>
      <c r="C18" s="2399" t="s">
        <v>551</v>
      </c>
      <c r="D18" s="2345"/>
      <c r="E18" s="2343"/>
      <c r="F18" s="2343"/>
      <c r="G18" s="2343"/>
      <c r="H18" s="2348" t="s">
        <v>632</v>
      </c>
      <c r="I18" s="2348"/>
      <c r="J18" s="2400"/>
      <c r="K18" s="2400"/>
      <c r="L18" s="2401">
        <f t="shared" si="1"/>
        <v>0</v>
      </c>
      <c r="M18" s="2400"/>
      <c r="N18" s="2400"/>
      <c r="O18" s="2401">
        <f t="shared" si="2"/>
        <v>0</v>
      </c>
      <c r="P18" s="2400"/>
      <c r="Q18" s="2400"/>
      <c r="R18" s="2401">
        <f t="shared" si="3"/>
        <v>0</v>
      </c>
      <c r="S18" s="2400"/>
      <c r="T18" s="2400"/>
      <c r="U18" s="2401">
        <f t="shared" si="4"/>
        <v>0</v>
      </c>
      <c r="V18" s="2401">
        <f t="shared" si="5"/>
        <v>0</v>
      </c>
      <c r="W18" s="2382"/>
      <c r="AM18" s="2364"/>
      <c r="AN18" s="2364"/>
    </row>
    <row r="19" spans="1:40" ht="15">
      <c r="A19" s="2345"/>
      <c r="B19" s="2398"/>
      <c r="C19" s="2399" t="s">
        <v>552</v>
      </c>
      <c r="D19" s="2345"/>
      <c r="E19" s="2343"/>
      <c r="F19" s="2343"/>
      <c r="G19" s="2343"/>
      <c r="H19" s="2347" t="s">
        <v>633</v>
      </c>
      <c r="I19" s="2347"/>
      <c r="J19" s="2400"/>
      <c r="K19" s="2400"/>
      <c r="L19" s="2401">
        <f t="shared" si="1"/>
        <v>0</v>
      </c>
      <c r="M19" s="2400"/>
      <c r="N19" s="2400"/>
      <c r="O19" s="2401">
        <f t="shared" si="2"/>
        <v>0</v>
      </c>
      <c r="P19" s="2400"/>
      <c r="Q19" s="2400"/>
      <c r="R19" s="2401">
        <f t="shared" si="3"/>
        <v>0</v>
      </c>
      <c r="S19" s="2400"/>
      <c r="T19" s="2400"/>
      <c r="U19" s="2401">
        <f t="shared" si="4"/>
        <v>0</v>
      </c>
      <c r="V19" s="2401">
        <f t="shared" si="5"/>
        <v>0</v>
      </c>
      <c r="W19" s="2382"/>
      <c r="AM19" s="2364"/>
      <c r="AN19" s="2364"/>
    </row>
    <row r="20" spans="1:40" ht="15">
      <c r="A20" s="2345"/>
      <c r="B20" s="2398"/>
      <c r="C20" s="2399" t="s">
        <v>551</v>
      </c>
      <c r="D20" s="2345"/>
      <c r="E20" s="2343"/>
      <c r="F20" s="2343"/>
      <c r="G20" s="2343"/>
      <c r="H20" s="2347" t="s">
        <v>634</v>
      </c>
      <c r="I20" s="2347"/>
      <c r="J20" s="2400"/>
      <c r="K20" s="2400"/>
      <c r="L20" s="2401">
        <f t="shared" si="1"/>
        <v>0</v>
      </c>
      <c r="M20" s="2400"/>
      <c r="N20" s="2400"/>
      <c r="O20" s="2401">
        <f t="shared" si="2"/>
        <v>0</v>
      </c>
      <c r="P20" s="2400"/>
      <c r="Q20" s="2400"/>
      <c r="R20" s="2401">
        <f t="shared" si="3"/>
        <v>0</v>
      </c>
      <c r="S20" s="2400"/>
      <c r="T20" s="2400"/>
      <c r="U20" s="2401">
        <f t="shared" si="4"/>
        <v>0</v>
      </c>
      <c r="V20" s="2401">
        <f t="shared" si="5"/>
        <v>0</v>
      </c>
      <c r="W20" s="2382"/>
      <c r="AM20" s="2364"/>
      <c r="AN20" s="2364"/>
    </row>
    <row r="21" spans="1:40" ht="15">
      <c r="A21" s="2345"/>
      <c r="B21" s="2398"/>
      <c r="C21" s="2399"/>
      <c r="D21" s="2345"/>
      <c r="E21" s="2343"/>
      <c r="F21" s="2343"/>
      <c r="G21" s="2343"/>
      <c r="H21" s="2347" t="s">
        <v>635</v>
      </c>
      <c r="I21" s="2347"/>
      <c r="J21" s="2399">
        <f>J22+J23+J24+J25</f>
        <v>0</v>
      </c>
      <c r="K21" s="2399">
        <f>K22+K23+K24+K25</f>
        <v>0</v>
      </c>
      <c r="L21" s="2398">
        <f t="shared" si="1"/>
        <v>0</v>
      </c>
      <c r="M21" s="2399">
        <f>M22+M23+M24+M25</f>
        <v>0</v>
      </c>
      <c r="N21" s="2399">
        <f>N22+N23+N24+N25</f>
        <v>0</v>
      </c>
      <c r="O21" s="2398">
        <f t="shared" si="2"/>
        <v>0</v>
      </c>
      <c r="P21" s="2399">
        <f>P22+P23+P24+P25</f>
        <v>0</v>
      </c>
      <c r="Q21" s="2399">
        <f>Q22+Q23+Q24+Q25</f>
        <v>0</v>
      </c>
      <c r="R21" s="2398">
        <f t="shared" si="3"/>
        <v>0</v>
      </c>
      <c r="S21" s="2399">
        <f>S22+S23+S24+S25</f>
        <v>0</v>
      </c>
      <c r="T21" s="2399">
        <f>T22+T23+T24+T25</f>
        <v>0</v>
      </c>
      <c r="U21" s="2398">
        <f t="shared" si="4"/>
        <v>0</v>
      </c>
      <c r="V21" s="2398">
        <f t="shared" si="5"/>
        <v>0</v>
      </c>
      <c r="W21" s="2382"/>
      <c r="AM21" s="2364"/>
      <c r="AN21" s="2364"/>
    </row>
    <row r="22" spans="1:40" ht="15">
      <c r="A22" s="2345"/>
      <c r="B22" s="2398"/>
      <c r="C22" s="2399" t="s">
        <v>551</v>
      </c>
      <c r="D22" s="2345"/>
      <c r="E22" s="2343"/>
      <c r="F22" s="2343"/>
      <c r="G22" s="2343"/>
      <c r="H22" s="2347"/>
      <c r="I22" s="2347" t="s">
        <v>636</v>
      </c>
      <c r="J22" s="2400"/>
      <c r="K22" s="2400"/>
      <c r="L22" s="2401">
        <f t="shared" si="1"/>
        <v>0</v>
      </c>
      <c r="M22" s="2400"/>
      <c r="N22" s="2400"/>
      <c r="O22" s="2401">
        <f t="shared" si="2"/>
        <v>0</v>
      </c>
      <c r="P22" s="2400"/>
      <c r="Q22" s="2400"/>
      <c r="R22" s="2401">
        <f t="shared" si="3"/>
        <v>0</v>
      </c>
      <c r="S22" s="2400"/>
      <c r="T22" s="2400"/>
      <c r="U22" s="2401">
        <f t="shared" si="4"/>
        <v>0</v>
      </c>
      <c r="V22" s="2401">
        <f t="shared" si="5"/>
        <v>0</v>
      </c>
      <c r="W22" s="2382"/>
      <c r="AM22" s="2364"/>
      <c r="AN22" s="2364"/>
    </row>
    <row r="23" spans="1:40" ht="15">
      <c r="A23" s="2345"/>
      <c r="B23" s="2398"/>
      <c r="C23" s="2399" t="s">
        <v>551</v>
      </c>
      <c r="D23" s="2345"/>
      <c r="E23" s="2343"/>
      <c r="F23" s="2343"/>
      <c r="G23" s="2343"/>
      <c r="H23" s="2347"/>
      <c r="I23" s="2347" t="s">
        <v>637</v>
      </c>
      <c r="J23" s="2400"/>
      <c r="K23" s="2400"/>
      <c r="L23" s="2401">
        <f t="shared" si="1"/>
        <v>0</v>
      </c>
      <c r="M23" s="2400"/>
      <c r="N23" s="2400"/>
      <c r="O23" s="2401">
        <f t="shared" si="2"/>
        <v>0</v>
      </c>
      <c r="P23" s="2400"/>
      <c r="Q23" s="2400"/>
      <c r="R23" s="2401">
        <f t="shared" si="3"/>
        <v>0</v>
      </c>
      <c r="S23" s="2400"/>
      <c r="T23" s="2400"/>
      <c r="U23" s="2401">
        <f t="shared" si="4"/>
        <v>0</v>
      </c>
      <c r="V23" s="2401">
        <f t="shared" si="5"/>
        <v>0</v>
      </c>
      <c r="W23" s="2382"/>
      <c r="AM23" s="2364"/>
      <c r="AN23" s="2364"/>
    </row>
    <row r="24" spans="1:40" ht="15">
      <c r="A24" s="2345"/>
      <c r="B24" s="2398"/>
      <c r="C24" s="2399" t="s">
        <v>552</v>
      </c>
      <c r="D24" s="2345"/>
      <c r="E24" s="2343"/>
      <c r="F24" s="2343"/>
      <c r="G24" s="2343"/>
      <c r="H24" s="2347"/>
      <c r="I24" s="2347" t="s">
        <v>76</v>
      </c>
      <c r="J24" s="2400"/>
      <c r="K24" s="2400"/>
      <c r="L24" s="2401">
        <f t="shared" si="1"/>
        <v>0</v>
      </c>
      <c r="M24" s="2400"/>
      <c r="N24" s="2400"/>
      <c r="O24" s="2401">
        <f t="shared" si="2"/>
        <v>0</v>
      </c>
      <c r="P24" s="2400"/>
      <c r="Q24" s="2400"/>
      <c r="R24" s="2401">
        <f t="shared" si="3"/>
        <v>0</v>
      </c>
      <c r="S24" s="2400"/>
      <c r="T24" s="2400"/>
      <c r="U24" s="2401">
        <f t="shared" si="4"/>
        <v>0</v>
      </c>
      <c r="V24" s="2401">
        <f t="shared" si="5"/>
        <v>0</v>
      </c>
      <c r="W24" s="2382"/>
      <c r="AM24" s="2364"/>
      <c r="AN24" s="2364"/>
    </row>
    <row r="25" spans="1:40" ht="15">
      <c r="A25" s="2345"/>
      <c r="B25" s="2398"/>
      <c r="C25" s="2399" t="s">
        <v>551</v>
      </c>
      <c r="D25" s="2345"/>
      <c r="E25" s="2343"/>
      <c r="F25" s="2343"/>
      <c r="G25" s="2343"/>
      <c r="H25" s="2347"/>
      <c r="I25" s="2347" t="s">
        <v>638</v>
      </c>
      <c r="J25" s="2400"/>
      <c r="K25" s="2400"/>
      <c r="L25" s="2401">
        <f t="shared" si="1"/>
        <v>0</v>
      </c>
      <c r="M25" s="2400"/>
      <c r="N25" s="2400"/>
      <c r="O25" s="2401">
        <f t="shared" si="2"/>
        <v>0</v>
      </c>
      <c r="P25" s="2400"/>
      <c r="Q25" s="2400"/>
      <c r="R25" s="2401">
        <f t="shared" si="3"/>
        <v>0</v>
      </c>
      <c r="S25" s="2400"/>
      <c r="T25" s="2400"/>
      <c r="U25" s="2401">
        <f t="shared" si="4"/>
        <v>0</v>
      </c>
      <c r="V25" s="2401">
        <f t="shared" si="5"/>
        <v>0</v>
      </c>
      <c r="W25" s="2382"/>
      <c r="AM25" s="2364"/>
      <c r="AN25" s="2364"/>
    </row>
    <row r="26" spans="1:40" ht="15">
      <c r="A26" s="2345"/>
      <c r="B26" s="2398"/>
      <c r="C26" s="2399" t="s">
        <v>551</v>
      </c>
      <c r="D26" s="2345"/>
      <c r="E26" s="2343"/>
      <c r="F26" s="2343"/>
      <c r="G26" s="2343"/>
      <c r="H26" s="2347" t="s">
        <v>639</v>
      </c>
      <c r="I26" s="2347"/>
      <c r="J26" s="2400"/>
      <c r="K26" s="2400"/>
      <c r="L26" s="2401">
        <f t="shared" si="1"/>
        <v>0</v>
      </c>
      <c r="M26" s="2400"/>
      <c r="N26" s="2400"/>
      <c r="O26" s="2401">
        <f t="shared" si="2"/>
        <v>0</v>
      </c>
      <c r="P26" s="2400"/>
      <c r="Q26" s="2400"/>
      <c r="R26" s="2401">
        <f t="shared" si="3"/>
        <v>0</v>
      </c>
      <c r="S26" s="2400"/>
      <c r="T26" s="2400"/>
      <c r="U26" s="2401">
        <f t="shared" si="4"/>
        <v>0</v>
      </c>
      <c r="V26" s="2401">
        <f t="shared" si="5"/>
        <v>0</v>
      </c>
      <c r="W26" s="2382"/>
      <c r="AM26" s="2364"/>
      <c r="AN26" s="2364"/>
    </row>
    <row r="27" spans="1:40" ht="15">
      <c r="A27" s="2345"/>
      <c r="B27" s="2398"/>
      <c r="C27" s="2399" t="s">
        <v>551</v>
      </c>
      <c r="D27" s="2345"/>
      <c r="E27" s="2343"/>
      <c r="F27" s="2343"/>
      <c r="G27" s="2343"/>
      <c r="H27" s="2347" t="s">
        <v>640</v>
      </c>
      <c r="I27" s="2347"/>
      <c r="J27" s="2400"/>
      <c r="K27" s="2400"/>
      <c r="L27" s="2401">
        <f t="shared" si="1"/>
        <v>0</v>
      </c>
      <c r="M27" s="2400"/>
      <c r="N27" s="2400"/>
      <c r="O27" s="2401">
        <f t="shared" si="2"/>
        <v>0</v>
      </c>
      <c r="P27" s="2400"/>
      <c r="Q27" s="2400"/>
      <c r="R27" s="2401">
        <f t="shared" si="3"/>
        <v>0</v>
      </c>
      <c r="S27" s="2400"/>
      <c r="T27" s="2400"/>
      <c r="U27" s="2401">
        <f t="shared" si="4"/>
        <v>0</v>
      </c>
      <c r="V27" s="2401">
        <f t="shared" si="5"/>
        <v>0</v>
      </c>
      <c r="W27" s="2382"/>
      <c r="AM27" s="2364"/>
      <c r="AN27" s="2364"/>
    </row>
    <row r="28" spans="1:40" ht="15">
      <c r="A28" s="2345"/>
      <c r="B28" s="2398"/>
      <c r="C28" s="2399"/>
      <c r="D28" s="2345"/>
      <c r="E28" s="2343"/>
      <c r="F28" s="2343"/>
      <c r="G28" s="2343"/>
      <c r="H28" s="2347" t="s">
        <v>641</v>
      </c>
      <c r="I28" s="2347"/>
      <c r="J28" s="2399">
        <f>J29+J30</f>
        <v>0</v>
      </c>
      <c r="K28" s="2399">
        <f>K29+K30</f>
        <v>0</v>
      </c>
      <c r="L28" s="2398">
        <f t="shared" si="1"/>
        <v>0</v>
      </c>
      <c r="M28" s="2399">
        <f>M29+M30</f>
        <v>0</v>
      </c>
      <c r="N28" s="2399">
        <f>N29+N30</f>
        <v>0</v>
      </c>
      <c r="O28" s="2398">
        <f t="shared" si="2"/>
        <v>0</v>
      </c>
      <c r="P28" s="2399">
        <f>P29+P30</f>
        <v>0</v>
      </c>
      <c r="Q28" s="2399">
        <f>Q29+Q30</f>
        <v>0</v>
      </c>
      <c r="R28" s="2398">
        <f t="shared" si="3"/>
        <v>0</v>
      </c>
      <c r="S28" s="2399">
        <f>S29+S30</f>
        <v>0</v>
      </c>
      <c r="T28" s="2399">
        <f>T29+T30</f>
        <v>0</v>
      </c>
      <c r="U28" s="2398">
        <f t="shared" si="4"/>
        <v>0</v>
      </c>
      <c r="V28" s="2398">
        <f t="shared" si="5"/>
        <v>0</v>
      </c>
      <c r="W28" s="2382"/>
      <c r="AM28" s="2364"/>
      <c r="AN28" s="2364"/>
    </row>
    <row r="29" spans="1:40" ht="15">
      <c r="A29" s="2345"/>
      <c r="B29" s="2398"/>
      <c r="C29" s="2399" t="s">
        <v>551</v>
      </c>
      <c r="D29" s="2345"/>
      <c r="E29" s="2343"/>
      <c r="F29" s="2343"/>
      <c r="G29" s="2343"/>
      <c r="H29" s="2347"/>
      <c r="I29" s="2347" t="s">
        <v>642</v>
      </c>
      <c r="J29" s="2400"/>
      <c r="K29" s="2400"/>
      <c r="L29" s="2401">
        <f t="shared" si="1"/>
        <v>0</v>
      </c>
      <c r="M29" s="2400"/>
      <c r="N29" s="2400"/>
      <c r="O29" s="2401">
        <f t="shared" si="2"/>
        <v>0</v>
      </c>
      <c r="P29" s="2400"/>
      <c r="Q29" s="2400"/>
      <c r="R29" s="2401">
        <f t="shared" si="3"/>
        <v>0</v>
      </c>
      <c r="S29" s="2400"/>
      <c r="T29" s="2400"/>
      <c r="U29" s="2401">
        <f t="shared" si="4"/>
        <v>0</v>
      </c>
      <c r="V29" s="2401">
        <f t="shared" si="5"/>
        <v>0</v>
      </c>
      <c r="W29" s="2382"/>
      <c r="AM29" s="2364"/>
      <c r="AN29" s="2364"/>
    </row>
    <row r="30" spans="1:40" ht="15">
      <c r="A30" s="2345"/>
      <c r="B30" s="2398"/>
      <c r="C30" s="2399" t="s">
        <v>551</v>
      </c>
      <c r="D30" s="2345"/>
      <c r="E30" s="2343"/>
      <c r="F30" s="2343"/>
      <c r="G30" s="2343"/>
      <c r="H30" s="2347"/>
      <c r="I30" s="2347" t="s">
        <v>643</v>
      </c>
      <c r="J30" s="2400"/>
      <c r="K30" s="2400"/>
      <c r="L30" s="2401">
        <f t="shared" si="1"/>
        <v>0</v>
      </c>
      <c r="M30" s="2400"/>
      <c r="N30" s="2400"/>
      <c r="O30" s="2401">
        <f t="shared" si="2"/>
        <v>0</v>
      </c>
      <c r="P30" s="2400"/>
      <c r="Q30" s="2400"/>
      <c r="R30" s="2401">
        <f t="shared" si="3"/>
        <v>0</v>
      </c>
      <c r="S30" s="2400"/>
      <c r="T30" s="2400"/>
      <c r="U30" s="2401">
        <f t="shared" si="4"/>
        <v>0</v>
      </c>
      <c r="V30" s="2401">
        <f t="shared" si="5"/>
        <v>0</v>
      </c>
      <c r="W30" s="2382"/>
      <c r="AM30" s="2364"/>
      <c r="AN30" s="2364"/>
    </row>
    <row r="31" spans="1:40" ht="15">
      <c r="A31" s="2345"/>
      <c r="B31" s="2398"/>
      <c r="C31" s="2399" t="s">
        <v>552</v>
      </c>
      <c r="D31" s="2345"/>
      <c r="E31" s="2343"/>
      <c r="F31" s="2343"/>
      <c r="G31" s="2343"/>
      <c r="H31" s="2347" t="s">
        <v>644</v>
      </c>
      <c r="I31" s="2347"/>
      <c r="J31" s="2400"/>
      <c r="K31" s="2400"/>
      <c r="L31" s="2401">
        <f t="shared" si="1"/>
        <v>0</v>
      </c>
      <c r="M31" s="2400"/>
      <c r="N31" s="2400"/>
      <c r="O31" s="2401">
        <f t="shared" si="2"/>
        <v>0</v>
      </c>
      <c r="P31" s="2400"/>
      <c r="Q31" s="2400"/>
      <c r="R31" s="2401">
        <f t="shared" si="3"/>
        <v>0</v>
      </c>
      <c r="S31" s="2400"/>
      <c r="T31" s="2400"/>
      <c r="U31" s="2401">
        <f t="shared" si="4"/>
        <v>0</v>
      </c>
      <c r="V31" s="2401">
        <f t="shared" si="5"/>
        <v>0</v>
      </c>
      <c r="W31" s="2382"/>
      <c r="AM31" s="2364"/>
      <c r="AN31" s="2364"/>
    </row>
    <row r="32" spans="1:40" ht="15">
      <c r="A32" s="2345"/>
      <c r="B32" s="2398"/>
      <c r="C32" s="2399" t="s">
        <v>552</v>
      </c>
      <c r="D32" s="2345"/>
      <c r="E32" s="2343"/>
      <c r="F32" s="2343"/>
      <c r="G32" s="2343"/>
      <c r="H32" s="2347" t="s">
        <v>645</v>
      </c>
      <c r="I32" s="2347"/>
      <c r="J32" s="2400"/>
      <c r="K32" s="2400"/>
      <c r="L32" s="2401">
        <f t="shared" si="1"/>
        <v>0</v>
      </c>
      <c r="M32" s="2400"/>
      <c r="N32" s="2400"/>
      <c r="O32" s="2401">
        <f t="shared" si="2"/>
        <v>0</v>
      </c>
      <c r="P32" s="2400"/>
      <c r="Q32" s="2400"/>
      <c r="R32" s="2401">
        <f t="shared" si="3"/>
        <v>0</v>
      </c>
      <c r="S32" s="2400"/>
      <c r="T32" s="2400"/>
      <c r="U32" s="2401">
        <f t="shared" si="4"/>
        <v>0</v>
      </c>
      <c r="V32" s="2401">
        <f t="shared" si="5"/>
        <v>0</v>
      </c>
      <c r="W32" s="2382"/>
      <c r="AM32" s="2364"/>
      <c r="AN32" s="2364"/>
    </row>
    <row r="33" spans="1:40" ht="15">
      <c r="A33" s="2345"/>
      <c r="B33" s="2398"/>
      <c r="C33" s="2399" t="s">
        <v>552</v>
      </c>
      <c r="D33" s="2345"/>
      <c r="E33" s="2343"/>
      <c r="F33" s="2343"/>
      <c r="G33" s="2343"/>
      <c r="H33" s="2347" t="s">
        <v>646</v>
      </c>
      <c r="I33" s="2347"/>
      <c r="J33" s="2400"/>
      <c r="K33" s="2400"/>
      <c r="L33" s="2401">
        <f t="shared" si="1"/>
        <v>0</v>
      </c>
      <c r="M33" s="2400"/>
      <c r="N33" s="2400"/>
      <c r="O33" s="2401">
        <f t="shared" si="2"/>
        <v>0</v>
      </c>
      <c r="P33" s="2400"/>
      <c r="Q33" s="2400"/>
      <c r="R33" s="2401">
        <f t="shared" si="3"/>
        <v>0</v>
      </c>
      <c r="S33" s="2400"/>
      <c r="T33" s="2400"/>
      <c r="U33" s="2401">
        <f t="shared" si="4"/>
        <v>0</v>
      </c>
      <c r="V33" s="2401">
        <f t="shared" si="5"/>
        <v>0</v>
      </c>
      <c r="W33" s="2382"/>
      <c r="AM33" s="2364"/>
      <c r="AN33" s="2364"/>
    </row>
    <row r="34" spans="1:40" ht="15">
      <c r="A34" s="2345"/>
      <c r="B34" s="2398"/>
      <c r="C34" s="2399" t="s">
        <v>552</v>
      </c>
      <c r="D34" s="2345"/>
      <c r="E34" s="2343"/>
      <c r="F34" s="2343"/>
      <c r="G34" s="2343"/>
      <c r="H34" s="2347" t="s">
        <v>647</v>
      </c>
      <c r="I34" s="2347"/>
      <c r="J34" s="2400"/>
      <c r="K34" s="2400"/>
      <c r="L34" s="2401">
        <f t="shared" si="1"/>
        <v>0</v>
      </c>
      <c r="M34" s="2400"/>
      <c r="N34" s="2400"/>
      <c r="O34" s="2401">
        <f t="shared" si="2"/>
        <v>0</v>
      </c>
      <c r="P34" s="2400"/>
      <c r="Q34" s="2400"/>
      <c r="R34" s="2401">
        <f t="shared" si="3"/>
        <v>0</v>
      </c>
      <c r="S34" s="2400"/>
      <c r="T34" s="2400"/>
      <c r="U34" s="2401">
        <f t="shared" si="4"/>
        <v>0</v>
      </c>
      <c r="V34" s="2401">
        <f t="shared" si="5"/>
        <v>0</v>
      </c>
      <c r="W34" s="2382"/>
      <c r="AM34" s="2364"/>
      <c r="AN34" s="2364"/>
    </row>
    <row r="35" spans="1:40" ht="15">
      <c r="A35" s="2345"/>
      <c r="B35" s="2398"/>
      <c r="C35" s="2399" t="s">
        <v>552</v>
      </c>
      <c r="D35" s="2345"/>
      <c r="E35" s="2343"/>
      <c r="F35" s="2343"/>
      <c r="G35" s="2343"/>
      <c r="H35" s="2487" t="s">
        <v>2015</v>
      </c>
      <c r="I35" s="2347"/>
      <c r="J35" s="2400"/>
      <c r="K35" s="2400"/>
      <c r="L35" s="2401">
        <f t="shared" si="1"/>
        <v>0</v>
      </c>
      <c r="M35" s="2400"/>
      <c r="N35" s="2400"/>
      <c r="O35" s="2401">
        <f t="shared" si="2"/>
        <v>0</v>
      </c>
      <c r="P35" s="2400"/>
      <c r="Q35" s="2400"/>
      <c r="R35" s="2401">
        <f t="shared" si="3"/>
        <v>0</v>
      </c>
      <c r="S35" s="2400"/>
      <c r="T35" s="2400"/>
      <c r="U35" s="2401">
        <f t="shared" si="4"/>
        <v>0</v>
      </c>
      <c r="V35" s="2401">
        <f t="shared" si="5"/>
        <v>0</v>
      </c>
      <c r="W35" s="2382"/>
      <c r="AM35" s="2364"/>
      <c r="AN35" s="2364"/>
    </row>
    <row r="36" spans="1:40" ht="15">
      <c r="A36" s="2345"/>
      <c r="B36" s="2398"/>
      <c r="C36" s="2399"/>
      <c r="D36" s="2345"/>
      <c r="E36" s="2343"/>
      <c r="F36" s="2343"/>
      <c r="G36" s="2343"/>
      <c r="H36" s="2347"/>
      <c r="I36" s="2347"/>
      <c r="J36" s="2400"/>
      <c r="K36" s="2400"/>
      <c r="L36" s="2401"/>
      <c r="M36" s="2400"/>
      <c r="N36" s="2400"/>
      <c r="O36" s="2401"/>
      <c r="P36" s="2400"/>
      <c r="Q36" s="2400"/>
      <c r="R36" s="2401"/>
      <c r="S36" s="2400"/>
      <c r="T36" s="2400"/>
      <c r="U36" s="2401"/>
      <c r="V36" s="2401"/>
      <c r="W36" s="2382"/>
      <c r="AM36" s="2364"/>
      <c r="AN36" s="2364"/>
    </row>
    <row r="37" spans="1:40" ht="15">
      <c r="A37" s="2345"/>
      <c r="B37" s="2398"/>
      <c r="C37" s="2399"/>
      <c r="D37" s="2345"/>
      <c r="E37" s="2343"/>
      <c r="F37" s="2343"/>
      <c r="G37" s="2343" t="s">
        <v>648</v>
      </c>
      <c r="H37" s="2343"/>
      <c r="I37" s="2343"/>
      <c r="J37" s="2399">
        <f>J38+J39</f>
        <v>0</v>
      </c>
      <c r="K37" s="2399">
        <f>K38+K39</f>
        <v>0</v>
      </c>
      <c r="L37" s="2398">
        <f>J37+K37</f>
        <v>0</v>
      </c>
      <c r="M37" s="2399">
        <f>M38+M39</f>
        <v>0</v>
      </c>
      <c r="N37" s="2399">
        <f>N38+N39</f>
        <v>0</v>
      </c>
      <c r="O37" s="2398">
        <f>M37+N37</f>
        <v>0</v>
      </c>
      <c r="P37" s="2399">
        <f>P38+P39</f>
        <v>0</v>
      </c>
      <c r="Q37" s="2399">
        <f>Q38+Q39</f>
        <v>0</v>
      </c>
      <c r="R37" s="2398">
        <f>P37+Q37</f>
        <v>0</v>
      </c>
      <c r="S37" s="2399">
        <f>S38+S39</f>
        <v>0</v>
      </c>
      <c r="T37" s="2399">
        <f>T38+T39</f>
        <v>0</v>
      </c>
      <c r="U37" s="2398">
        <f>S37+T37</f>
        <v>0</v>
      </c>
      <c r="V37" s="2398">
        <f>U37+R37+O37+L37</f>
        <v>0</v>
      </c>
      <c r="W37" s="2382"/>
      <c r="AM37" s="2364"/>
      <c r="AN37" s="2364"/>
    </row>
    <row r="38" spans="1:40" ht="15">
      <c r="A38" s="2345"/>
      <c r="B38" s="2398"/>
      <c r="C38" s="2399" t="s">
        <v>552</v>
      </c>
      <c r="D38" s="2345"/>
      <c r="E38" s="2343"/>
      <c r="F38" s="2343"/>
      <c r="G38" s="2343"/>
      <c r="H38" s="2347" t="s">
        <v>649</v>
      </c>
      <c r="I38" s="2347"/>
      <c r="J38" s="2400"/>
      <c r="K38" s="2400"/>
      <c r="L38" s="2401">
        <f>J38+K38</f>
        <v>0</v>
      </c>
      <c r="M38" s="2400"/>
      <c r="N38" s="2400"/>
      <c r="O38" s="2401">
        <f>M38+N38</f>
        <v>0</v>
      </c>
      <c r="P38" s="2400"/>
      <c r="Q38" s="2400"/>
      <c r="R38" s="2401">
        <f>P38+Q38</f>
        <v>0</v>
      </c>
      <c r="S38" s="2400"/>
      <c r="T38" s="2400"/>
      <c r="U38" s="2401">
        <f>S38+T38</f>
        <v>0</v>
      </c>
      <c r="V38" s="2401">
        <f>U38+R38+O38+L38</f>
        <v>0</v>
      </c>
      <c r="W38" s="2382"/>
      <c r="AM38" s="2364"/>
      <c r="AN38" s="2364"/>
    </row>
    <row r="39" spans="1:40" ht="15">
      <c r="A39" s="2345"/>
      <c r="B39" s="2398"/>
      <c r="C39" s="2399" t="s">
        <v>551</v>
      </c>
      <c r="D39" s="2345"/>
      <c r="E39" s="2343"/>
      <c r="F39" s="2343"/>
      <c r="G39" s="2343"/>
      <c r="H39" s="2347" t="s">
        <v>650</v>
      </c>
      <c r="I39" s="2347"/>
      <c r="J39" s="2400"/>
      <c r="K39" s="2400"/>
      <c r="L39" s="2401">
        <f>J39+K39</f>
        <v>0</v>
      </c>
      <c r="M39" s="2400"/>
      <c r="N39" s="2400"/>
      <c r="O39" s="2401">
        <f>M39+N39</f>
        <v>0</v>
      </c>
      <c r="P39" s="2400"/>
      <c r="Q39" s="2400"/>
      <c r="R39" s="2401">
        <f>P39+Q39</f>
        <v>0</v>
      </c>
      <c r="S39" s="2400"/>
      <c r="T39" s="2400"/>
      <c r="U39" s="2401">
        <f>S39+T39</f>
        <v>0</v>
      </c>
      <c r="V39" s="2401">
        <f>U39+R39+O39+L39</f>
        <v>0</v>
      </c>
      <c r="W39" s="2382"/>
      <c r="AM39" s="2364"/>
      <c r="AN39" s="2364"/>
    </row>
    <row r="40" spans="1:40" ht="15">
      <c r="A40" s="2345"/>
      <c r="B40" s="2398"/>
      <c r="C40" s="2399"/>
      <c r="D40" s="2345"/>
      <c r="E40" s="2343"/>
      <c r="F40" s="2343"/>
      <c r="G40" s="2343"/>
      <c r="H40" s="2347"/>
      <c r="I40" s="2347"/>
      <c r="J40" s="2400"/>
      <c r="K40" s="2400"/>
      <c r="L40" s="2401"/>
      <c r="M40" s="2400"/>
      <c r="N40" s="2400"/>
      <c r="O40" s="2401"/>
      <c r="P40" s="2400"/>
      <c r="Q40" s="2400"/>
      <c r="R40" s="2401"/>
      <c r="S40" s="2400"/>
      <c r="T40" s="2400"/>
      <c r="U40" s="2401"/>
      <c r="V40" s="2401"/>
      <c r="W40" s="2382"/>
      <c r="AM40" s="2364"/>
      <c r="AN40" s="2364"/>
    </row>
    <row r="41" spans="1:40" ht="15">
      <c r="A41" s="2345"/>
      <c r="B41" s="2398"/>
      <c r="C41" s="2399"/>
      <c r="D41" s="2345"/>
      <c r="E41" s="2343"/>
      <c r="F41" s="2343"/>
      <c r="G41" s="2343" t="s">
        <v>651</v>
      </c>
      <c r="H41" s="2343"/>
      <c r="I41" s="2343"/>
      <c r="J41" s="2399">
        <f>J42+J43+J46+J49+J52+J55+J58+J61+J62</f>
        <v>0</v>
      </c>
      <c r="K41" s="2399">
        <f>K42+K43+K46+K49+K52+K55+K58+K61+K62</f>
        <v>0</v>
      </c>
      <c r="L41" s="2398">
        <f t="shared" ref="L41:L61" si="6">J41+K41</f>
        <v>0</v>
      </c>
      <c r="M41" s="2399">
        <f>M42+M43+M46+M49+M52+M55+M58+M61+M62</f>
        <v>0</v>
      </c>
      <c r="N41" s="2399">
        <f>N42+N43+N46+N49+N52+N55+N58+N61+N62</f>
        <v>0</v>
      </c>
      <c r="O41" s="2398">
        <f t="shared" ref="O41:O61" si="7">M41+N41</f>
        <v>0</v>
      </c>
      <c r="P41" s="2399">
        <f>P42+P43+P46+P49+P52+P55+P58+P61+P62</f>
        <v>0</v>
      </c>
      <c r="Q41" s="2399">
        <f>Q42+Q43+Q46+Q49+Q52+Q55+Q58+Q61+Q62</f>
        <v>0</v>
      </c>
      <c r="R41" s="2398">
        <f t="shared" ref="R41:R61" si="8">P41+Q41</f>
        <v>0</v>
      </c>
      <c r="S41" s="2399">
        <f>S42+S43+S46+S49+S52+S55+S58+S61+S62</f>
        <v>0</v>
      </c>
      <c r="T41" s="2399">
        <f>T42+T43+T46+T49+T52+T55+T58+T61+T62</f>
        <v>0</v>
      </c>
      <c r="U41" s="2398">
        <f t="shared" ref="U41:U61" si="9">S41+T41</f>
        <v>0</v>
      </c>
      <c r="V41" s="2398">
        <f t="shared" ref="V41:V61" si="10">U41+R41+O41+L41</f>
        <v>0</v>
      </c>
      <c r="W41" s="2382"/>
      <c r="AM41" s="2364"/>
      <c r="AN41" s="2364"/>
    </row>
    <row r="42" spans="1:40" ht="15">
      <c r="A42" s="2345"/>
      <c r="B42" s="2398"/>
      <c r="C42" s="2399" t="s">
        <v>551</v>
      </c>
      <c r="D42" s="2345"/>
      <c r="E42" s="2343"/>
      <c r="F42" s="2343"/>
      <c r="G42" s="2343"/>
      <c r="H42" s="2347" t="s">
        <v>652</v>
      </c>
      <c r="I42" s="2347"/>
      <c r="J42" s="2400"/>
      <c r="K42" s="2400"/>
      <c r="L42" s="2401">
        <f t="shared" si="6"/>
        <v>0</v>
      </c>
      <c r="M42" s="2400"/>
      <c r="N42" s="2400"/>
      <c r="O42" s="2401">
        <f t="shared" si="7"/>
        <v>0</v>
      </c>
      <c r="P42" s="2400"/>
      <c r="Q42" s="2400"/>
      <c r="R42" s="2401">
        <f t="shared" si="8"/>
        <v>0</v>
      </c>
      <c r="S42" s="2400"/>
      <c r="T42" s="2400"/>
      <c r="U42" s="2401">
        <f t="shared" si="9"/>
        <v>0</v>
      </c>
      <c r="V42" s="2401">
        <f t="shared" si="10"/>
        <v>0</v>
      </c>
      <c r="W42" s="2382"/>
      <c r="AM42" s="2364"/>
      <c r="AN42" s="2364"/>
    </row>
    <row r="43" spans="1:40" ht="15">
      <c r="A43" s="2345"/>
      <c r="B43" s="2398"/>
      <c r="C43" s="2399"/>
      <c r="D43" s="2345"/>
      <c r="E43" s="2343"/>
      <c r="F43" s="2343"/>
      <c r="G43" s="2343"/>
      <c r="H43" s="2347" t="s">
        <v>653</v>
      </c>
      <c r="I43" s="2347"/>
      <c r="J43" s="2400">
        <f>J44+J45</f>
        <v>0</v>
      </c>
      <c r="K43" s="2400">
        <f>K44+K45</f>
        <v>0</v>
      </c>
      <c r="L43" s="2401">
        <f t="shared" si="6"/>
        <v>0</v>
      </c>
      <c r="M43" s="2400">
        <f>M44+M45</f>
        <v>0</v>
      </c>
      <c r="N43" s="2400">
        <f>N44+N45</f>
        <v>0</v>
      </c>
      <c r="O43" s="2401">
        <f t="shared" si="7"/>
        <v>0</v>
      </c>
      <c r="P43" s="2400">
        <f>P44+P45</f>
        <v>0</v>
      </c>
      <c r="Q43" s="2400">
        <f>Q44+Q45</f>
        <v>0</v>
      </c>
      <c r="R43" s="2401">
        <f t="shared" si="8"/>
        <v>0</v>
      </c>
      <c r="S43" s="2400">
        <f>S44+S45</f>
        <v>0</v>
      </c>
      <c r="T43" s="2400">
        <f>T44+T45</f>
        <v>0</v>
      </c>
      <c r="U43" s="2401">
        <f t="shared" si="9"/>
        <v>0</v>
      </c>
      <c r="V43" s="2401">
        <f t="shared" si="10"/>
        <v>0</v>
      </c>
      <c r="W43" s="2382"/>
      <c r="AM43" s="2364"/>
      <c r="AN43" s="2364"/>
    </row>
    <row r="44" spans="1:40" ht="15">
      <c r="A44" s="2345"/>
      <c r="B44" s="2398"/>
      <c r="C44" s="2399" t="s">
        <v>552</v>
      </c>
      <c r="D44" s="2345"/>
      <c r="E44" s="2343"/>
      <c r="F44" s="2343"/>
      <c r="G44" s="2343"/>
      <c r="H44" s="2347"/>
      <c r="I44" s="2347" t="s">
        <v>649</v>
      </c>
      <c r="J44" s="2400"/>
      <c r="K44" s="2400"/>
      <c r="L44" s="2401">
        <f t="shared" si="6"/>
        <v>0</v>
      </c>
      <c r="M44" s="2400"/>
      <c r="N44" s="2400"/>
      <c r="O44" s="2401">
        <f t="shared" si="7"/>
        <v>0</v>
      </c>
      <c r="P44" s="2400"/>
      <c r="Q44" s="2400"/>
      <c r="R44" s="2401">
        <f t="shared" si="8"/>
        <v>0</v>
      </c>
      <c r="S44" s="2400"/>
      <c r="T44" s="2400"/>
      <c r="U44" s="2401">
        <f t="shared" si="9"/>
        <v>0</v>
      </c>
      <c r="V44" s="2401">
        <f t="shared" si="10"/>
        <v>0</v>
      </c>
      <c r="W44" s="2382"/>
      <c r="AM44" s="2364"/>
      <c r="AN44" s="2364"/>
    </row>
    <row r="45" spans="1:40" ht="15">
      <c r="A45" s="2345"/>
      <c r="B45" s="2398"/>
      <c r="C45" s="2399" t="s">
        <v>551</v>
      </c>
      <c r="D45" s="2345"/>
      <c r="E45" s="2343"/>
      <c r="F45" s="2343"/>
      <c r="G45" s="2343"/>
      <c r="H45" s="2347"/>
      <c r="I45" s="2347" t="s">
        <v>654</v>
      </c>
      <c r="J45" s="2400"/>
      <c r="K45" s="2400"/>
      <c r="L45" s="2401">
        <f t="shared" si="6"/>
        <v>0</v>
      </c>
      <c r="M45" s="2400"/>
      <c r="N45" s="2400"/>
      <c r="O45" s="2401">
        <f t="shared" si="7"/>
        <v>0</v>
      </c>
      <c r="P45" s="2400"/>
      <c r="Q45" s="2400"/>
      <c r="R45" s="2401">
        <f t="shared" si="8"/>
        <v>0</v>
      </c>
      <c r="S45" s="2400"/>
      <c r="T45" s="2400"/>
      <c r="U45" s="2401">
        <f t="shared" si="9"/>
        <v>0</v>
      </c>
      <c r="V45" s="2401">
        <f t="shared" si="10"/>
        <v>0</v>
      </c>
      <c r="W45" s="2382"/>
      <c r="AM45" s="2364"/>
      <c r="AN45" s="2364"/>
    </row>
    <row r="46" spans="1:40" ht="15">
      <c r="A46" s="2345"/>
      <c r="B46" s="2398"/>
      <c r="C46" s="2399"/>
      <c r="D46" s="2345"/>
      <c r="E46" s="2343"/>
      <c r="F46" s="2343"/>
      <c r="G46" s="2343"/>
      <c r="H46" s="2347" t="s">
        <v>655</v>
      </c>
      <c r="I46" s="2347"/>
      <c r="J46" s="2400">
        <f>J47+J48</f>
        <v>0</v>
      </c>
      <c r="K46" s="2400">
        <f>K47+K48</f>
        <v>0</v>
      </c>
      <c r="L46" s="2401">
        <f t="shared" si="6"/>
        <v>0</v>
      </c>
      <c r="M46" s="2400">
        <f>M47+M48</f>
        <v>0</v>
      </c>
      <c r="N46" s="2400">
        <f>N47+N48</f>
        <v>0</v>
      </c>
      <c r="O46" s="2401">
        <f t="shared" si="7"/>
        <v>0</v>
      </c>
      <c r="P46" s="2400">
        <f>P47+P48</f>
        <v>0</v>
      </c>
      <c r="Q46" s="2400">
        <f>Q47+Q48</f>
        <v>0</v>
      </c>
      <c r="R46" s="2401">
        <f t="shared" si="8"/>
        <v>0</v>
      </c>
      <c r="S46" s="2400">
        <f>S47+S48</f>
        <v>0</v>
      </c>
      <c r="T46" s="2400">
        <f>T47+T48</f>
        <v>0</v>
      </c>
      <c r="U46" s="2401">
        <f t="shared" si="9"/>
        <v>0</v>
      </c>
      <c r="V46" s="2401">
        <f t="shared" si="10"/>
        <v>0</v>
      </c>
      <c r="W46" s="2382"/>
      <c r="AM46" s="2364"/>
      <c r="AN46" s="2364"/>
    </row>
    <row r="47" spans="1:40" ht="15">
      <c r="A47" s="2345"/>
      <c r="B47" s="2398"/>
      <c r="C47" s="2399" t="s">
        <v>552</v>
      </c>
      <c r="D47" s="2345"/>
      <c r="E47" s="2343"/>
      <c r="F47" s="2343"/>
      <c r="G47" s="2343"/>
      <c r="H47" s="2347"/>
      <c r="I47" s="2347" t="s">
        <v>649</v>
      </c>
      <c r="J47" s="2400"/>
      <c r="K47" s="2400"/>
      <c r="L47" s="2401">
        <f t="shared" si="6"/>
        <v>0</v>
      </c>
      <c r="M47" s="2400"/>
      <c r="N47" s="2400"/>
      <c r="O47" s="2401">
        <f t="shared" si="7"/>
        <v>0</v>
      </c>
      <c r="P47" s="2400"/>
      <c r="Q47" s="2400"/>
      <c r="R47" s="2401">
        <f t="shared" si="8"/>
        <v>0</v>
      </c>
      <c r="S47" s="2400"/>
      <c r="T47" s="2400"/>
      <c r="U47" s="2401">
        <f t="shared" si="9"/>
        <v>0</v>
      </c>
      <c r="V47" s="2401">
        <f t="shared" si="10"/>
        <v>0</v>
      </c>
      <c r="W47" s="2382"/>
      <c r="AM47" s="2364"/>
      <c r="AN47" s="2364"/>
    </row>
    <row r="48" spans="1:40" ht="15">
      <c r="A48" s="2345"/>
      <c r="B48" s="2398"/>
      <c r="C48" s="2399" t="s">
        <v>551</v>
      </c>
      <c r="D48" s="2345"/>
      <c r="E48" s="2343"/>
      <c r="F48" s="2343"/>
      <c r="G48" s="2343"/>
      <c r="H48" s="2347"/>
      <c r="I48" s="2347" t="s">
        <v>654</v>
      </c>
      <c r="J48" s="2400"/>
      <c r="K48" s="2400"/>
      <c r="L48" s="2401">
        <f t="shared" si="6"/>
        <v>0</v>
      </c>
      <c r="M48" s="2400"/>
      <c r="N48" s="2400"/>
      <c r="O48" s="2401">
        <f t="shared" si="7"/>
        <v>0</v>
      </c>
      <c r="P48" s="2400"/>
      <c r="Q48" s="2400"/>
      <c r="R48" s="2401">
        <f t="shared" si="8"/>
        <v>0</v>
      </c>
      <c r="S48" s="2400"/>
      <c r="T48" s="2400"/>
      <c r="U48" s="2401">
        <f t="shared" si="9"/>
        <v>0</v>
      </c>
      <c r="V48" s="2401">
        <f t="shared" si="10"/>
        <v>0</v>
      </c>
      <c r="W48" s="2382"/>
      <c r="AM48" s="2364"/>
      <c r="AN48" s="2364"/>
    </row>
    <row r="49" spans="1:40" ht="15">
      <c r="A49" s="2345"/>
      <c r="B49" s="2398"/>
      <c r="C49" s="2399"/>
      <c r="D49" s="2345"/>
      <c r="E49" s="2343"/>
      <c r="F49" s="2343"/>
      <c r="G49" s="2343"/>
      <c r="H49" s="2347" t="s">
        <v>656</v>
      </c>
      <c r="I49" s="2347"/>
      <c r="J49" s="2400">
        <f>J50+J51</f>
        <v>0</v>
      </c>
      <c r="K49" s="2400">
        <f>K50+K51</f>
        <v>0</v>
      </c>
      <c r="L49" s="2401">
        <f t="shared" si="6"/>
        <v>0</v>
      </c>
      <c r="M49" s="2400">
        <f>M50+M51</f>
        <v>0</v>
      </c>
      <c r="N49" s="2400">
        <f>N50+N51</f>
        <v>0</v>
      </c>
      <c r="O49" s="2401">
        <f t="shared" si="7"/>
        <v>0</v>
      </c>
      <c r="P49" s="2400">
        <f>P50+P51</f>
        <v>0</v>
      </c>
      <c r="Q49" s="2400">
        <f>Q50+Q51</f>
        <v>0</v>
      </c>
      <c r="R49" s="2401">
        <f t="shared" si="8"/>
        <v>0</v>
      </c>
      <c r="S49" s="2400">
        <f>S50+S51</f>
        <v>0</v>
      </c>
      <c r="T49" s="2400">
        <f>T50+T51</f>
        <v>0</v>
      </c>
      <c r="U49" s="2401">
        <f t="shared" si="9"/>
        <v>0</v>
      </c>
      <c r="V49" s="2401">
        <f t="shared" si="10"/>
        <v>0</v>
      </c>
      <c r="W49" s="2382"/>
      <c r="AM49" s="2364"/>
      <c r="AN49" s="2364"/>
    </row>
    <row r="50" spans="1:40" ht="15">
      <c r="A50" s="2345"/>
      <c r="B50" s="2398"/>
      <c r="C50" s="2399" t="s">
        <v>552</v>
      </c>
      <c r="D50" s="2345"/>
      <c r="E50" s="2343"/>
      <c r="F50" s="2343"/>
      <c r="G50" s="2343"/>
      <c r="H50" s="2347"/>
      <c r="I50" s="2347" t="s">
        <v>649</v>
      </c>
      <c r="J50" s="2400"/>
      <c r="K50" s="2400"/>
      <c r="L50" s="2401">
        <f t="shared" si="6"/>
        <v>0</v>
      </c>
      <c r="M50" s="2400"/>
      <c r="N50" s="2400"/>
      <c r="O50" s="2401">
        <f t="shared" si="7"/>
        <v>0</v>
      </c>
      <c r="P50" s="2400"/>
      <c r="Q50" s="2400"/>
      <c r="R50" s="2401">
        <f t="shared" si="8"/>
        <v>0</v>
      </c>
      <c r="S50" s="2400"/>
      <c r="T50" s="2400"/>
      <c r="U50" s="2401">
        <f t="shared" si="9"/>
        <v>0</v>
      </c>
      <c r="V50" s="2401">
        <f t="shared" si="10"/>
        <v>0</v>
      </c>
      <c r="W50" s="2382"/>
      <c r="AM50" s="2364"/>
      <c r="AN50" s="2364"/>
    </row>
    <row r="51" spans="1:40" ht="15">
      <c r="A51" s="2345"/>
      <c r="B51" s="2398"/>
      <c r="C51" s="2399" t="s">
        <v>551</v>
      </c>
      <c r="D51" s="2345"/>
      <c r="E51" s="2343"/>
      <c r="F51" s="2343"/>
      <c r="G51" s="2343"/>
      <c r="H51" s="2347"/>
      <c r="I51" s="2347" t="s">
        <v>654</v>
      </c>
      <c r="J51" s="2400"/>
      <c r="K51" s="2400"/>
      <c r="L51" s="2401">
        <f t="shared" si="6"/>
        <v>0</v>
      </c>
      <c r="M51" s="2400"/>
      <c r="N51" s="2400"/>
      <c r="O51" s="2401">
        <f t="shared" si="7"/>
        <v>0</v>
      </c>
      <c r="P51" s="2400"/>
      <c r="Q51" s="2400"/>
      <c r="R51" s="2401">
        <f t="shared" si="8"/>
        <v>0</v>
      </c>
      <c r="S51" s="2400"/>
      <c r="T51" s="2400"/>
      <c r="U51" s="2401">
        <f t="shared" si="9"/>
        <v>0</v>
      </c>
      <c r="V51" s="2401">
        <f t="shared" si="10"/>
        <v>0</v>
      </c>
      <c r="W51" s="2382"/>
      <c r="AM51" s="2364"/>
      <c r="AN51" s="2364"/>
    </row>
    <row r="52" spans="1:40" ht="15">
      <c r="A52" s="2345"/>
      <c r="B52" s="2398"/>
      <c r="C52" s="2399"/>
      <c r="D52" s="2345"/>
      <c r="E52" s="2343"/>
      <c r="F52" s="2343"/>
      <c r="G52" s="2343"/>
      <c r="H52" s="2347" t="s">
        <v>657</v>
      </c>
      <c r="I52" s="2347"/>
      <c r="J52" s="2400">
        <f>J53+J54</f>
        <v>0</v>
      </c>
      <c r="K52" s="2400">
        <f>K53+K54</f>
        <v>0</v>
      </c>
      <c r="L52" s="2401">
        <f t="shared" si="6"/>
        <v>0</v>
      </c>
      <c r="M52" s="2400">
        <f>M53+M54</f>
        <v>0</v>
      </c>
      <c r="N52" s="2400">
        <f>N53+N54</f>
        <v>0</v>
      </c>
      <c r="O52" s="2401">
        <f t="shared" si="7"/>
        <v>0</v>
      </c>
      <c r="P52" s="2400">
        <f>P53+P54</f>
        <v>0</v>
      </c>
      <c r="Q52" s="2400">
        <f>Q53+Q54</f>
        <v>0</v>
      </c>
      <c r="R52" s="2401">
        <f t="shared" si="8"/>
        <v>0</v>
      </c>
      <c r="S52" s="2400">
        <f>S53+S54</f>
        <v>0</v>
      </c>
      <c r="T52" s="2400">
        <f>T53+T54</f>
        <v>0</v>
      </c>
      <c r="U52" s="2401">
        <f t="shared" si="9"/>
        <v>0</v>
      </c>
      <c r="V52" s="2401">
        <f t="shared" si="10"/>
        <v>0</v>
      </c>
      <c r="W52" s="2382"/>
      <c r="AM52" s="2364"/>
      <c r="AN52" s="2364"/>
    </row>
    <row r="53" spans="1:40" ht="15">
      <c r="A53" s="2345"/>
      <c r="B53" s="2398"/>
      <c r="C53" s="2399" t="s">
        <v>552</v>
      </c>
      <c r="D53" s="2345"/>
      <c r="E53" s="2343"/>
      <c r="F53" s="2343"/>
      <c r="G53" s="2343"/>
      <c r="H53" s="2347"/>
      <c r="I53" s="2347" t="s">
        <v>649</v>
      </c>
      <c r="J53" s="2400"/>
      <c r="K53" s="2400"/>
      <c r="L53" s="2401">
        <f t="shared" si="6"/>
        <v>0</v>
      </c>
      <c r="M53" s="2400"/>
      <c r="N53" s="2400"/>
      <c r="O53" s="2401">
        <f t="shared" si="7"/>
        <v>0</v>
      </c>
      <c r="P53" s="2400"/>
      <c r="Q53" s="2400"/>
      <c r="R53" s="2401">
        <f t="shared" si="8"/>
        <v>0</v>
      </c>
      <c r="S53" s="2400"/>
      <c r="T53" s="2400"/>
      <c r="U53" s="2401">
        <f t="shared" si="9"/>
        <v>0</v>
      </c>
      <c r="V53" s="2401">
        <f t="shared" si="10"/>
        <v>0</v>
      </c>
      <c r="W53" s="2382"/>
      <c r="AM53" s="2364"/>
      <c r="AN53" s="2364"/>
    </row>
    <row r="54" spans="1:40" ht="15">
      <c r="A54" s="2345"/>
      <c r="B54" s="2398"/>
      <c r="C54" s="2399" t="s">
        <v>551</v>
      </c>
      <c r="D54" s="2345"/>
      <c r="E54" s="2343"/>
      <c r="F54" s="2343"/>
      <c r="G54" s="2343"/>
      <c r="H54" s="2347"/>
      <c r="I54" s="2347" t="s">
        <v>654</v>
      </c>
      <c r="J54" s="2400"/>
      <c r="K54" s="2400"/>
      <c r="L54" s="2401">
        <f t="shared" si="6"/>
        <v>0</v>
      </c>
      <c r="M54" s="2400"/>
      <c r="N54" s="2400"/>
      <c r="O54" s="2401">
        <f t="shared" si="7"/>
        <v>0</v>
      </c>
      <c r="P54" s="2400"/>
      <c r="Q54" s="2400"/>
      <c r="R54" s="2401">
        <f t="shared" si="8"/>
        <v>0</v>
      </c>
      <c r="S54" s="2400"/>
      <c r="T54" s="2400"/>
      <c r="U54" s="2401">
        <f t="shared" si="9"/>
        <v>0</v>
      </c>
      <c r="V54" s="2401">
        <f t="shared" si="10"/>
        <v>0</v>
      </c>
      <c r="W54" s="2382"/>
      <c r="AM54" s="2364"/>
      <c r="AN54" s="2364"/>
    </row>
    <row r="55" spans="1:40" ht="15">
      <c r="A55" s="2345"/>
      <c r="B55" s="2398"/>
      <c r="C55" s="2399"/>
      <c r="D55" s="2345"/>
      <c r="E55" s="2343"/>
      <c r="F55" s="2343"/>
      <c r="G55" s="2343"/>
      <c r="H55" s="2347" t="s">
        <v>658</v>
      </c>
      <c r="I55" s="2347"/>
      <c r="J55" s="2400">
        <f>J56+J57</f>
        <v>0</v>
      </c>
      <c r="K55" s="2400">
        <f>K56+K57</f>
        <v>0</v>
      </c>
      <c r="L55" s="2401">
        <f t="shared" si="6"/>
        <v>0</v>
      </c>
      <c r="M55" s="2400">
        <f>M56+M57</f>
        <v>0</v>
      </c>
      <c r="N55" s="2400">
        <f>N56+N57</f>
        <v>0</v>
      </c>
      <c r="O55" s="2401">
        <f t="shared" si="7"/>
        <v>0</v>
      </c>
      <c r="P55" s="2400">
        <f>P56+P57</f>
        <v>0</v>
      </c>
      <c r="Q55" s="2400">
        <f>Q56+Q57</f>
        <v>0</v>
      </c>
      <c r="R55" s="2401">
        <f t="shared" si="8"/>
        <v>0</v>
      </c>
      <c r="S55" s="2400">
        <f>S56+S57</f>
        <v>0</v>
      </c>
      <c r="T55" s="2400">
        <f>T56+T57</f>
        <v>0</v>
      </c>
      <c r="U55" s="2401">
        <f t="shared" si="9"/>
        <v>0</v>
      </c>
      <c r="V55" s="2401">
        <f t="shared" si="10"/>
        <v>0</v>
      </c>
      <c r="W55" s="2382"/>
      <c r="AM55" s="2364"/>
      <c r="AN55" s="2364"/>
    </row>
    <row r="56" spans="1:40" ht="15">
      <c r="A56" s="2345"/>
      <c r="B56" s="2398"/>
      <c r="C56" s="2399" t="s">
        <v>552</v>
      </c>
      <c r="D56" s="2345"/>
      <c r="E56" s="2343"/>
      <c r="F56" s="2343"/>
      <c r="G56" s="2343"/>
      <c r="H56" s="2347"/>
      <c r="I56" s="2347" t="s">
        <v>649</v>
      </c>
      <c r="J56" s="2400"/>
      <c r="K56" s="2400"/>
      <c r="L56" s="2401">
        <f t="shared" si="6"/>
        <v>0</v>
      </c>
      <c r="M56" s="2400"/>
      <c r="N56" s="2400"/>
      <c r="O56" s="2401">
        <f t="shared" si="7"/>
        <v>0</v>
      </c>
      <c r="P56" s="2400"/>
      <c r="Q56" s="2400"/>
      <c r="R56" s="2401">
        <f t="shared" si="8"/>
        <v>0</v>
      </c>
      <c r="S56" s="2400"/>
      <c r="T56" s="2400"/>
      <c r="U56" s="2401">
        <f t="shared" si="9"/>
        <v>0</v>
      </c>
      <c r="V56" s="2401">
        <f t="shared" si="10"/>
        <v>0</v>
      </c>
      <c r="W56" s="2382"/>
      <c r="AM56" s="2364"/>
      <c r="AN56" s="2364"/>
    </row>
    <row r="57" spans="1:40" ht="15">
      <c r="A57" s="2345"/>
      <c r="B57" s="2398"/>
      <c r="C57" s="2399" t="s">
        <v>551</v>
      </c>
      <c r="D57" s="2345"/>
      <c r="E57" s="2343"/>
      <c r="F57" s="2343"/>
      <c r="G57" s="2343"/>
      <c r="H57" s="2347"/>
      <c r="I57" s="2347" t="s">
        <v>654</v>
      </c>
      <c r="J57" s="2400"/>
      <c r="K57" s="2400"/>
      <c r="L57" s="2401">
        <f t="shared" si="6"/>
        <v>0</v>
      </c>
      <c r="M57" s="2400"/>
      <c r="N57" s="2400"/>
      <c r="O57" s="2401">
        <f t="shared" si="7"/>
        <v>0</v>
      </c>
      <c r="P57" s="2400"/>
      <c r="Q57" s="2400"/>
      <c r="R57" s="2401">
        <f t="shared" si="8"/>
        <v>0</v>
      </c>
      <c r="S57" s="2400"/>
      <c r="T57" s="2400"/>
      <c r="U57" s="2401">
        <f t="shared" si="9"/>
        <v>0</v>
      </c>
      <c r="V57" s="2401">
        <f t="shared" si="10"/>
        <v>0</v>
      </c>
      <c r="W57" s="2382"/>
      <c r="AM57" s="2364"/>
      <c r="AN57" s="2364"/>
    </row>
    <row r="58" spans="1:40" ht="15">
      <c r="A58" s="2345"/>
      <c r="B58" s="2398"/>
      <c r="C58" s="2399"/>
      <c r="D58" s="2345"/>
      <c r="E58" s="2343"/>
      <c r="F58" s="2343"/>
      <c r="G58" s="2343"/>
      <c r="H58" s="2347" t="s">
        <v>659</v>
      </c>
      <c r="I58" s="2347"/>
      <c r="J58" s="2400">
        <f>J59+J60</f>
        <v>0</v>
      </c>
      <c r="K58" s="2400">
        <f>K59+K60</f>
        <v>0</v>
      </c>
      <c r="L58" s="2401">
        <f t="shared" si="6"/>
        <v>0</v>
      </c>
      <c r="M58" s="2400">
        <f>M59+M60</f>
        <v>0</v>
      </c>
      <c r="N58" s="2400">
        <f>N59+N60</f>
        <v>0</v>
      </c>
      <c r="O58" s="2401">
        <f t="shared" si="7"/>
        <v>0</v>
      </c>
      <c r="P58" s="2400">
        <f>P59+P60</f>
        <v>0</v>
      </c>
      <c r="Q58" s="2400">
        <f>Q59+Q60</f>
        <v>0</v>
      </c>
      <c r="R58" s="2401">
        <f t="shared" si="8"/>
        <v>0</v>
      </c>
      <c r="S58" s="2400">
        <f>S59+S60</f>
        <v>0</v>
      </c>
      <c r="T58" s="2400">
        <f>T59+T60</f>
        <v>0</v>
      </c>
      <c r="U58" s="2401">
        <f t="shared" si="9"/>
        <v>0</v>
      </c>
      <c r="V58" s="2401">
        <f t="shared" si="10"/>
        <v>0</v>
      </c>
      <c r="W58" s="2382"/>
      <c r="AM58" s="2364"/>
      <c r="AN58" s="2364"/>
    </row>
    <row r="59" spans="1:40" ht="15">
      <c r="A59" s="2345"/>
      <c r="B59" s="2398"/>
      <c r="C59" s="2399" t="s">
        <v>552</v>
      </c>
      <c r="D59" s="2345"/>
      <c r="E59" s="2343"/>
      <c r="F59" s="2343"/>
      <c r="G59" s="2343"/>
      <c r="H59" s="2347"/>
      <c r="I59" s="2347" t="s">
        <v>649</v>
      </c>
      <c r="J59" s="2400"/>
      <c r="K59" s="2400"/>
      <c r="L59" s="2401">
        <f t="shared" si="6"/>
        <v>0</v>
      </c>
      <c r="M59" s="2400"/>
      <c r="N59" s="2400"/>
      <c r="O59" s="2401">
        <f t="shared" si="7"/>
        <v>0</v>
      </c>
      <c r="P59" s="2400"/>
      <c r="Q59" s="2400"/>
      <c r="R59" s="2401">
        <f t="shared" si="8"/>
        <v>0</v>
      </c>
      <c r="S59" s="2400"/>
      <c r="T59" s="2400"/>
      <c r="U59" s="2401">
        <f t="shared" si="9"/>
        <v>0</v>
      </c>
      <c r="V59" s="2401">
        <f t="shared" si="10"/>
        <v>0</v>
      </c>
      <c r="W59" s="2382"/>
      <c r="AM59" s="2364"/>
      <c r="AN59" s="2364"/>
    </row>
    <row r="60" spans="1:40" ht="15">
      <c r="A60" s="2345"/>
      <c r="B60" s="2398"/>
      <c r="C60" s="2399" t="s">
        <v>551</v>
      </c>
      <c r="D60" s="2345"/>
      <c r="E60" s="2343"/>
      <c r="F60" s="2343"/>
      <c r="G60" s="2343"/>
      <c r="H60" s="2347"/>
      <c r="I60" s="2347" t="s">
        <v>654</v>
      </c>
      <c r="J60" s="2400"/>
      <c r="K60" s="2400"/>
      <c r="L60" s="2401">
        <f t="shared" si="6"/>
        <v>0</v>
      </c>
      <c r="M60" s="2400"/>
      <c r="N60" s="2400"/>
      <c r="O60" s="2401">
        <f t="shared" si="7"/>
        <v>0</v>
      </c>
      <c r="P60" s="2400"/>
      <c r="Q60" s="2400"/>
      <c r="R60" s="2401">
        <f t="shared" si="8"/>
        <v>0</v>
      </c>
      <c r="S60" s="2400"/>
      <c r="T60" s="2400"/>
      <c r="U60" s="2401">
        <f t="shared" si="9"/>
        <v>0</v>
      </c>
      <c r="V60" s="2401">
        <f t="shared" si="10"/>
        <v>0</v>
      </c>
      <c r="W60" s="2382"/>
      <c r="AM60" s="2364"/>
      <c r="AN60" s="2364"/>
    </row>
    <row r="61" spans="1:40" ht="15">
      <c r="A61" s="2345"/>
      <c r="B61" s="2398"/>
      <c r="C61" s="2399" t="s">
        <v>551</v>
      </c>
      <c r="D61" s="2345"/>
      <c r="E61" s="2343"/>
      <c r="F61" s="2343"/>
      <c r="G61" s="2343"/>
      <c r="H61" s="2347" t="s">
        <v>660</v>
      </c>
      <c r="I61" s="2347"/>
      <c r="J61" s="2400"/>
      <c r="K61" s="2400"/>
      <c r="L61" s="2401">
        <f t="shared" si="6"/>
        <v>0</v>
      </c>
      <c r="M61" s="2400"/>
      <c r="N61" s="2400"/>
      <c r="O61" s="2401">
        <f t="shared" si="7"/>
        <v>0</v>
      </c>
      <c r="P61" s="2400"/>
      <c r="Q61" s="2400"/>
      <c r="R61" s="2401">
        <f t="shared" si="8"/>
        <v>0</v>
      </c>
      <c r="S61" s="2400"/>
      <c r="T61" s="2400"/>
      <c r="U61" s="2401">
        <f t="shared" si="9"/>
        <v>0</v>
      </c>
      <c r="V61" s="2401">
        <f t="shared" si="10"/>
        <v>0</v>
      </c>
      <c r="W61" s="2382"/>
      <c r="AM61" s="2364"/>
      <c r="AN61" s="2364"/>
    </row>
    <row r="62" spans="1:40" ht="15">
      <c r="A62" s="2345"/>
      <c r="B62" s="2398"/>
      <c r="C62" s="2399"/>
      <c r="D62" s="2345"/>
      <c r="E62" s="2343"/>
      <c r="F62" s="2343"/>
      <c r="G62" s="2343"/>
      <c r="H62" s="2347" t="s">
        <v>661</v>
      </c>
      <c r="I62" s="2347"/>
      <c r="J62" s="2400">
        <f>J63+J64+J65+J66</f>
        <v>0</v>
      </c>
      <c r="K62" s="2400">
        <f>K63+K64+K65+K66</f>
        <v>0</v>
      </c>
      <c r="L62" s="2401">
        <f t="shared" ref="L62:L66" si="11">J62+K62</f>
        <v>0</v>
      </c>
      <c r="M62" s="2400">
        <f>M63+M64+M65+M66</f>
        <v>0</v>
      </c>
      <c r="N62" s="2400">
        <f>N63+N64+N65+N66</f>
        <v>0</v>
      </c>
      <c r="O62" s="2401">
        <f t="shared" ref="O62:O66" si="12">M62+N62</f>
        <v>0</v>
      </c>
      <c r="P62" s="2400">
        <f>P63+P64+P65+P66</f>
        <v>0</v>
      </c>
      <c r="Q62" s="2400">
        <f>Q63+Q64+Q65+Q66</f>
        <v>0</v>
      </c>
      <c r="R62" s="2401">
        <f t="shared" ref="R62:R66" si="13">P62+Q62</f>
        <v>0</v>
      </c>
      <c r="S62" s="2400">
        <f>S63+S64+S65+S66</f>
        <v>0</v>
      </c>
      <c r="T62" s="2400">
        <f>T63+T64+T65+T66</f>
        <v>0</v>
      </c>
      <c r="U62" s="2401">
        <f t="shared" ref="U62:U66" si="14">S62+T62</f>
        <v>0</v>
      </c>
      <c r="V62" s="2401">
        <f t="shared" ref="V62:V66" si="15">U62+R62+O62+L62</f>
        <v>0</v>
      </c>
      <c r="W62" s="2382"/>
      <c r="AM62" s="2364"/>
      <c r="AN62" s="2364"/>
    </row>
    <row r="63" spans="1:40" ht="15">
      <c r="A63" s="2345"/>
      <c r="B63" s="2398"/>
      <c r="C63" s="2399" t="s">
        <v>551</v>
      </c>
      <c r="D63" s="2345"/>
      <c r="E63" s="2343"/>
      <c r="F63" s="2343"/>
      <c r="G63" s="2343"/>
      <c r="H63" s="2347"/>
      <c r="I63" s="2347" t="s">
        <v>662</v>
      </c>
      <c r="J63" s="2400"/>
      <c r="K63" s="2400"/>
      <c r="L63" s="2401">
        <f t="shared" si="11"/>
        <v>0</v>
      </c>
      <c r="M63" s="2400"/>
      <c r="N63" s="2400"/>
      <c r="O63" s="2401">
        <f t="shared" si="12"/>
        <v>0</v>
      </c>
      <c r="P63" s="2400"/>
      <c r="Q63" s="2400"/>
      <c r="R63" s="2401">
        <f t="shared" si="13"/>
        <v>0</v>
      </c>
      <c r="S63" s="2400"/>
      <c r="T63" s="2400"/>
      <c r="U63" s="2401">
        <f t="shared" si="14"/>
        <v>0</v>
      </c>
      <c r="V63" s="2401">
        <f t="shared" si="15"/>
        <v>0</v>
      </c>
      <c r="W63" s="2382"/>
      <c r="AM63" s="2364"/>
      <c r="AN63" s="2364"/>
    </row>
    <row r="64" spans="1:40" ht="15">
      <c r="A64" s="2345"/>
      <c r="B64" s="2398"/>
      <c r="C64" s="2399" t="s">
        <v>551</v>
      </c>
      <c r="D64" s="2345"/>
      <c r="E64" s="2343"/>
      <c r="F64" s="2343"/>
      <c r="G64" s="2343"/>
      <c r="H64" s="2347"/>
      <c r="I64" s="2347" t="s">
        <v>663</v>
      </c>
      <c r="J64" s="2400"/>
      <c r="K64" s="2400"/>
      <c r="L64" s="2401">
        <f t="shared" si="11"/>
        <v>0</v>
      </c>
      <c r="M64" s="2400"/>
      <c r="N64" s="2400"/>
      <c r="O64" s="2401">
        <f t="shared" si="12"/>
        <v>0</v>
      </c>
      <c r="P64" s="2400"/>
      <c r="Q64" s="2400"/>
      <c r="R64" s="2401">
        <f t="shared" si="13"/>
        <v>0</v>
      </c>
      <c r="S64" s="2400"/>
      <c r="T64" s="2400"/>
      <c r="U64" s="2401">
        <f t="shared" si="14"/>
        <v>0</v>
      </c>
      <c r="V64" s="2401">
        <f t="shared" si="15"/>
        <v>0</v>
      </c>
      <c r="W64" s="2382"/>
      <c r="AM64" s="2364"/>
      <c r="AN64" s="2364"/>
    </row>
    <row r="65" spans="1:40" ht="15">
      <c r="A65" s="2345"/>
      <c r="B65" s="2398"/>
      <c r="C65" s="2399" t="s">
        <v>551</v>
      </c>
      <c r="D65" s="2345"/>
      <c r="E65" s="2343"/>
      <c r="F65" s="2343"/>
      <c r="G65" s="2343"/>
      <c r="H65" s="2347"/>
      <c r="I65" s="2347" t="s">
        <v>664</v>
      </c>
      <c r="J65" s="2400"/>
      <c r="K65" s="2400"/>
      <c r="L65" s="2401">
        <f t="shared" si="11"/>
        <v>0</v>
      </c>
      <c r="M65" s="2400"/>
      <c r="N65" s="2400"/>
      <c r="O65" s="2401">
        <f t="shared" si="12"/>
        <v>0</v>
      </c>
      <c r="P65" s="2400"/>
      <c r="Q65" s="2400"/>
      <c r="R65" s="2401">
        <f t="shared" si="13"/>
        <v>0</v>
      </c>
      <c r="S65" s="2400"/>
      <c r="T65" s="2400"/>
      <c r="U65" s="2401">
        <f t="shared" si="14"/>
        <v>0</v>
      </c>
      <c r="V65" s="2401">
        <f t="shared" si="15"/>
        <v>0</v>
      </c>
      <c r="W65" s="2382"/>
      <c r="AM65" s="2364"/>
      <c r="AN65" s="2364"/>
    </row>
    <row r="66" spans="1:40" ht="15">
      <c r="A66" s="2345"/>
      <c r="B66" s="2398"/>
      <c r="C66" s="2399" t="s">
        <v>551</v>
      </c>
      <c r="D66" s="2345"/>
      <c r="E66" s="2343"/>
      <c r="F66" s="2343"/>
      <c r="G66" s="2343"/>
      <c r="H66" s="2347"/>
      <c r="I66" s="2347" t="s">
        <v>665</v>
      </c>
      <c r="J66" s="2400"/>
      <c r="K66" s="2400"/>
      <c r="L66" s="2401">
        <f t="shared" si="11"/>
        <v>0</v>
      </c>
      <c r="M66" s="2400"/>
      <c r="N66" s="2400"/>
      <c r="O66" s="2401">
        <f t="shared" si="12"/>
        <v>0</v>
      </c>
      <c r="P66" s="2400"/>
      <c r="Q66" s="2400"/>
      <c r="R66" s="2401">
        <f t="shared" si="13"/>
        <v>0</v>
      </c>
      <c r="S66" s="2400"/>
      <c r="T66" s="2400"/>
      <c r="U66" s="2401">
        <f t="shared" si="14"/>
        <v>0</v>
      </c>
      <c r="V66" s="2401">
        <f t="shared" si="15"/>
        <v>0</v>
      </c>
      <c r="W66" s="2382"/>
      <c r="AM66" s="2364"/>
      <c r="AN66" s="2364"/>
    </row>
    <row r="67" spans="1:40" ht="15">
      <c r="A67" s="2345"/>
      <c r="B67" s="2398"/>
      <c r="C67" s="2399"/>
      <c r="D67" s="2345"/>
      <c r="E67" s="2343"/>
      <c r="F67" s="2343"/>
      <c r="G67" s="2343"/>
      <c r="H67" s="2347"/>
      <c r="I67" s="2347"/>
      <c r="J67" s="2400"/>
      <c r="K67" s="2400"/>
      <c r="L67" s="2401"/>
      <c r="M67" s="2400"/>
      <c r="N67" s="2400"/>
      <c r="O67" s="2401"/>
      <c r="P67" s="2400"/>
      <c r="Q67" s="2400"/>
      <c r="R67" s="2401"/>
      <c r="S67" s="2400"/>
      <c r="T67" s="2400"/>
      <c r="U67" s="2401"/>
      <c r="V67" s="2401"/>
      <c r="W67" s="2382"/>
      <c r="AM67" s="2364"/>
      <c r="AN67" s="2364"/>
    </row>
    <row r="68" spans="1:40" ht="15">
      <c r="A68" s="2345"/>
      <c r="B68" s="2398"/>
      <c r="C68" s="2399" t="s">
        <v>552</v>
      </c>
      <c r="D68" s="2345"/>
      <c r="E68" s="2343"/>
      <c r="F68" s="2343"/>
      <c r="G68" s="2343" t="s">
        <v>83</v>
      </c>
      <c r="H68" s="2347"/>
      <c r="I68" s="2343"/>
      <c r="J68" s="2399"/>
      <c r="K68" s="2399"/>
      <c r="L68" s="2398">
        <f>J68+K68</f>
        <v>0</v>
      </c>
      <c r="M68" s="2399"/>
      <c r="N68" s="2399"/>
      <c r="O68" s="2398">
        <f>M68+N68</f>
        <v>0</v>
      </c>
      <c r="P68" s="2399"/>
      <c r="Q68" s="2399"/>
      <c r="R68" s="2398">
        <f>P68+Q68</f>
        <v>0</v>
      </c>
      <c r="S68" s="2399"/>
      <c r="T68" s="2399"/>
      <c r="U68" s="2398">
        <f>S68+T68</f>
        <v>0</v>
      </c>
      <c r="V68" s="2398">
        <f>T68+U68</f>
        <v>0</v>
      </c>
      <c r="W68" s="2382"/>
      <c r="AM68" s="2364"/>
      <c r="AN68" s="2364"/>
    </row>
    <row r="69" spans="1:40" ht="15">
      <c r="A69" s="2345"/>
      <c r="B69" s="2398"/>
      <c r="C69" s="2399"/>
      <c r="D69" s="2345"/>
      <c r="E69" s="2343"/>
      <c r="F69" s="2343"/>
      <c r="G69" s="2343"/>
      <c r="H69" s="2347"/>
      <c r="I69" s="2347"/>
      <c r="J69" s="2400"/>
      <c r="K69" s="2400"/>
      <c r="L69" s="2398"/>
      <c r="M69" s="2400"/>
      <c r="N69" s="2400"/>
      <c r="O69" s="2398"/>
      <c r="P69" s="2400"/>
      <c r="Q69" s="2400"/>
      <c r="R69" s="2398"/>
      <c r="S69" s="2400"/>
      <c r="T69" s="2400"/>
      <c r="U69" s="2398"/>
      <c r="V69" s="2398"/>
      <c r="W69" s="2382"/>
      <c r="AM69" s="2364"/>
      <c r="AN69" s="2364"/>
    </row>
    <row r="70" spans="1:40" ht="15">
      <c r="A70" s="2345"/>
      <c r="B70" s="2398"/>
      <c r="C70" s="2399" t="s">
        <v>552</v>
      </c>
      <c r="D70" s="2345"/>
      <c r="E70" s="2343"/>
      <c r="F70" s="2343"/>
      <c r="G70" s="2486" t="s">
        <v>2016</v>
      </c>
      <c r="H70" s="2347"/>
      <c r="I70" s="2343"/>
      <c r="J70" s="2399"/>
      <c r="K70" s="2399"/>
      <c r="L70" s="2398">
        <f>J70+K70</f>
        <v>0</v>
      </c>
      <c r="M70" s="2399"/>
      <c r="N70" s="2399"/>
      <c r="O70" s="2398">
        <f>M70+N70</f>
        <v>0</v>
      </c>
      <c r="P70" s="2399"/>
      <c r="Q70" s="2399"/>
      <c r="R70" s="2398">
        <f>P70+Q70</f>
        <v>0</v>
      </c>
      <c r="S70" s="2399"/>
      <c r="T70" s="2399"/>
      <c r="U70" s="2398">
        <f>S70+T70</f>
        <v>0</v>
      </c>
      <c r="V70" s="2398">
        <f>T70+U70</f>
        <v>0</v>
      </c>
      <c r="W70" s="2382"/>
      <c r="AM70" s="2364"/>
      <c r="AN70" s="2364"/>
    </row>
    <row r="71" spans="1:40" ht="15">
      <c r="A71" s="2345"/>
      <c r="B71" s="2398"/>
      <c r="C71" s="2399"/>
      <c r="D71" s="2345"/>
      <c r="E71" s="2343"/>
      <c r="F71" s="2343"/>
      <c r="G71" s="2343"/>
      <c r="H71" s="2347"/>
      <c r="I71" s="3817" t="s">
        <v>2017</v>
      </c>
      <c r="J71" s="2400"/>
      <c r="K71" s="2400"/>
      <c r="L71" s="2398"/>
      <c r="M71" s="2400"/>
      <c r="N71" s="2400"/>
      <c r="O71" s="2398"/>
      <c r="P71" s="2400"/>
      <c r="Q71" s="2400"/>
      <c r="R71" s="2398"/>
      <c r="S71" s="2400"/>
      <c r="T71" s="2400"/>
      <c r="U71" s="2398"/>
      <c r="V71" s="2398"/>
      <c r="W71" s="2382"/>
      <c r="AM71" s="2364"/>
      <c r="AN71" s="2364"/>
    </row>
    <row r="72" spans="1:40" ht="15">
      <c r="A72" s="2345"/>
      <c r="B72" s="2398"/>
      <c r="C72" s="2399" t="s">
        <v>551</v>
      </c>
      <c r="D72" s="2345"/>
      <c r="E72" s="2349"/>
      <c r="F72" s="2349"/>
      <c r="G72" s="2349" t="s">
        <v>602</v>
      </c>
      <c r="H72" s="2348"/>
      <c r="I72" s="2348"/>
      <c r="J72" s="2400"/>
      <c r="K72" s="2400"/>
      <c r="L72" s="2398">
        <f>J72+K72</f>
        <v>0</v>
      </c>
      <c r="M72" s="2400"/>
      <c r="N72" s="2400"/>
      <c r="O72" s="2398">
        <f>M72+N72</f>
        <v>0</v>
      </c>
      <c r="P72" s="2400"/>
      <c r="Q72" s="2400"/>
      <c r="R72" s="2398">
        <f>P72+Q72</f>
        <v>0</v>
      </c>
      <c r="S72" s="2400"/>
      <c r="T72" s="2400"/>
      <c r="U72" s="2398">
        <f>S72+T72</f>
        <v>0</v>
      </c>
      <c r="V72" s="2398">
        <f>T72+U72</f>
        <v>0</v>
      </c>
      <c r="W72" s="2382"/>
      <c r="AM72" s="2364"/>
      <c r="AN72" s="2364"/>
    </row>
    <row r="73" spans="1:40" ht="15">
      <c r="A73" s="2345"/>
      <c r="B73" s="2398"/>
      <c r="C73" s="2399"/>
      <c r="D73" s="2345"/>
      <c r="E73" s="2343"/>
      <c r="F73" s="2343"/>
      <c r="G73" s="2343"/>
      <c r="H73" s="2347"/>
      <c r="I73" s="2347"/>
      <c r="J73" s="2400"/>
      <c r="K73" s="2400"/>
      <c r="L73" s="2398"/>
      <c r="M73" s="2400"/>
      <c r="N73" s="2400"/>
      <c r="O73" s="2398"/>
      <c r="P73" s="2400"/>
      <c r="Q73" s="2400"/>
      <c r="R73" s="2398"/>
      <c r="S73" s="2400"/>
      <c r="T73" s="2400"/>
      <c r="U73" s="2398"/>
      <c r="V73" s="2398"/>
      <c r="W73" s="2382"/>
      <c r="AM73" s="2364"/>
      <c r="AN73" s="2364"/>
    </row>
    <row r="74" spans="1:40" ht="15">
      <c r="A74" s="2345"/>
      <c r="B74" s="2398"/>
      <c r="C74" s="2399" t="s">
        <v>552</v>
      </c>
      <c r="D74" s="2345"/>
      <c r="E74" s="2343"/>
      <c r="F74" s="2343"/>
      <c r="G74" s="2343" t="s">
        <v>74</v>
      </c>
      <c r="H74" s="2347"/>
      <c r="I74" s="2347"/>
      <c r="J74" s="2400"/>
      <c r="K74" s="2400"/>
      <c r="L74" s="2398">
        <f>J74+K74</f>
        <v>0</v>
      </c>
      <c r="M74" s="2400"/>
      <c r="N74" s="2400"/>
      <c r="O74" s="2398">
        <f>M74+N74</f>
        <v>0</v>
      </c>
      <c r="P74" s="2400"/>
      <c r="Q74" s="2400"/>
      <c r="R74" s="2398">
        <f>P74+Q74</f>
        <v>0</v>
      </c>
      <c r="S74" s="2400"/>
      <c r="T74" s="2400"/>
      <c r="U74" s="2398">
        <f>S74+T74</f>
        <v>0</v>
      </c>
      <c r="V74" s="2398">
        <f>T74+U74</f>
        <v>0</v>
      </c>
      <c r="W74" s="2382"/>
      <c r="AM74" s="2364"/>
      <c r="AN74" s="2364"/>
    </row>
    <row r="75" spans="1:40" ht="15">
      <c r="A75" s="2345"/>
      <c r="B75" s="2398"/>
      <c r="C75" s="2399" t="s">
        <v>552</v>
      </c>
      <c r="D75" s="2345"/>
      <c r="E75" s="2343"/>
      <c r="F75" s="2343"/>
      <c r="G75" s="2343" t="s">
        <v>908</v>
      </c>
      <c r="H75" s="2347"/>
      <c r="I75" s="2347"/>
      <c r="J75" s="2400"/>
      <c r="K75" s="2400"/>
      <c r="L75" s="2398">
        <f>J75+K75</f>
        <v>0</v>
      </c>
      <c r="M75" s="2400"/>
      <c r="N75" s="2400"/>
      <c r="O75" s="2398">
        <f>M75+N75</f>
        <v>0</v>
      </c>
      <c r="P75" s="2400"/>
      <c r="Q75" s="2400"/>
      <c r="R75" s="2398">
        <f>P75+Q75</f>
        <v>0</v>
      </c>
      <c r="S75" s="2400"/>
      <c r="T75" s="2400"/>
      <c r="U75" s="2398">
        <f>S75+T75</f>
        <v>0</v>
      </c>
      <c r="V75" s="2398">
        <f>T75+U75</f>
        <v>0</v>
      </c>
      <c r="W75" s="2382"/>
      <c r="AM75" s="2364"/>
      <c r="AN75" s="2364"/>
    </row>
    <row r="76" spans="1:40" ht="15">
      <c r="A76" s="2345"/>
      <c r="B76" s="2398"/>
      <c r="C76" s="2399"/>
      <c r="D76" s="2345"/>
      <c r="E76" s="2343"/>
      <c r="F76" s="2343"/>
      <c r="G76" s="2343"/>
      <c r="H76" s="2347"/>
      <c r="I76" s="2347"/>
      <c r="J76" s="2400"/>
      <c r="K76" s="2400"/>
      <c r="L76" s="2401"/>
      <c r="M76" s="2400"/>
      <c r="N76" s="2400"/>
      <c r="O76" s="2401"/>
      <c r="P76" s="2400"/>
      <c r="Q76" s="2400"/>
      <c r="R76" s="2401"/>
      <c r="S76" s="2400"/>
      <c r="T76" s="2400"/>
      <c r="U76" s="2401"/>
      <c r="V76" s="2401"/>
      <c r="W76" s="2382"/>
      <c r="AM76" s="2364"/>
      <c r="AN76" s="2364"/>
    </row>
    <row r="77" spans="1:40" ht="15">
      <c r="A77" s="2345"/>
      <c r="B77" s="2398"/>
      <c r="C77" s="2399"/>
      <c r="D77" s="2345"/>
      <c r="E77" s="2343"/>
      <c r="F77" s="2343" t="s">
        <v>894</v>
      </c>
      <c r="G77" s="2343" t="s">
        <v>603</v>
      </c>
      <c r="H77" s="2343"/>
      <c r="I77" s="2343"/>
      <c r="J77" s="2399">
        <f>J79+J88+J91+J92</f>
        <v>0</v>
      </c>
      <c r="K77" s="2399">
        <f>K79+K88+K91+K92</f>
        <v>0</v>
      </c>
      <c r="L77" s="2398">
        <f>J77+K77</f>
        <v>0</v>
      </c>
      <c r="M77" s="2399">
        <f>M79+M88+M91+M92</f>
        <v>0</v>
      </c>
      <c r="N77" s="2399">
        <f>N79+N88+N91+N92</f>
        <v>0</v>
      </c>
      <c r="O77" s="2398">
        <f>M77+N77</f>
        <v>0</v>
      </c>
      <c r="P77" s="2399">
        <f>P79+P88+P91+P92</f>
        <v>0</v>
      </c>
      <c r="Q77" s="2399">
        <f>Q79+Q88+Q91+Q92</f>
        <v>0</v>
      </c>
      <c r="R77" s="2398">
        <f>P77+Q77</f>
        <v>0</v>
      </c>
      <c r="S77" s="2399">
        <f>S79+S88+S91+S92</f>
        <v>0</v>
      </c>
      <c r="T77" s="2399">
        <f>T79+T88+T91+T92</f>
        <v>0</v>
      </c>
      <c r="U77" s="2398">
        <f>S77+T77</f>
        <v>0</v>
      </c>
      <c r="V77" s="2398">
        <f>U77+R77+O77+L77</f>
        <v>0</v>
      </c>
      <c r="W77" s="2382"/>
      <c r="AM77" s="2364"/>
      <c r="AN77" s="2364"/>
    </row>
    <row r="78" spans="1:40" ht="15">
      <c r="A78" s="2345"/>
      <c r="B78" s="2398"/>
      <c r="C78" s="2399"/>
      <c r="D78" s="2345"/>
      <c r="E78" s="2343"/>
      <c r="F78" s="2343"/>
      <c r="G78" s="2343"/>
      <c r="H78" s="2343"/>
      <c r="I78" s="2343"/>
      <c r="J78" s="2399"/>
      <c r="K78" s="2399"/>
      <c r="L78" s="2398"/>
      <c r="M78" s="2399"/>
      <c r="N78" s="2399"/>
      <c r="O78" s="2398"/>
      <c r="P78" s="2399"/>
      <c r="Q78" s="2399"/>
      <c r="R78" s="2398"/>
      <c r="S78" s="2399"/>
      <c r="T78" s="2399"/>
      <c r="U78" s="2398"/>
      <c r="V78" s="2398"/>
      <c r="W78" s="2382"/>
      <c r="AM78" s="2364"/>
      <c r="AN78" s="2364"/>
    </row>
    <row r="79" spans="1:40" ht="15">
      <c r="A79" s="2345"/>
      <c r="B79" s="2398"/>
      <c r="C79" s="2399"/>
      <c r="D79" s="2345"/>
      <c r="E79" s="2343"/>
      <c r="F79" s="2343"/>
      <c r="G79" s="2346" t="s">
        <v>798</v>
      </c>
      <c r="H79" s="2343" t="s">
        <v>604</v>
      </c>
      <c r="I79" s="2343"/>
      <c r="J79" s="2399">
        <f>J80+J81+J82+J86</f>
        <v>0</v>
      </c>
      <c r="K79" s="2399">
        <f>K80+K81+K82+K86</f>
        <v>0</v>
      </c>
      <c r="L79" s="2398">
        <f>J79+K79</f>
        <v>0</v>
      </c>
      <c r="M79" s="2399">
        <f>M80+M81+M82+M86</f>
        <v>0</v>
      </c>
      <c r="N79" s="2399">
        <f>N80+N81+N82+N86</f>
        <v>0</v>
      </c>
      <c r="O79" s="2398">
        <f>M79+N79</f>
        <v>0</v>
      </c>
      <c r="P79" s="2399">
        <f>P80+P81+P82+P86</f>
        <v>0</v>
      </c>
      <c r="Q79" s="2399">
        <f>Q80+Q81+Q82+Q86</f>
        <v>0</v>
      </c>
      <c r="R79" s="2398">
        <f>P79+Q79</f>
        <v>0</v>
      </c>
      <c r="S79" s="2399">
        <f>S80+S81+S82+S86</f>
        <v>0</v>
      </c>
      <c r="T79" s="2399">
        <f>T80+T81+T82+T86</f>
        <v>0</v>
      </c>
      <c r="U79" s="2398">
        <f>S79+T79</f>
        <v>0</v>
      </c>
      <c r="V79" s="2398">
        <f t="shared" ref="V79:V86" si="16">U79+R79+O79+L79</f>
        <v>0</v>
      </c>
      <c r="W79" s="2382"/>
      <c r="AM79" s="2364"/>
      <c r="AN79" s="2364"/>
    </row>
    <row r="80" spans="1:40" ht="15">
      <c r="A80" s="2345"/>
      <c r="B80" s="2398"/>
      <c r="C80" s="2399" t="s">
        <v>551</v>
      </c>
      <c r="D80" s="2345"/>
      <c r="E80" s="2343"/>
      <c r="F80" s="2343"/>
      <c r="G80" s="2343"/>
      <c r="H80" s="2347" t="s">
        <v>605</v>
      </c>
      <c r="I80" s="2347"/>
      <c r="J80" s="2400"/>
      <c r="K80" s="2400"/>
      <c r="L80" s="2401">
        <f t="shared" ref="L80:L86" si="17">J80+K80</f>
        <v>0</v>
      </c>
      <c r="M80" s="2400"/>
      <c r="N80" s="2400"/>
      <c r="O80" s="2401">
        <f t="shared" ref="O80:O86" si="18">M80+N80</f>
        <v>0</v>
      </c>
      <c r="P80" s="2400"/>
      <c r="Q80" s="2400"/>
      <c r="R80" s="2401">
        <f t="shared" ref="R80:R86" si="19">P80+Q80</f>
        <v>0</v>
      </c>
      <c r="S80" s="2400"/>
      <c r="T80" s="2400"/>
      <c r="U80" s="2401">
        <f t="shared" ref="U80:U86" si="20">S80+T80</f>
        <v>0</v>
      </c>
      <c r="V80" s="2401">
        <f t="shared" si="16"/>
        <v>0</v>
      </c>
      <c r="W80" s="2382"/>
      <c r="AM80" s="2364"/>
      <c r="AN80" s="2364"/>
    </row>
    <row r="81" spans="1:40" ht="15">
      <c r="A81" s="2345"/>
      <c r="B81" s="2398"/>
      <c r="C81" s="2399" t="s">
        <v>551</v>
      </c>
      <c r="D81" s="2345"/>
      <c r="E81" s="2343"/>
      <c r="F81" s="2343"/>
      <c r="G81" s="2343"/>
      <c r="H81" s="2347" t="s">
        <v>606</v>
      </c>
      <c r="I81" s="2347"/>
      <c r="J81" s="2400"/>
      <c r="K81" s="2400"/>
      <c r="L81" s="2401">
        <f t="shared" si="17"/>
        <v>0</v>
      </c>
      <c r="M81" s="2400"/>
      <c r="N81" s="2400"/>
      <c r="O81" s="2401">
        <f t="shared" si="18"/>
        <v>0</v>
      </c>
      <c r="P81" s="2400"/>
      <c r="Q81" s="2400"/>
      <c r="R81" s="2401">
        <f t="shared" si="19"/>
        <v>0</v>
      </c>
      <c r="S81" s="2400"/>
      <c r="T81" s="2400"/>
      <c r="U81" s="2401">
        <f t="shared" si="20"/>
        <v>0</v>
      </c>
      <c r="V81" s="2401">
        <f t="shared" si="16"/>
        <v>0</v>
      </c>
      <c r="W81" s="2382"/>
      <c r="AM81" s="2364"/>
      <c r="AN81" s="2364"/>
    </row>
    <row r="82" spans="1:40" ht="15">
      <c r="A82" s="2345"/>
      <c r="B82" s="2398"/>
      <c r="C82" s="2399"/>
      <c r="D82" s="2345"/>
      <c r="E82" s="2343"/>
      <c r="F82" s="2343"/>
      <c r="G82" s="2343"/>
      <c r="H82" s="2347" t="s">
        <v>607</v>
      </c>
      <c r="I82" s="2347"/>
      <c r="J82" s="2400">
        <f>J83+J84+J85</f>
        <v>0</v>
      </c>
      <c r="K82" s="2400">
        <f>K83+K84+K85</f>
        <v>0</v>
      </c>
      <c r="L82" s="2401">
        <f t="shared" si="17"/>
        <v>0</v>
      </c>
      <c r="M82" s="2400">
        <f>M83+M84+M85</f>
        <v>0</v>
      </c>
      <c r="N82" s="2400">
        <f>N83+N84+N85</f>
        <v>0</v>
      </c>
      <c r="O82" s="2401">
        <f t="shared" si="18"/>
        <v>0</v>
      </c>
      <c r="P82" s="2400">
        <f>P83+P84+P85</f>
        <v>0</v>
      </c>
      <c r="Q82" s="2400">
        <f>Q83+Q84+Q85</f>
        <v>0</v>
      </c>
      <c r="R82" s="2401">
        <f t="shared" si="19"/>
        <v>0</v>
      </c>
      <c r="S82" s="2400">
        <f>S83+S84+S85</f>
        <v>0</v>
      </c>
      <c r="T82" s="2400">
        <f>T83+T84+T85</f>
        <v>0</v>
      </c>
      <c r="U82" s="2401">
        <f t="shared" si="20"/>
        <v>0</v>
      </c>
      <c r="V82" s="2401">
        <f t="shared" si="16"/>
        <v>0</v>
      </c>
      <c r="W82" s="2382"/>
      <c r="AM82" s="2364"/>
      <c r="AN82" s="2364"/>
    </row>
    <row r="83" spans="1:40" ht="15">
      <c r="A83" s="2345"/>
      <c r="B83" s="2398"/>
      <c r="C83" s="2399" t="s">
        <v>551</v>
      </c>
      <c r="D83" s="2345"/>
      <c r="E83" s="2343"/>
      <c r="F83" s="2343"/>
      <c r="G83" s="2343"/>
      <c r="H83" s="2347"/>
      <c r="I83" s="2347" t="s">
        <v>608</v>
      </c>
      <c r="J83" s="2400"/>
      <c r="K83" s="2400"/>
      <c r="L83" s="2401">
        <f t="shared" si="17"/>
        <v>0</v>
      </c>
      <c r="M83" s="2400"/>
      <c r="N83" s="2400"/>
      <c r="O83" s="2401">
        <f t="shared" si="18"/>
        <v>0</v>
      </c>
      <c r="P83" s="2400"/>
      <c r="Q83" s="2400"/>
      <c r="R83" s="2401">
        <f t="shared" si="19"/>
        <v>0</v>
      </c>
      <c r="S83" s="2400"/>
      <c r="T83" s="2400"/>
      <c r="U83" s="2401">
        <f t="shared" si="20"/>
        <v>0</v>
      </c>
      <c r="V83" s="2401">
        <f t="shared" si="16"/>
        <v>0</v>
      </c>
      <c r="W83" s="2382"/>
      <c r="AM83" s="2364"/>
      <c r="AN83" s="2364"/>
    </row>
    <row r="84" spans="1:40" ht="15">
      <c r="A84" s="2345"/>
      <c r="B84" s="2398"/>
      <c r="C84" s="2399" t="s">
        <v>552</v>
      </c>
      <c r="D84" s="2345"/>
      <c r="E84" s="2343"/>
      <c r="F84" s="2343"/>
      <c r="G84" s="2343"/>
      <c r="H84" s="2347"/>
      <c r="I84" s="2347" t="s">
        <v>649</v>
      </c>
      <c r="J84" s="2400"/>
      <c r="K84" s="2400"/>
      <c r="L84" s="2401">
        <f t="shared" si="17"/>
        <v>0</v>
      </c>
      <c r="M84" s="2400"/>
      <c r="N84" s="2400"/>
      <c r="O84" s="2401">
        <f t="shared" si="18"/>
        <v>0</v>
      </c>
      <c r="P84" s="2400"/>
      <c r="Q84" s="2400"/>
      <c r="R84" s="2401">
        <f t="shared" si="19"/>
        <v>0</v>
      </c>
      <c r="S84" s="2400"/>
      <c r="T84" s="2400"/>
      <c r="U84" s="2401">
        <f t="shared" si="20"/>
        <v>0</v>
      </c>
      <c r="V84" s="2401">
        <f t="shared" si="16"/>
        <v>0</v>
      </c>
      <c r="W84" s="2382"/>
      <c r="AM84" s="2364"/>
      <c r="AN84" s="2364"/>
    </row>
    <row r="85" spans="1:40" ht="15">
      <c r="A85" s="2345"/>
      <c r="B85" s="2398"/>
      <c r="C85" s="2399" t="s">
        <v>552</v>
      </c>
      <c r="D85" s="2345"/>
      <c r="E85" s="2343"/>
      <c r="F85" s="2343"/>
      <c r="G85" s="2343"/>
      <c r="H85" s="2347"/>
      <c r="I85" s="2347" t="s">
        <v>609</v>
      </c>
      <c r="J85" s="2400"/>
      <c r="K85" s="2400"/>
      <c r="L85" s="2401">
        <f t="shared" si="17"/>
        <v>0</v>
      </c>
      <c r="M85" s="2400"/>
      <c r="N85" s="2400"/>
      <c r="O85" s="2401">
        <f t="shared" si="18"/>
        <v>0</v>
      </c>
      <c r="P85" s="2400"/>
      <c r="Q85" s="2400"/>
      <c r="R85" s="2401">
        <f t="shared" si="19"/>
        <v>0</v>
      </c>
      <c r="S85" s="2400"/>
      <c r="T85" s="2400"/>
      <c r="U85" s="2401">
        <f t="shared" si="20"/>
        <v>0</v>
      </c>
      <c r="V85" s="2401">
        <f t="shared" si="16"/>
        <v>0</v>
      </c>
      <c r="W85" s="2382"/>
      <c r="AM85" s="2364"/>
      <c r="AN85" s="2364"/>
    </row>
    <row r="86" spans="1:40" ht="15">
      <c r="A86" s="2345"/>
      <c r="B86" s="2398"/>
      <c r="C86" s="2399" t="s">
        <v>551</v>
      </c>
      <c r="D86" s="2345"/>
      <c r="E86" s="2343"/>
      <c r="F86" s="2343"/>
      <c r="G86" s="2343"/>
      <c r="H86" s="2347" t="s">
        <v>610</v>
      </c>
      <c r="I86" s="2347"/>
      <c r="J86" s="2400"/>
      <c r="K86" s="2400"/>
      <c r="L86" s="2401">
        <f t="shared" si="17"/>
        <v>0</v>
      </c>
      <c r="M86" s="2400"/>
      <c r="N86" s="2400"/>
      <c r="O86" s="2401">
        <f t="shared" si="18"/>
        <v>0</v>
      </c>
      <c r="P86" s="2400"/>
      <c r="Q86" s="2400"/>
      <c r="R86" s="2401">
        <f t="shared" si="19"/>
        <v>0</v>
      </c>
      <c r="S86" s="2400"/>
      <c r="T86" s="2400"/>
      <c r="U86" s="2401">
        <f t="shared" si="20"/>
        <v>0</v>
      </c>
      <c r="V86" s="2401">
        <f t="shared" si="16"/>
        <v>0</v>
      </c>
      <c r="W86" s="2382"/>
      <c r="AM86" s="2364"/>
      <c r="AN86" s="2364"/>
    </row>
    <row r="87" spans="1:40" ht="15">
      <c r="A87" s="2345"/>
      <c r="B87" s="2398"/>
      <c r="C87" s="2399"/>
      <c r="D87" s="2345"/>
      <c r="E87" s="2343"/>
      <c r="F87" s="2343"/>
      <c r="G87" s="2343"/>
      <c r="H87" s="2347"/>
      <c r="I87" s="2347"/>
      <c r="J87" s="2400"/>
      <c r="K87" s="2400"/>
      <c r="L87" s="2401"/>
      <c r="M87" s="2400"/>
      <c r="N87" s="2400"/>
      <c r="O87" s="2401"/>
      <c r="P87" s="2400"/>
      <c r="Q87" s="2400"/>
      <c r="R87" s="2401"/>
      <c r="S87" s="2400"/>
      <c r="T87" s="2400"/>
      <c r="U87" s="2401"/>
      <c r="V87" s="2401"/>
      <c r="W87" s="2382"/>
      <c r="AM87" s="2364"/>
      <c r="AN87" s="2364"/>
    </row>
    <row r="88" spans="1:40" ht="15">
      <c r="A88" s="2345"/>
      <c r="B88" s="2398"/>
      <c r="C88" s="2399" t="s">
        <v>551</v>
      </c>
      <c r="D88" s="2345"/>
      <c r="E88" s="2343"/>
      <c r="F88" s="2343"/>
      <c r="G88" s="2346" t="s">
        <v>798</v>
      </c>
      <c r="H88" s="2343" t="s">
        <v>611</v>
      </c>
      <c r="I88" s="2343"/>
      <c r="J88" s="2400"/>
      <c r="K88" s="2400"/>
      <c r="L88" s="2398">
        <f>J88+K88</f>
        <v>0</v>
      </c>
      <c r="M88" s="2399"/>
      <c r="N88" s="2399"/>
      <c r="O88" s="2398">
        <f>M88+N88</f>
        <v>0</v>
      </c>
      <c r="P88" s="2399"/>
      <c r="Q88" s="2399"/>
      <c r="R88" s="2398">
        <f>P88+Q88</f>
        <v>0</v>
      </c>
      <c r="S88" s="2399"/>
      <c r="T88" s="2399"/>
      <c r="U88" s="2398">
        <f>S88+T88</f>
        <v>0</v>
      </c>
      <c r="V88" s="2398">
        <f>U88+R88+O88+L88</f>
        <v>0</v>
      </c>
      <c r="W88" s="2382"/>
      <c r="AM88" s="2364"/>
      <c r="AN88" s="2364"/>
    </row>
    <row r="89" spans="1:40" ht="15">
      <c r="A89" s="2345"/>
      <c r="B89" s="2398"/>
      <c r="C89" s="2399"/>
      <c r="D89" s="2345"/>
      <c r="E89" s="2343"/>
      <c r="F89" s="2343"/>
      <c r="G89" s="2343"/>
      <c r="H89" s="2343" t="s">
        <v>612</v>
      </c>
      <c r="I89" s="2343"/>
      <c r="J89" s="2400"/>
      <c r="K89" s="2400"/>
      <c r="L89" s="2401"/>
      <c r="M89" s="2400"/>
      <c r="N89" s="2400"/>
      <c r="O89" s="2401"/>
      <c r="P89" s="2400"/>
      <c r="Q89" s="2400"/>
      <c r="R89" s="2401"/>
      <c r="S89" s="2400"/>
      <c r="T89" s="2400"/>
      <c r="U89" s="2401"/>
      <c r="V89" s="2401"/>
      <c r="W89" s="2382"/>
      <c r="AM89" s="2364"/>
      <c r="AN89" s="2364"/>
    </row>
    <row r="90" spans="1:40" ht="15">
      <c r="A90" s="2345"/>
      <c r="B90" s="2398"/>
      <c r="C90" s="2399"/>
      <c r="D90" s="2345"/>
      <c r="E90" s="2343"/>
      <c r="F90" s="2343"/>
      <c r="G90" s="2343"/>
      <c r="H90" s="2343"/>
      <c r="I90" s="2343"/>
      <c r="J90" s="2400"/>
      <c r="K90" s="2400"/>
      <c r="L90" s="2401"/>
      <c r="M90" s="2400"/>
      <c r="N90" s="2400"/>
      <c r="O90" s="2401"/>
      <c r="P90" s="2400"/>
      <c r="Q90" s="2400"/>
      <c r="R90" s="2401"/>
      <c r="S90" s="2400"/>
      <c r="T90" s="2400"/>
      <c r="U90" s="2401"/>
      <c r="V90" s="2401"/>
      <c r="W90" s="2382"/>
      <c r="AM90" s="2364"/>
      <c r="AN90" s="2364"/>
    </row>
    <row r="91" spans="1:40" ht="15">
      <c r="A91" s="2345"/>
      <c r="B91" s="2398"/>
      <c r="C91" s="2399" t="s">
        <v>552</v>
      </c>
      <c r="D91" s="2345"/>
      <c r="E91" s="2343"/>
      <c r="F91" s="2343"/>
      <c r="G91" s="2343" t="s">
        <v>74</v>
      </c>
      <c r="H91" s="2347"/>
      <c r="I91" s="2343"/>
      <c r="J91" s="2400"/>
      <c r="K91" s="2400"/>
      <c r="L91" s="2398">
        <f>J91+K91</f>
        <v>0</v>
      </c>
      <c r="M91" s="2400"/>
      <c r="N91" s="2400"/>
      <c r="O91" s="2398">
        <f>M91+N91</f>
        <v>0</v>
      </c>
      <c r="P91" s="2400"/>
      <c r="Q91" s="2400"/>
      <c r="R91" s="2398">
        <f>P91+Q91</f>
        <v>0</v>
      </c>
      <c r="S91" s="2400"/>
      <c r="T91" s="2400"/>
      <c r="U91" s="2398">
        <f>S91+T91</f>
        <v>0</v>
      </c>
      <c r="V91" s="2398">
        <f>T91+U91</f>
        <v>0</v>
      </c>
      <c r="W91" s="2382"/>
      <c r="AM91" s="2364"/>
      <c r="AN91" s="2364"/>
    </row>
    <row r="92" spans="1:40" ht="15">
      <c r="A92" s="2345"/>
      <c r="B92" s="2398"/>
      <c r="C92" s="2399" t="s">
        <v>552</v>
      </c>
      <c r="D92" s="2345"/>
      <c r="E92" s="2343"/>
      <c r="F92" s="2343"/>
      <c r="G92" s="2343" t="s">
        <v>908</v>
      </c>
      <c r="H92" s="2347"/>
      <c r="I92" s="2343"/>
      <c r="J92" s="2400"/>
      <c r="K92" s="2400"/>
      <c r="L92" s="2398">
        <f>J92+K92</f>
        <v>0</v>
      </c>
      <c r="M92" s="2400"/>
      <c r="N92" s="2400"/>
      <c r="O92" s="2398">
        <f>M92+N92</f>
        <v>0</v>
      </c>
      <c r="P92" s="2400"/>
      <c r="Q92" s="2400"/>
      <c r="R92" s="2398">
        <f>P92+Q92</f>
        <v>0</v>
      </c>
      <c r="S92" s="2400"/>
      <c r="T92" s="2400"/>
      <c r="U92" s="2398">
        <f>S92+T92</f>
        <v>0</v>
      </c>
      <c r="V92" s="2398">
        <f>T92+U92</f>
        <v>0</v>
      </c>
      <c r="W92" s="2382"/>
      <c r="AM92" s="2364"/>
      <c r="AN92" s="2364"/>
    </row>
    <row r="93" spans="1:40" ht="15">
      <c r="A93" s="2345"/>
      <c r="B93" s="2398"/>
      <c r="C93" s="2399"/>
      <c r="D93" s="2345"/>
      <c r="E93" s="2343"/>
      <c r="F93" s="2343"/>
      <c r="G93" s="2343"/>
      <c r="H93" s="2347"/>
      <c r="I93" s="2347"/>
      <c r="J93" s="2400"/>
      <c r="K93" s="2400"/>
      <c r="L93" s="2401"/>
      <c r="M93" s="2400"/>
      <c r="N93" s="2400"/>
      <c r="O93" s="2401"/>
      <c r="P93" s="2400"/>
      <c r="Q93" s="2400"/>
      <c r="R93" s="2401"/>
      <c r="S93" s="2400"/>
      <c r="T93" s="2400"/>
      <c r="U93" s="2401"/>
      <c r="V93" s="2401"/>
      <c r="W93" s="2382"/>
      <c r="AM93" s="2364"/>
      <c r="AN93" s="2364"/>
    </row>
    <row r="94" spans="1:40" ht="15">
      <c r="A94" s="2345"/>
      <c r="B94" s="2398"/>
      <c r="C94" s="2399"/>
      <c r="D94" s="2345"/>
      <c r="E94" s="2343"/>
      <c r="F94" s="2343" t="s">
        <v>895</v>
      </c>
      <c r="G94" s="2343" t="s">
        <v>613</v>
      </c>
      <c r="H94" s="2347"/>
      <c r="I94" s="2347"/>
      <c r="J94" s="2399">
        <f>J96+J97+J99+J100</f>
        <v>0</v>
      </c>
      <c r="K94" s="2399">
        <f>K96+K97+K99+K100</f>
        <v>0</v>
      </c>
      <c r="L94" s="2398">
        <f>J94+K94</f>
        <v>0</v>
      </c>
      <c r="M94" s="2399">
        <f>M96+M97+M99+M100</f>
        <v>0</v>
      </c>
      <c r="N94" s="2399">
        <f>N96+N97+N99+N100</f>
        <v>0</v>
      </c>
      <c r="O94" s="2398">
        <f>M94+N94</f>
        <v>0</v>
      </c>
      <c r="P94" s="2399">
        <f>P96+P97+P99+P100</f>
        <v>0</v>
      </c>
      <c r="Q94" s="2399">
        <f>Q96+Q97+Q99+Q100</f>
        <v>0</v>
      </c>
      <c r="R94" s="2398">
        <f>P94+Q94</f>
        <v>0</v>
      </c>
      <c r="S94" s="2399">
        <f>S96+S97+S99+S100</f>
        <v>0</v>
      </c>
      <c r="T94" s="2399">
        <f>T96+T97+T99+T100</f>
        <v>0</v>
      </c>
      <c r="U94" s="2398">
        <f>S94+T94</f>
        <v>0</v>
      </c>
      <c r="V94" s="2398">
        <f>U94+R94+O94+L94</f>
        <v>0</v>
      </c>
      <c r="W94" s="2382"/>
      <c r="AM94" s="2364"/>
      <c r="AN94" s="2364"/>
    </row>
    <row r="95" spans="1:40" ht="15">
      <c r="A95" s="2345"/>
      <c r="B95" s="2398"/>
      <c r="C95" s="2399"/>
      <c r="D95" s="2345"/>
      <c r="E95" s="2343"/>
      <c r="F95" s="2343"/>
      <c r="G95" s="2343" t="s">
        <v>614</v>
      </c>
      <c r="H95" s="2347"/>
      <c r="I95" s="2347"/>
      <c r="J95" s="2400"/>
      <c r="K95" s="2400"/>
      <c r="L95" s="2401"/>
      <c r="M95" s="2400"/>
      <c r="N95" s="2400"/>
      <c r="O95" s="2401"/>
      <c r="P95" s="2400"/>
      <c r="Q95" s="2400"/>
      <c r="R95" s="2401"/>
      <c r="S95" s="2400"/>
      <c r="T95" s="2400"/>
      <c r="U95" s="2401"/>
      <c r="V95" s="2401"/>
      <c r="W95" s="2382"/>
      <c r="AM95" s="2364"/>
      <c r="AN95" s="2364"/>
    </row>
    <row r="96" spans="1:40" ht="15">
      <c r="A96" s="2345"/>
      <c r="B96" s="2398"/>
      <c r="C96" s="2399" t="s">
        <v>552</v>
      </c>
      <c r="D96" s="2345"/>
      <c r="E96" s="2343"/>
      <c r="F96" s="2343"/>
      <c r="G96" s="2343"/>
      <c r="H96" s="2347" t="s">
        <v>649</v>
      </c>
      <c r="I96" s="2347"/>
      <c r="J96" s="2400"/>
      <c r="K96" s="2400"/>
      <c r="L96" s="2401">
        <f>J96+K96</f>
        <v>0</v>
      </c>
      <c r="M96" s="2400"/>
      <c r="N96" s="2400"/>
      <c r="O96" s="2401">
        <f>M96+N96</f>
        <v>0</v>
      </c>
      <c r="P96" s="2400"/>
      <c r="Q96" s="2400"/>
      <c r="R96" s="2401">
        <f>P96+Q96</f>
        <v>0</v>
      </c>
      <c r="S96" s="2400"/>
      <c r="T96" s="2400"/>
      <c r="U96" s="2401">
        <f>S96+T96</f>
        <v>0</v>
      </c>
      <c r="V96" s="2401">
        <f>U96+R96+O96+L96</f>
        <v>0</v>
      </c>
      <c r="W96" s="2382"/>
      <c r="AM96" s="2364"/>
      <c r="AN96" s="2364"/>
    </row>
    <row r="97" spans="1:40" ht="15">
      <c r="A97" s="2345"/>
      <c r="B97" s="2398"/>
      <c r="C97" s="2399" t="s">
        <v>551</v>
      </c>
      <c r="D97" s="2345"/>
      <c r="E97" s="2343"/>
      <c r="F97" s="2343"/>
      <c r="G97" s="2343"/>
      <c r="H97" s="2347" t="s">
        <v>650</v>
      </c>
      <c r="I97" s="2347"/>
      <c r="J97" s="2400"/>
      <c r="K97" s="2400"/>
      <c r="L97" s="2401">
        <f>J97+K97</f>
        <v>0</v>
      </c>
      <c r="M97" s="2400"/>
      <c r="N97" s="2400"/>
      <c r="O97" s="2401">
        <f>M97+N97</f>
        <v>0</v>
      </c>
      <c r="P97" s="2400"/>
      <c r="Q97" s="2400"/>
      <c r="R97" s="2401">
        <f>P97+Q97</f>
        <v>0</v>
      </c>
      <c r="S97" s="2400"/>
      <c r="T97" s="2400"/>
      <c r="U97" s="2401">
        <f>S97+T97</f>
        <v>0</v>
      </c>
      <c r="V97" s="2401">
        <f>U97+R97+O97+L97</f>
        <v>0</v>
      </c>
      <c r="W97" s="2382"/>
      <c r="AM97" s="2364"/>
      <c r="AN97" s="2364"/>
    </row>
    <row r="98" spans="1:40" ht="15">
      <c r="A98" s="2345"/>
      <c r="B98" s="2398"/>
      <c r="C98" s="2399"/>
      <c r="D98" s="2345"/>
      <c r="E98" s="2343"/>
      <c r="F98" s="2343"/>
      <c r="G98" s="2343"/>
      <c r="H98" s="2347"/>
      <c r="I98" s="2347"/>
      <c r="J98" s="2400"/>
      <c r="K98" s="2400"/>
      <c r="L98" s="2401"/>
      <c r="M98" s="2400"/>
      <c r="N98" s="2400"/>
      <c r="O98" s="2401"/>
      <c r="P98" s="2400"/>
      <c r="Q98" s="2400"/>
      <c r="R98" s="2401"/>
      <c r="S98" s="2400"/>
      <c r="T98" s="2400"/>
      <c r="U98" s="2401"/>
      <c r="V98" s="2401"/>
      <c r="W98" s="2382"/>
      <c r="AM98" s="2364"/>
      <c r="AN98" s="2364"/>
    </row>
    <row r="99" spans="1:40" ht="15">
      <c r="A99" s="2345"/>
      <c r="B99" s="2398"/>
      <c r="C99" s="2399" t="s">
        <v>552</v>
      </c>
      <c r="D99" s="2345"/>
      <c r="E99" s="2343"/>
      <c r="F99" s="2343"/>
      <c r="G99" s="2343" t="s">
        <v>1620</v>
      </c>
      <c r="H99" s="2347"/>
      <c r="I99" s="2347"/>
      <c r="J99" s="2399"/>
      <c r="K99" s="2399"/>
      <c r="L99" s="2398">
        <f>J99+K99</f>
        <v>0</v>
      </c>
      <c r="M99" s="2399"/>
      <c r="N99" s="2399"/>
      <c r="O99" s="2398">
        <f>M99+N99</f>
        <v>0</v>
      </c>
      <c r="P99" s="2399"/>
      <c r="Q99" s="2399"/>
      <c r="R99" s="2398">
        <f>P99+Q99</f>
        <v>0</v>
      </c>
      <c r="S99" s="2399"/>
      <c r="T99" s="2399"/>
      <c r="U99" s="2398">
        <f>S99+T99</f>
        <v>0</v>
      </c>
      <c r="V99" s="2398">
        <f>U99+R99+O99+L99</f>
        <v>0</v>
      </c>
      <c r="W99" s="2382"/>
      <c r="AM99" s="2364"/>
      <c r="AN99" s="2364"/>
    </row>
    <row r="100" spans="1:40" ht="15">
      <c r="A100" s="2345"/>
      <c r="B100" s="2398"/>
      <c r="C100" s="2399" t="s">
        <v>552</v>
      </c>
      <c r="D100" s="2345"/>
      <c r="E100" s="2343"/>
      <c r="F100" s="2343"/>
      <c r="G100" s="2343" t="s">
        <v>914</v>
      </c>
      <c r="H100" s="2347"/>
      <c r="I100" s="2347"/>
      <c r="J100" s="2399"/>
      <c r="K100" s="2399"/>
      <c r="L100" s="2398">
        <f>J100+K100</f>
        <v>0</v>
      </c>
      <c r="M100" s="2399"/>
      <c r="N100" s="2399"/>
      <c r="O100" s="2398">
        <f>M100+N100</f>
        <v>0</v>
      </c>
      <c r="P100" s="2399"/>
      <c r="Q100" s="2399"/>
      <c r="R100" s="2398">
        <f>P100+Q100</f>
        <v>0</v>
      </c>
      <c r="S100" s="2399"/>
      <c r="T100" s="2399"/>
      <c r="U100" s="2398">
        <f>S100+T100</f>
        <v>0</v>
      </c>
      <c r="V100" s="2398">
        <f>U100+R100+O100+L100</f>
        <v>0</v>
      </c>
      <c r="W100" s="2382"/>
      <c r="AM100" s="2364"/>
      <c r="AN100" s="2364"/>
    </row>
    <row r="101" spans="1:40" ht="15">
      <c r="A101" s="2345"/>
      <c r="B101" s="2398"/>
      <c r="C101" s="2399"/>
      <c r="D101" s="2345"/>
      <c r="E101" s="2343"/>
      <c r="F101" s="2343"/>
      <c r="G101" s="2343"/>
      <c r="H101" s="2347"/>
      <c r="I101" s="2347"/>
      <c r="J101" s="2400"/>
      <c r="K101" s="2400"/>
      <c r="L101" s="2401"/>
      <c r="M101" s="2400"/>
      <c r="N101" s="2400"/>
      <c r="O101" s="2401"/>
      <c r="P101" s="2400"/>
      <c r="Q101" s="2400"/>
      <c r="R101" s="2401"/>
      <c r="S101" s="2400"/>
      <c r="T101" s="2400"/>
      <c r="U101" s="2401"/>
      <c r="V101" s="2401"/>
      <c r="W101" s="2382"/>
      <c r="AM101" s="2364"/>
      <c r="AN101" s="2364"/>
    </row>
    <row r="102" spans="1:40" ht="15">
      <c r="A102" s="2345"/>
      <c r="B102" s="2398"/>
      <c r="C102" s="2399"/>
      <c r="D102" s="2345"/>
      <c r="E102" s="2343" t="s">
        <v>878</v>
      </c>
      <c r="F102" s="2343" t="s">
        <v>615</v>
      </c>
      <c r="G102" s="2343"/>
      <c r="H102" s="2343"/>
      <c r="I102" s="2343"/>
      <c r="J102" s="2399">
        <f t="shared" ref="J102:V102" si="21">J104+J105+J106+J107+J108+J109+J110+J112</f>
        <v>0</v>
      </c>
      <c r="K102" s="2399">
        <f t="shared" si="21"/>
        <v>0</v>
      </c>
      <c r="L102" s="2399">
        <f t="shared" si="21"/>
        <v>0</v>
      </c>
      <c r="M102" s="2399">
        <f t="shared" si="21"/>
        <v>0</v>
      </c>
      <c r="N102" s="2399">
        <f t="shared" si="21"/>
        <v>0</v>
      </c>
      <c r="O102" s="2399">
        <f t="shared" si="21"/>
        <v>0</v>
      </c>
      <c r="P102" s="2399">
        <f t="shared" si="21"/>
        <v>0</v>
      </c>
      <c r="Q102" s="2399">
        <f t="shared" si="21"/>
        <v>0</v>
      </c>
      <c r="R102" s="2399">
        <f t="shared" si="21"/>
        <v>0</v>
      </c>
      <c r="S102" s="2399">
        <f t="shared" si="21"/>
        <v>0</v>
      </c>
      <c r="T102" s="2399">
        <f t="shared" si="21"/>
        <v>0</v>
      </c>
      <c r="U102" s="2399">
        <f t="shared" si="21"/>
        <v>0</v>
      </c>
      <c r="V102" s="2399">
        <f t="shared" si="21"/>
        <v>0</v>
      </c>
      <c r="W102" s="2382"/>
      <c r="AM102" s="2364"/>
      <c r="AN102" s="2364"/>
    </row>
    <row r="103" spans="1:40" ht="15">
      <c r="A103" s="2345"/>
      <c r="B103" s="2398"/>
      <c r="C103" s="2399"/>
      <c r="D103" s="2345"/>
      <c r="E103" s="2343"/>
      <c r="F103" s="2343"/>
      <c r="G103" s="2343"/>
      <c r="H103" s="2343"/>
      <c r="I103" s="2343"/>
      <c r="J103" s="2399"/>
      <c r="K103" s="2399"/>
      <c r="L103" s="2398"/>
      <c r="M103" s="2399"/>
      <c r="N103" s="2399"/>
      <c r="O103" s="2398"/>
      <c r="P103" s="2399"/>
      <c r="Q103" s="2399"/>
      <c r="R103" s="2398"/>
      <c r="S103" s="2399"/>
      <c r="T103" s="2399"/>
      <c r="U103" s="2398"/>
      <c r="V103" s="2398"/>
      <c r="W103" s="2382"/>
      <c r="AM103" s="2364"/>
      <c r="AN103" s="2364"/>
    </row>
    <row r="104" spans="1:40" ht="15">
      <c r="A104" s="2345"/>
      <c r="B104" s="2398"/>
      <c r="C104" s="2399" t="s">
        <v>552</v>
      </c>
      <c r="D104" s="2345"/>
      <c r="E104" s="2343"/>
      <c r="F104" s="2343"/>
      <c r="G104" s="2347" t="s">
        <v>990</v>
      </c>
      <c r="H104" s="2347"/>
      <c r="I104" s="2347"/>
      <c r="J104" s="2400"/>
      <c r="K104" s="2400"/>
      <c r="L104" s="2401">
        <f>J104+K104</f>
        <v>0</v>
      </c>
      <c r="M104" s="2400"/>
      <c r="N104" s="2400"/>
      <c r="O104" s="2401">
        <f>M104+N104</f>
        <v>0</v>
      </c>
      <c r="P104" s="2400"/>
      <c r="Q104" s="2400"/>
      <c r="R104" s="2401">
        <f>P104+Q104</f>
        <v>0</v>
      </c>
      <c r="S104" s="2400"/>
      <c r="T104" s="2400"/>
      <c r="U104" s="2401">
        <f>S104+T104</f>
        <v>0</v>
      </c>
      <c r="V104" s="2401">
        <f>U104+R104+O104+L104</f>
        <v>0</v>
      </c>
      <c r="W104" s="2382"/>
      <c r="AM104" s="2364"/>
      <c r="AN104" s="2364"/>
    </row>
    <row r="105" spans="1:40" ht="15">
      <c r="A105" s="2345"/>
      <c r="B105" s="2398"/>
      <c r="C105" s="2399" t="s">
        <v>552</v>
      </c>
      <c r="D105" s="2345"/>
      <c r="E105" s="2343"/>
      <c r="F105" s="2343"/>
      <c r="G105" s="2347" t="s">
        <v>991</v>
      </c>
      <c r="H105" s="2347"/>
      <c r="I105" s="2347"/>
      <c r="J105" s="2400"/>
      <c r="K105" s="2400"/>
      <c r="L105" s="2401">
        <f t="shared" ref="L105:L110" si="22">J105+K105</f>
        <v>0</v>
      </c>
      <c r="M105" s="2400"/>
      <c r="N105" s="2400"/>
      <c r="O105" s="2401">
        <f t="shared" ref="O105:O110" si="23">M105+N105</f>
        <v>0</v>
      </c>
      <c r="P105" s="2400"/>
      <c r="Q105" s="2400"/>
      <c r="R105" s="2401">
        <f t="shared" ref="R105:R110" si="24">P105+Q105</f>
        <v>0</v>
      </c>
      <c r="S105" s="2400"/>
      <c r="T105" s="2400"/>
      <c r="U105" s="2401">
        <f t="shared" ref="U105:U110" si="25">S105+T105</f>
        <v>0</v>
      </c>
      <c r="V105" s="2401">
        <f t="shared" ref="V105:V110" si="26">U105+R105+O105+L105</f>
        <v>0</v>
      </c>
      <c r="W105" s="2382"/>
      <c r="AM105" s="2364"/>
      <c r="AN105" s="2364"/>
    </row>
    <row r="106" spans="1:40" ht="15">
      <c r="A106" s="2345"/>
      <c r="B106" s="2398"/>
      <c r="C106" s="2399" t="s">
        <v>992</v>
      </c>
      <c r="D106" s="2345"/>
      <c r="E106" s="2343"/>
      <c r="F106" s="2343"/>
      <c r="G106" s="2347" t="s">
        <v>993</v>
      </c>
      <c r="H106" s="2347"/>
      <c r="I106" s="2347"/>
      <c r="J106" s="2400"/>
      <c r="K106" s="2400"/>
      <c r="L106" s="2401">
        <f t="shared" si="22"/>
        <v>0</v>
      </c>
      <c r="M106" s="2400"/>
      <c r="N106" s="2400"/>
      <c r="O106" s="2401">
        <f t="shared" si="23"/>
        <v>0</v>
      </c>
      <c r="P106" s="2400"/>
      <c r="Q106" s="2400"/>
      <c r="R106" s="2401">
        <f t="shared" si="24"/>
        <v>0</v>
      </c>
      <c r="S106" s="2400"/>
      <c r="T106" s="2400"/>
      <c r="U106" s="2401">
        <f t="shared" si="25"/>
        <v>0</v>
      </c>
      <c r="V106" s="2401">
        <f t="shared" si="26"/>
        <v>0</v>
      </c>
      <c r="W106" s="2382"/>
      <c r="AM106" s="2364"/>
      <c r="AN106" s="2364"/>
    </row>
    <row r="107" spans="1:40" ht="15">
      <c r="A107" s="2345"/>
      <c r="B107" s="2398"/>
      <c r="C107" s="2399" t="s">
        <v>552</v>
      </c>
      <c r="D107" s="2345"/>
      <c r="E107" s="2343"/>
      <c r="F107" s="2343"/>
      <c r="G107" s="2347" t="s">
        <v>1624</v>
      </c>
      <c r="H107" s="2347"/>
      <c r="I107" s="2347"/>
      <c r="J107" s="2400"/>
      <c r="K107" s="2400"/>
      <c r="L107" s="2401">
        <f t="shared" si="22"/>
        <v>0</v>
      </c>
      <c r="M107" s="2400"/>
      <c r="N107" s="2400"/>
      <c r="O107" s="2401">
        <f t="shared" si="23"/>
        <v>0</v>
      </c>
      <c r="P107" s="2400"/>
      <c r="Q107" s="2400"/>
      <c r="R107" s="2401">
        <f t="shared" si="24"/>
        <v>0</v>
      </c>
      <c r="S107" s="2400"/>
      <c r="T107" s="2400"/>
      <c r="U107" s="2401">
        <f t="shared" si="25"/>
        <v>0</v>
      </c>
      <c r="V107" s="2401">
        <f t="shared" si="26"/>
        <v>0</v>
      </c>
      <c r="W107" s="2382"/>
      <c r="AM107" s="2364"/>
      <c r="AN107" s="2364"/>
    </row>
    <row r="108" spans="1:40" ht="15">
      <c r="A108" s="2345"/>
      <c r="B108" s="2398"/>
      <c r="C108" s="2399" t="s">
        <v>552</v>
      </c>
      <c r="D108" s="2345"/>
      <c r="E108" s="2343"/>
      <c r="F108" s="2343"/>
      <c r="G108" s="2347" t="s">
        <v>994</v>
      </c>
      <c r="H108" s="2347"/>
      <c r="I108" s="2347"/>
      <c r="J108" s="2400"/>
      <c r="K108" s="2400"/>
      <c r="L108" s="2401">
        <f t="shared" si="22"/>
        <v>0</v>
      </c>
      <c r="M108" s="2400"/>
      <c r="N108" s="2400"/>
      <c r="O108" s="2401">
        <f t="shared" si="23"/>
        <v>0</v>
      </c>
      <c r="P108" s="2400"/>
      <c r="Q108" s="2400"/>
      <c r="R108" s="2401">
        <f t="shared" si="24"/>
        <v>0</v>
      </c>
      <c r="S108" s="2400"/>
      <c r="T108" s="2400"/>
      <c r="U108" s="2401">
        <f t="shared" si="25"/>
        <v>0</v>
      </c>
      <c r="V108" s="2401">
        <f t="shared" si="26"/>
        <v>0</v>
      </c>
      <c r="W108" s="2382"/>
      <c r="AM108" s="2364"/>
      <c r="AN108" s="2364"/>
    </row>
    <row r="109" spans="1:40" ht="15">
      <c r="A109" s="2345"/>
      <c r="B109" s="2398"/>
      <c r="C109" s="2399" t="s">
        <v>552</v>
      </c>
      <c r="D109" s="2345"/>
      <c r="E109" s="2343"/>
      <c r="F109" s="2343"/>
      <c r="G109" s="2347" t="s">
        <v>995</v>
      </c>
      <c r="H109" s="2347"/>
      <c r="I109" s="2347"/>
      <c r="J109" s="2400"/>
      <c r="K109" s="2400"/>
      <c r="L109" s="2401">
        <f t="shared" si="22"/>
        <v>0</v>
      </c>
      <c r="M109" s="2400"/>
      <c r="N109" s="2400"/>
      <c r="O109" s="2401">
        <f t="shared" si="23"/>
        <v>0</v>
      </c>
      <c r="P109" s="2400"/>
      <c r="Q109" s="2400"/>
      <c r="R109" s="2401">
        <f t="shared" si="24"/>
        <v>0</v>
      </c>
      <c r="S109" s="2400"/>
      <c r="T109" s="2400"/>
      <c r="U109" s="2401">
        <f t="shared" si="25"/>
        <v>0</v>
      </c>
      <c r="V109" s="2401">
        <f t="shared" si="26"/>
        <v>0</v>
      </c>
      <c r="W109" s="2382"/>
      <c r="AM109" s="2364"/>
      <c r="AN109" s="2364"/>
    </row>
    <row r="110" spans="1:40" ht="15">
      <c r="A110" s="2345"/>
      <c r="B110" s="2398"/>
      <c r="C110" s="2399" t="s">
        <v>552</v>
      </c>
      <c r="D110" s="2345"/>
      <c r="E110" s="2343"/>
      <c r="F110" s="2343"/>
      <c r="G110" s="2347" t="s">
        <v>996</v>
      </c>
      <c r="H110" s="2347"/>
      <c r="I110" s="2347"/>
      <c r="J110" s="2400"/>
      <c r="K110" s="2400"/>
      <c r="L110" s="2401">
        <f t="shared" si="22"/>
        <v>0</v>
      </c>
      <c r="M110" s="2400"/>
      <c r="N110" s="2400"/>
      <c r="O110" s="2401">
        <f t="shared" si="23"/>
        <v>0</v>
      </c>
      <c r="P110" s="2400"/>
      <c r="Q110" s="2400"/>
      <c r="R110" s="2401">
        <f t="shared" si="24"/>
        <v>0</v>
      </c>
      <c r="S110" s="2400"/>
      <c r="T110" s="2400"/>
      <c r="U110" s="2401">
        <f t="shared" si="25"/>
        <v>0</v>
      </c>
      <c r="V110" s="2401">
        <f t="shared" si="26"/>
        <v>0</v>
      </c>
      <c r="W110" s="2382"/>
      <c r="AM110" s="2364"/>
      <c r="AN110" s="2364"/>
    </row>
    <row r="111" spans="1:40" ht="15">
      <c r="A111" s="2345"/>
      <c r="B111" s="2398"/>
      <c r="C111" s="2399"/>
      <c r="D111" s="2345"/>
      <c r="E111" s="2343"/>
      <c r="F111" s="2343"/>
      <c r="G111" s="2347"/>
      <c r="H111" s="2347"/>
      <c r="I111" s="2347"/>
      <c r="J111" s="2400"/>
      <c r="K111" s="2400"/>
      <c r="L111" s="2401"/>
      <c r="M111" s="2400"/>
      <c r="N111" s="2400"/>
      <c r="O111" s="2401"/>
      <c r="P111" s="2400"/>
      <c r="Q111" s="2400"/>
      <c r="R111" s="2401"/>
      <c r="S111" s="2400"/>
      <c r="T111" s="2400"/>
      <c r="U111" s="2401"/>
      <c r="V111" s="2401"/>
      <c r="W111" s="2382"/>
      <c r="AM111" s="2364"/>
      <c r="AN111" s="2364"/>
    </row>
    <row r="112" spans="1:40" ht="15">
      <c r="A112" s="2345"/>
      <c r="B112" s="2398"/>
      <c r="C112" s="2399" t="s">
        <v>552</v>
      </c>
      <c r="D112" s="2345"/>
      <c r="E112" s="2343"/>
      <c r="F112" s="2343"/>
      <c r="G112" s="2343" t="s">
        <v>1620</v>
      </c>
      <c r="H112" s="2347"/>
      <c r="I112" s="2343"/>
      <c r="J112" s="2399"/>
      <c r="K112" s="2399"/>
      <c r="L112" s="2398">
        <f>J112+K112</f>
        <v>0</v>
      </c>
      <c r="M112" s="2399"/>
      <c r="N112" s="2399"/>
      <c r="O112" s="2398">
        <f>M112+N112</f>
        <v>0</v>
      </c>
      <c r="P112" s="2399"/>
      <c r="Q112" s="2399"/>
      <c r="R112" s="2398">
        <f>P112+Q112</f>
        <v>0</v>
      </c>
      <c r="S112" s="2399"/>
      <c r="T112" s="2399"/>
      <c r="U112" s="2398">
        <f>S112+T112</f>
        <v>0</v>
      </c>
      <c r="V112" s="2398">
        <f>U112+R112+O112+L112</f>
        <v>0</v>
      </c>
      <c r="W112" s="2382"/>
      <c r="AM112" s="2364"/>
      <c r="AN112" s="2364"/>
    </row>
    <row r="113" spans="1:40" ht="15">
      <c r="A113" s="2345"/>
      <c r="B113" s="2398"/>
      <c r="C113" s="2399"/>
      <c r="D113" s="2345"/>
      <c r="E113" s="2343"/>
      <c r="F113" s="2343"/>
      <c r="G113" s="2347"/>
      <c r="H113" s="2347"/>
      <c r="I113" s="2347"/>
      <c r="J113" s="2400"/>
      <c r="K113" s="2400"/>
      <c r="L113" s="2401"/>
      <c r="M113" s="2400"/>
      <c r="N113" s="2400"/>
      <c r="O113" s="2401"/>
      <c r="P113" s="2400"/>
      <c r="Q113" s="2400"/>
      <c r="R113" s="2401"/>
      <c r="S113" s="2400"/>
      <c r="T113" s="2400"/>
      <c r="U113" s="2401"/>
      <c r="V113" s="2401"/>
      <c r="W113" s="2382"/>
      <c r="AM113" s="2364"/>
      <c r="AN113" s="2364"/>
    </row>
    <row r="114" spans="1:40" ht="15">
      <c r="A114" s="2345"/>
      <c r="B114" s="2398"/>
      <c r="C114" s="2399"/>
      <c r="D114" s="2345"/>
      <c r="E114" s="2343" t="s">
        <v>883</v>
      </c>
      <c r="F114" s="2343" t="s">
        <v>616</v>
      </c>
      <c r="G114" s="2343"/>
      <c r="H114" s="2343"/>
      <c r="I114" s="2343"/>
      <c r="J114" s="2399">
        <f>J116+J117</f>
        <v>0</v>
      </c>
      <c r="K114" s="2399">
        <f>K116+K117</f>
        <v>0</v>
      </c>
      <c r="L114" s="2398">
        <f>J114+K114</f>
        <v>0</v>
      </c>
      <c r="M114" s="2399">
        <f>M116+M117</f>
        <v>0</v>
      </c>
      <c r="N114" s="2399">
        <f>N116+N117</f>
        <v>0</v>
      </c>
      <c r="O114" s="2398">
        <f>M114+N114</f>
        <v>0</v>
      </c>
      <c r="P114" s="2399">
        <f>P116+P117</f>
        <v>0</v>
      </c>
      <c r="Q114" s="2399">
        <f>Q116+Q117</f>
        <v>0</v>
      </c>
      <c r="R114" s="2398">
        <f>P114+Q114</f>
        <v>0</v>
      </c>
      <c r="S114" s="2399">
        <f>S116+S117</f>
        <v>0</v>
      </c>
      <c r="T114" s="2399">
        <f>T116+T117</f>
        <v>0</v>
      </c>
      <c r="U114" s="2398">
        <f>S114+T114</f>
        <v>0</v>
      </c>
      <c r="V114" s="2398">
        <f>U114+R114+O114+L114</f>
        <v>0</v>
      </c>
      <c r="W114" s="2382"/>
      <c r="AM114" s="2364"/>
      <c r="AN114" s="2364"/>
    </row>
    <row r="115" spans="1:40" ht="15">
      <c r="A115" s="2345"/>
      <c r="B115" s="2398"/>
      <c r="C115" s="2399"/>
      <c r="D115" s="2345"/>
      <c r="E115" s="2343"/>
      <c r="F115" s="2343"/>
      <c r="G115" s="2343"/>
      <c r="H115" s="2343"/>
      <c r="I115" s="2343"/>
      <c r="J115" s="2399"/>
      <c r="K115" s="2399"/>
      <c r="L115" s="2398"/>
      <c r="M115" s="2399"/>
      <c r="N115" s="2399"/>
      <c r="O115" s="2398"/>
      <c r="P115" s="2399"/>
      <c r="Q115" s="2399"/>
      <c r="R115" s="2398"/>
      <c r="S115" s="2399"/>
      <c r="T115" s="2399"/>
      <c r="U115" s="2398"/>
      <c r="V115" s="2398"/>
      <c r="W115" s="2382"/>
      <c r="AM115" s="2364"/>
      <c r="AN115" s="2364"/>
    </row>
    <row r="116" spans="1:40" ht="15">
      <c r="A116" s="2345"/>
      <c r="B116" s="2398"/>
      <c r="C116" s="2399" t="s">
        <v>552</v>
      </c>
      <c r="D116" s="2345"/>
      <c r="E116" s="2343"/>
      <c r="F116" s="2343"/>
      <c r="G116" s="2347" t="s">
        <v>617</v>
      </c>
      <c r="H116" s="2347"/>
      <c r="I116" s="2347"/>
      <c r="J116" s="2400"/>
      <c r="K116" s="2400"/>
      <c r="L116" s="2401">
        <f>J116+K116</f>
        <v>0</v>
      </c>
      <c r="M116" s="2400"/>
      <c r="N116" s="2400"/>
      <c r="O116" s="2401">
        <f>M116+N116</f>
        <v>0</v>
      </c>
      <c r="P116" s="2400"/>
      <c r="Q116" s="2400"/>
      <c r="R116" s="2401">
        <f>P116+Q116</f>
        <v>0</v>
      </c>
      <c r="S116" s="2400"/>
      <c r="T116" s="2400"/>
      <c r="U116" s="2401">
        <f>S116+T116</f>
        <v>0</v>
      </c>
      <c r="V116" s="2401">
        <f>U116+R116+O116+L116</f>
        <v>0</v>
      </c>
      <c r="W116" s="2382"/>
      <c r="AM116" s="2364"/>
      <c r="AN116" s="2364"/>
    </row>
    <row r="117" spans="1:40" ht="15">
      <c r="A117" s="2345"/>
      <c r="B117" s="2398"/>
      <c r="C117" s="2399" t="s">
        <v>552</v>
      </c>
      <c r="D117" s="2352"/>
      <c r="E117" s="2347"/>
      <c r="F117" s="2347"/>
      <c r="G117" s="2347" t="s">
        <v>1620</v>
      </c>
      <c r="H117" s="2347"/>
      <c r="I117" s="2347"/>
      <c r="J117" s="2400"/>
      <c r="K117" s="2400"/>
      <c r="L117" s="2401">
        <f>J117+K117</f>
        <v>0</v>
      </c>
      <c r="M117" s="2400"/>
      <c r="N117" s="2400"/>
      <c r="O117" s="2401">
        <f>M117+N117</f>
        <v>0</v>
      </c>
      <c r="P117" s="2400"/>
      <c r="Q117" s="2400"/>
      <c r="R117" s="2401">
        <f>P117+Q117</f>
        <v>0</v>
      </c>
      <c r="S117" s="2400"/>
      <c r="T117" s="2400"/>
      <c r="U117" s="2401">
        <f>S117+T117</f>
        <v>0</v>
      </c>
      <c r="V117" s="2401">
        <f>U117+R117+O117+L117</f>
        <v>0</v>
      </c>
      <c r="W117" s="2382"/>
      <c r="AM117" s="2364"/>
      <c r="AN117" s="2364"/>
    </row>
    <row r="118" spans="1:40" ht="15">
      <c r="A118" s="2345"/>
      <c r="B118" s="2398"/>
      <c r="C118" s="2399"/>
      <c r="D118" s="2345"/>
      <c r="E118" s="2343"/>
      <c r="F118" s="2343"/>
      <c r="G118" s="2343"/>
      <c r="H118" s="2347"/>
      <c r="I118" s="2347"/>
      <c r="J118" s="2400"/>
      <c r="K118" s="2400"/>
      <c r="L118" s="2401"/>
      <c r="M118" s="2400"/>
      <c r="N118" s="2400"/>
      <c r="O118" s="2401"/>
      <c r="P118" s="2400"/>
      <c r="Q118" s="2400"/>
      <c r="R118" s="2401"/>
      <c r="S118" s="2400"/>
      <c r="T118" s="2400"/>
      <c r="U118" s="2401"/>
      <c r="V118" s="2401"/>
      <c r="W118" s="2382"/>
      <c r="AM118" s="2364"/>
      <c r="AN118" s="2364"/>
    </row>
    <row r="119" spans="1:40" ht="15">
      <c r="A119" s="2345"/>
      <c r="B119" s="2398"/>
      <c r="C119" s="2399"/>
      <c r="D119" s="2345"/>
      <c r="E119" s="2343" t="s">
        <v>884</v>
      </c>
      <c r="F119" s="2343" t="s">
        <v>618</v>
      </c>
      <c r="G119" s="2343"/>
      <c r="H119" s="2347"/>
      <c r="I119" s="2347"/>
      <c r="J119" s="2399">
        <f>J121+J123+J129</f>
        <v>0</v>
      </c>
      <c r="K119" s="2399">
        <f>K121+K123+K129</f>
        <v>0</v>
      </c>
      <c r="L119" s="2398">
        <f>J119+K119</f>
        <v>0</v>
      </c>
      <c r="M119" s="2399">
        <f>M121+M123+M129</f>
        <v>0</v>
      </c>
      <c r="N119" s="2399">
        <f>N121+N123+N129</f>
        <v>0</v>
      </c>
      <c r="O119" s="2398">
        <f>M119+N119</f>
        <v>0</v>
      </c>
      <c r="P119" s="2399">
        <f>P121+P123+P129</f>
        <v>0</v>
      </c>
      <c r="Q119" s="2399">
        <f>Q121+Q123+Q129</f>
        <v>0</v>
      </c>
      <c r="R119" s="2398">
        <f>P119+Q119</f>
        <v>0</v>
      </c>
      <c r="S119" s="2399">
        <f>S121+S123+S129</f>
        <v>0</v>
      </c>
      <c r="T119" s="2399">
        <f>T121+T123+T129</f>
        <v>0</v>
      </c>
      <c r="U119" s="2398">
        <f>S119+T119</f>
        <v>0</v>
      </c>
      <c r="V119" s="2398">
        <f>U119+R119+O119+L119</f>
        <v>0</v>
      </c>
      <c r="W119" s="2382"/>
      <c r="AM119" s="2364"/>
      <c r="AN119" s="2364"/>
    </row>
    <row r="120" spans="1:40" ht="15">
      <c r="A120" s="2345"/>
      <c r="B120" s="2398"/>
      <c r="C120" s="2399"/>
      <c r="D120" s="2345"/>
      <c r="E120" s="2343"/>
      <c r="F120" s="2343"/>
      <c r="G120" s="2343"/>
      <c r="H120" s="2347"/>
      <c r="I120" s="2347"/>
      <c r="J120" s="2400"/>
      <c r="K120" s="2400"/>
      <c r="L120" s="2401"/>
      <c r="M120" s="2400"/>
      <c r="N120" s="2400"/>
      <c r="O120" s="2401"/>
      <c r="P120" s="2400"/>
      <c r="Q120" s="2400"/>
      <c r="R120" s="2401"/>
      <c r="S120" s="2400"/>
      <c r="T120" s="2400"/>
      <c r="U120" s="2401"/>
      <c r="V120" s="2401"/>
      <c r="W120" s="2382"/>
      <c r="AM120" s="2364"/>
      <c r="AN120" s="2364"/>
    </row>
    <row r="121" spans="1:40" ht="15">
      <c r="A121" s="2345"/>
      <c r="B121" s="2398"/>
      <c r="C121" s="2399" t="s">
        <v>552</v>
      </c>
      <c r="D121" s="2345"/>
      <c r="E121" s="2343"/>
      <c r="F121" s="2343" t="s">
        <v>885</v>
      </c>
      <c r="G121" s="2343" t="s">
        <v>619</v>
      </c>
      <c r="H121" s="2347"/>
      <c r="I121" s="2347"/>
      <c r="J121" s="2399"/>
      <c r="K121" s="2399"/>
      <c r="L121" s="2398">
        <f>J121+K121</f>
        <v>0</v>
      </c>
      <c r="M121" s="2399"/>
      <c r="N121" s="2399"/>
      <c r="O121" s="2398">
        <f>M121+N121</f>
        <v>0</v>
      </c>
      <c r="P121" s="2399"/>
      <c r="Q121" s="2399"/>
      <c r="R121" s="2398">
        <f>P121+Q121</f>
        <v>0</v>
      </c>
      <c r="S121" s="2399"/>
      <c r="T121" s="2399"/>
      <c r="U121" s="2398">
        <f>S121+T121</f>
        <v>0</v>
      </c>
      <c r="V121" s="2398">
        <f>U121+R121+O121+L121</f>
        <v>0</v>
      </c>
      <c r="W121" s="2382"/>
      <c r="AM121" s="2364"/>
      <c r="AN121" s="2364"/>
    </row>
    <row r="122" spans="1:40" ht="15">
      <c r="A122" s="2345"/>
      <c r="B122" s="2398"/>
      <c r="C122" s="2399"/>
      <c r="D122" s="2345"/>
      <c r="E122" s="2343"/>
      <c r="F122" s="2343"/>
      <c r="G122" s="2343"/>
      <c r="H122" s="2347"/>
      <c r="I122" s="2347"/>
      <c r="J122" s="2400"/>
      <c r="K122" s="2400"/>
      <c r="L122" s="2401"/>
      <c r="M122" s="2400"/>
      <c r="N122" s="2400"/>
      <c r="O122" s="2401"/>
      <c r="P122" s="2400"/>
      <c r="Q122" s="2400"/>
      <c r="R122" s="2401"/>
      <c r="S122" s="2400"/>
      <c r="T122" s="2400"/>
      <c r="U122" s="2401"/>
      <c r="V122" s="2401"/>
      <c r="W122" s="2382"/>
      <c r="AM122" s="2364"/>
      <c r="AN122" s="2364"/>
    </row>
    <row r="123" spans="1:40" ht="15">
      <c r="A123" s="2345"/>
      <c r="B123" s="2398"/>
      <c r="C123" s="2399"/>
      <c r="D123" s="2345"/>
      <c r="E123" s="2343"/>
      <c r="F123" s="2343" t="s">
        <v>886</v>
      </c>
      <c r="G123" s="2343" t="s">
        <v>620</v>
      </c>
      <c r="H123" s="2347"/>
      <c r="I123" s="2347"/>
      <c r="J123" s="2399">
        <f>J124+J125+J126+J127</f>
        <v>0</v>
      </c>
      <c r="K123" s="2399">
        <f>K124+K125+K126+K127</f>
        <v>0</v>
      </c>
      <c r="L123" s="2398">
        <f>J123+K123</f>
        <v>0</v>
      </c>
      <c r="M123" s="2399">
        <f>M124+M125+M126+M127</f>
        <v>0</v>
      </c>
      <c r="N123" s="2399">
        <f>N124+N125+N126+N127</f>
        <v>0</v>
      </c>
      <c r="O123" s="2398">
        <f>M123+N123</f>
        <v>0</v>
      </c>
      <c r="P123" s="2399">
        <f>P124+P125+P126+P127</f>
        <v>0</v>
      </c>
      <c r="Q123" s="2399">
        <f>Q124+Q125+Q126+Q127</f>
        <v>0</v>
      </c>
      <c r="R123" s="2398">
        <f>P123+Q123</f>
        <v>0</v>
      </c>
      <c r="S123" s="2399">
        <f>S124+S125+S126+S127</f>
        <v>0</v>
      </c>
      <c r="T123" s="2399">
        <f>T124+T125+T126+T127</f>
        <v>0</v>
      </c>
      <c r="U123" s="2398">
        <f>S123+T123</f>
        <v>0</v>
      </c>
      <c r="V123" s="2398">
        <f>U123+R123+O123+L123</f>
        <v>0</v>
      </c>
      <c r="W123" s="2382"/>
      <c r="AM123" s="2364"/>
      <c r="AN123" s="2364"/>
    </row>
    <row r="124" spans="1:40" ht="15">
      <c r="A124" s="2345"/>
      <c r="B124" s="2398"/>
      <c r="C124" s="2399" t="s">
        <v>552</v>
      </c>
      <c r="D124" s="2345"/>
      <c r="E124" s="2343"/>
      <c r="F124" s="2343"/>
      <c r="G124" s="2347" t="s">
        <v>621</v>
      </c>
      <c r="H124" s="2347"/>
      <c r="I124" s="2347"/>
      <c r="J124" s="2400"/>
      <c r="K124" s="2400"/>
      <c r="L124" s="2401">
        <f>J124+K124</f>
        <v>0</v>
      </c>
      <c r="M124" s="2400"/>
      <c r="N124" s="2400"/>
      <c r="O124" s="2401">
        <f>M124+N124</f>
        <v>0</v>
      </c>
      <c r="P124" s="2400"/>
      <c r="Q124" s="2400"/>
      <c r="R124" s="2401">
        <f>P124+Q124</f>
        <v>0</v>
      </c>
      <c r="S124" s="2400"/>
      <c r="T124" s="2400"/>
      <c r="U124" s="2401">
        <f>S124+T124</f>
        <v>0</v>
      </c>
      <c r="V124" s="2401">
        <f>U124+R124+O124+L124</f>
        <v>0</v>
      </c>
      <c r="W124" s="2382"/>
      <c r="AM124" s="2364"/>
      <c r="AN124" s="2364"/>
    </row>
    <row r="125" spans="1:40" ht="15">
      <c r="A125" s="2345"/>
      <c r="B125" s="2398"/>
      <c r="C125" s="2399" t="s">
        <v>552</v>
      </c>
      <c r="D125" s="2345"/>
      <c r="E125" s="2343"/>
      <c r="F125" s="2343"/>
      <c r="G125" s="2347" t="s">
        <v>622</v>
      </c>
      <c r="H125" s="2347"/>
      <c r="I125" s="2347"/>
      <c r="J125" s="2400"/>
      <c r="K125" s="2400"/>
      <c r="L125" s="2401">
        <f>J125+K125</f>
        <v>0</v>
      </c>
      <c r="M125" s="2400"/>
      <c r="N125" s="2400"/>
      <c r="O125" s="2401">
        <f>M125+N125</f>
        <v>0</v>
      </c>
      <c r="P125" s="2400"/>
      <c r="Q125" s="2400"/>
      <c r="R125" s="2401">
        <f>P125+Q125</f>
        <v>0</v>
      </c>
      <c r="S125" s="2400"/>
      <c r="T125" s="2400"/>
      <c r="U125" s="2401">
        <f>S125+T125</f>
        <v>0</v>
      </c>
      <c r="V125" s="2401">
        <f>U125+R125+O125+L125</f>
        <v>0</v>
      </c>
      <c r="W125" s="2382"/>
      <c r="AM125" s="2364"/>
      <c r="AN125" s="2364"/>
    </row>
    <row r="126" spans="1:40" ht="15">
      <c r="A126" s="2345"/>
      <c r="B126" s="2398"/>
      <c r="C126" s="2399" t="s">
        <v>552</v>
      </c>
      <c r="D126" s="2345"/>
      <c r="E126" s="2343"/>
      <c r="F126" s="2343"/>
      <c r="G126" s="2347" t="s">
        <v>623</v>
      </c>
      <c r="H126" s="2347"/>
      <c r="I126" s="2347"/>
      <c r="J126" s="2400"/>
      <c r="K126" s="2400"/>
      <c r="L126" s="2401">
        <f>J126+K126</f>
        <v>0</v>
      </c>
      <c r="M126" s="2400"/>
      <c r="N126" s="2400"/>
      <c r="O126" s="2401">
        <f>M126+N126</f>
        <v>0</v>
      </c>
      <c r="P126" s="2400"/>
      <c r="Q126" s="2400"/>
      <c r="R126" s="2401">
        <f>P126+Q126</f>
        <v>0</v>
      </c>
      <c r="S126" s="2400"/>
      <c r="T126" s="2400"/>
      <c r="U126" s="2401">
        <f>S126+T126</f>
        <v>0</v>
      </c>
      <c r="V126" s="2401">
        <f>U126+R126+O126+L126</f>
        <v>0</v>
      </c>
      <c r="W126" s="2382"/>
      <c r="AM126" s="2364"/>
      <c r="AN126" s="2364"/>
    </row>
    <row r="127" spans="1:40" ht="15">
      <c r="A127" s="2345"/>
      <c r="B127" s="2398"/>
      <c r="C127" s="2399" t="s">
        <v>552</v>
      </c>
      <c r="D127" s="2345"/>
      <c r="E127" s="2343"/>
      <c r="F127" s="2343"/>
      <c r="G127" s="2347" t="s">
        <v>1623</v>
      </c>
      <c r="H127" s="2347"/>
      <c r="I127" s="2347"/>
      <c r="J127" s="2400"/>
      <c r="K127" s="2400"/>
      <c r="L127" s="2401">
        <f>J127+K127</f>
        <v>0</v>
      </c>
      <c r="M127" s="2400"/>
      <c r="N127" s="2400"/>
      <c r="O127" s="2401">
        <f>M127+N127</f>
        <v>0</v>
      </c>
      <c r="P127" s="2400"/>
      <c r="Q127" s="2400"/>
      <c r="R127" s="2401">
        <f>P127+Q127</f>
        <v>0</v>
      </c>
      <c r="S127" s="2400"/>
      <c r="T127" s="2400"/>
      <c r="U127" s="2401">
        <f>S127+T127</f>
        <v>0</v>
      </c>
      <c r="V127" s="2401">
        <f>U127+R127+O127+L127</f>
        <v>0</v>
      </c>
      <c r="W127" s="2382"/>
      <c r="AM127" s="2364"/>
      <c r="AN127" s="2364"/>
    </row>
    <row r="128" spans="1:40" ht="15">
      <c r="A128" s="2345"/>
      <c r="B128" s="2398"/>
      <c r="C128" s="2399"/>
      <c r="D128" s="2345"/>
      <c r="E128" s="2343"/>
      <c r="F128" s="2343"/>
      <c r="G128" s="2347"/>
      <c r="H128" s="2347"/>
      <c r="I128" s="2347"/>
      <c r="J128" s="2400"/>
      <c r="K128" s="2400"/>
      <c r="L128" s="2401"/>
      <c r="M128" s="2400"/>
      <c r="N128" s="2400"/>
      <c r="O128" s="2401"/>
      <c r="P128" s="2400"/>
      <c r="Q128" s="2400"/>
      <c r="R128" s="2401"/>
      <c r="S128" s="2400"/>
      <c r="T128" s="2400"/>
      <c r="U128" s="2401"/>
      <c r="V128" s="2401"/>
      <c r="W128" s="2382"/>
      <c r="AM128" s="2364"/>
      <c r="AN128" s="2364"/>
    </row>
    <row r="129" spans="1:40" ht="15">
      <c r="A129" s="2345"/>
      <c r="B129" s="2398"/>
      <c r="C129" s="2399" t="s">
        <v>552</v>
      </c>
      <c r="D129" s="2345"/>
      <c r="E129" s="2343"/>
      <c r="F129" s="2343" t="s">
        <v>888</v>
      </c>
      <c r="G129" s="2343" t="s">
        <v>624</v>
      </c>
      <c r="H129" s="2347"/>
      <c r="I129" s="2347"/>
      <c r="J129" s="2400"/>
      <c r="K129" s="2400"/>
      <c r="L129" s="2398">
        <f>J129+K129</f>
        <v>0</v>
      </c>
      <c r="M129" s="2399"/>
      <c r="N129" s="2399"/>
      <c r="O129" s="2398">
        <f>M129+N129</f>
        <v>0</v>
      </c>
      <c r="P129" s="2399"/>
      <c r="Q129" s="2399"/>
      <c r="R129" s="2398">
        <f>P129+Q129</f>
        <v>0</v>
      </c>
      <c r="S129" s="2399"/>
      <c r="T129" s="2399"/>
      <c r="U129" s="2398">
        <f>S129+T129</f>
        <v>0</v>
      </c>
      <c r="V129" s="2398">
        <f>U129+R129+O129+L129</f>
        <v>0</v>
      </c>
      <c r="W129" s="3278"/>
      <c r="AM129" s="2364"/>
      <c r="AN129" s="2364"/>
    </row>
    <row r="130" spans="1:40" ht="15">
      <c r="A130" s="2345"/>
      <c r="B130" s="2398"/>
      <c r="C130" s="2399"/>
      <c r="D130" s="2345"/>
      <c r="E130" s="2343"/>
      <c r="F130" s="2343"/>
      <c r="G130" s="2343"/>
      <c r="H130" s="2347"/>
      <c r="I130" s="2347"/>
      <c r="J130" s="2400"/>
      <c r="K130" s="2400"/>
      <c r="L130" s="2401"/>
      <c r="M130" s="2400"/>
      <c r="N130" s="2400"/>
      <c r="O130" s="2401"/>
      <c r="P130" s="2400"/>
      <c r="Q130" s="2400"/>
      <c r="R130" s="2401"/>
      <c r="S130" s="2400"/>
      <c r="T130" s="2400"/>
      <c r="U130" s="2401"/>
      <c r="V130" s="2401"/>
      <c r="W130" s="2382"/>
      <c r="AM130" s="2364"/>
      <c r="AN130" s="2364"/>
    </row>
    <row r="131" spans="1:40" ht="15">
      <c r="A131" s="2345"/>
      <c r="B131" s="2398"/>
      <c r="C131" s="2399"/>
      <c r="D131" s="2345"/>
      <c r="E131" s="2343" t="s">
        <v>737</v>
      </c>
      <c r="F131" s="2343" t="s">
        <v>625</v>
      </c>
      <c r="G131" s="2343"/>
      <c r="H131" s="2343"/>
      <c r="I131" s="2343"/>
      <c r="J131" s="2399">
        <f t="shared" ref="J131:V131" si="27">J133+J134+J135+J136+J142+J146+J147+J149+J148</f>
        <v>0</v>
      </c>
      <c r="K131" s="2399">
        <f t="shared" si="27"/>
        <v>0</v>
      </c>
      <c r="L131" s="2399">
        <f t="shared" si="27"/>
        <v>0</v>
      </c>
      <c r="M131" s="2399">
        <f t="shared" si="27"/>
        <v>0</v>
      </c>
      <c r="N131" s="2399">
        <f t="shared" si="27"/>
        <v>0</v>
      </c>
      <c r="O131" s="2399">
        <f t="shared" si="27"/>
        <v>0</v>
      </c>
      <c r="P131" s="2399">
        <f t="shared" si="27"/>
        <v>0</v>
      </c>
      <c r="Q131" s="2399">
        <f t="shared" si="27"/>
        <v>0</v>
      </c>
      <c r="R131" s="2399">
        <f t="shared" si="27"/>
        <v>0</v>
      </c>
      <c r="S131" s="2399">
        <f t="shared" si="27"/>
        <v>0</v>
      </c>
      <c r="T131" s="2399">
        <f t="shared" si="27"/>
        <v>0</v>
      </c>
      <c r="U131" s="2399">
        <f t="shared" si="27"/>
        <v>0</v>
      </c>
      <c r="V131" s="2399">
        <f t="shared" si="27"/>
        <v>0</v>
      </c>
      <c r="W131" s="2382"/>
      <c r="AM131" s="2364"/>
      <c r="AN131" s="2364"/>
    </row>
    <row r="132" spans="1:40" ht="15">
      <c r="A132" s="2345"/>
      <c r="B132" s="2398"/>
      <c r="C132" s="2399"/>
      <c r="D132" s="2345"/>
      <c r="E132" s="2343"/>
      <c r="F132" s="2343"/>
      <c r="G132" s="2343"/>
      <c r="H132" s="2343"/>
      <c r="I132" s="2343"/>
      <c r="J132" s="2399"/>
      <c r="K132" s="2399"/>
      <c r="L132" s="2398"/>
      <c r="M132" s="2399"/>
      <c r="N132" s="2399"/>
      <c r="O132" s="2398"/>
      <c r="P132" s="2399"/>
      <c r="Q132" s="2399"/>
      <c r="R132" s="2398"/>
      <c r="S132" s="2399"/>
      <c r="T132" s="2399"/>
      <c r="U132" s="2398"/>
      <c r="V132" s="2398"/>
      <c r="W132" s="2382"/>
      <c r="AM132" s="2364"/>
      <c r="AN132" s="2364"/>
    </row>
    <row r="133" spans="1:40" ht="15">
      <c r="A133" s="2345"/>
      <c r="B133" s="2398"/>
      <c r="C133" s="2399" t="s">
        <v>552</v>
      </c>
      <c r="D133" s="2345"/>
      <c r="E133" s="2343"/>
      <c r="F133" s="2343" t="s">
        <v>909</v>
      </c>
      <c r="G133" s="2343" t="s">
        <v>626</v>
      </c>
      <c r="H133" s="2353"/>
      <c r="I133" s="2347"/>
      <c r="J133" s="2400"/>
      <c r="K133" s="2399"/>
      <c r="L133" s="2398">
        <f t="shared" ref="L133:L149" si="28">J133+K133</f>
        <v>0</v>
      </c>
      <c r="M133" s="2399"/>
      <c r="N133" s="2399"/>
      <c r="O133" s="2398">
        <f t="shared" ref="O133:O149" si="29">M133+N133</f>
        <v>0</v>
      </c>
      <c r="P133" s="2399"/>
      <c r="Q133" s="2399"/>
      <c r="R133" s="2398">
        <f t="shared" ref="R133:R149" si="30">P133+Q133</f>
        <v>0</v>
      </c>
      <c r="S133" s="2399"/>
      <c r="T133" s="2399"/>
      <c r="U133" s="2398">
        <f t="shared" ref="U133:U148" si="31">S133+T133</f>
        <v>0</v>
      </c>
      <c r="V133" s="2398">
        <f t="shared" ref="V133:V148" si="32">U133+R133+O133+L133</f>
        <v>0</v>
      </c>
      <c r="W133" s="2382"/>
      <c r="AM133" s="2364"/>
      <c r="AN133" s="2364"/>
    </row>
    <row r="134" spans="1:40" ht="15">
      <c r="A134" s="2345"/>
      <c r="B134" s="2398"/>
      <c r="C134" s="2399" t="s">
        <v>552</v>
      </c>
      <c r="D134" s="2345"/>
      <c r="E134" s="2343"/>
      <c r="F134" s="2343" t="s">
        <v>910</v>
      </c>
      <c r="G134" s="2343" t="s">
        <v>587</v>
      </c>
      <c r="H134" s="2343"/>
      <c r="I134" s="2347"/>
      <c r="J134" s="2399"/>
      <c r="K134" s="2399"/>
      <c r="L134" s="2398">
        <f t="shared" si="28"/>
        <v>0</v>
      </c>
      <c r="M134" s="2399"/>
      <c r="N134" s="2399"/>
      <c r="O134" s="2398">
        <f t="shared" si="29"/>
        <v>0</v>
      </c>
      <c r="P134" s="2399"/>
      <c r="Q134" s="2399"/>
      <c r="R134" s="2398">
        <f t="shared" si="30"/>
        <v>0</v>
      </c>
      <c r="S134" s="2399"/>
      <c r="T134" s="2399"/>
      <c r="U134" s="2398">
        <f t="shared" si="31"/>
        <v>0</v>
      </c>
      <c r="V134" s="2398">
        <f t="shared" si="32"/>
        <v>0</v>
      </c>
      <c r="W134" s="2382"/>
      <c r="AM134" s="2364"/>
      <c r="AN134" s="2364"/>
    </row>
    <row r="135" spans="1:40" ht="15">
      <c r="A135" s="2345"/>
      <c r="B135" s="2398"/>
      <c r="C135" s="2399" t="s">
        <v>552</v>
      </c>
      <c r="D135" s="2345"/>
      <c r="E135" s="2343"/>
      <c r="F135" s="2343" t="s">
        <v>911</v>
      </c>
      <c r="G135" s="2343" t="s">
        <v>588</v>
      </c>
      <c r="H135" s="2343"/>
      <c r="I135" s="2347"/>
      <c r="J135" s="2399"/>
      <c r="K135" s="2399"/>
      <c r="L135" s="2398">
        <f t="shared" si="28"/>
        <v>0</v>
      </c>
      <c r="M135" s="2399"/>
      <c r="N135" s="2399"/>
      <c r="O135" s="2398">
        <f t="shared" si="29"/>
        <v>0</v>
      </c>
      <c r="P135" s="2399"/>
      <c r="Q135" s="2399"/>
      <c r="R135" s="2398">
        <f t="shared" si="30"/>
        <v>0</v>
      </c>
      <c r="S135" s="2399"/>
      <c r="T135" s="2399"/>
      <c r="U135" s="2398">
        <f t="shared" si="31"/>
        <v>0</v>
      </c>
      <c r="V135" s="2398">
        <f t="shared" si="32"/>
        <v>0</v>
      </c>
      <c r="W135" s="2382"/>
      <c r="AM135" s="2364"/>
      <c r="AN135" s="2364"/>
    </row>
    <row r="136" spans="1:40" ht="15">
      <c r="A136" s="2345"/>
      <c r="B136" s="2398"/>
      <c r="C136" s="2399" t="s">
        <v>552</v>
      </c>
      <c r="D136" s="2345"/>
      <c r="E136" s="2343"/>
      <c r="F136" s="2343" t="s">
        <v>912</v>
      </c>
      <c r="G136" s="2343" t="s">
        <v>589</v>
      </c>
      <c r="H136" s="2343"/>
      <c r="I136" s="2347"/>
      <c r="J136" s="2399">
        <f>J137+J138+J139+J140+J141</f>
        <v>0</v>
      </c>
      <c r="K136" s="2399">
        <f>K137+K138+K139+K140+K141</f>
        <v>0</v>
      </c>
      <c r="L136" s="2398">
        <f t="shared" si="28"/>
        <v>0</v>
      </c>
      <c r="M136" s="2399">
        <f>M137+M138+M139+M140+M141</f>
        <v>0</v>
      </c>
      <c r="N136" s="2399">
        <f>N137+N138+N139+N140+N141</f>
        <v>0</v>
      </c>
      <c r="O136" s="2398">
        <f t="shared" si="29"/>
        <v>0</v>
      </c>
      <c r="P136" s="2399">
        <f>P137+P138+P139+P140+P141</f>
        <v>0</v>
      </c>
      <c r="Q136" s="2399">
        <f>Q137+Q138+Q139+Q140+Q141</f>
        <v>0</v>
      </c>
      <c r="R136" s="2398">
        <f t="shared" si="30"/>
        <v>0</v>
      </c>
      <c r="S136" s="2399">
        <f>S137+S138+S139+S140+S141</f>
        <v>0</v>
      </c>
      <c r="T136" s="2399">
        <f>T137+T138+T139+T140+T141</f>
        <v>0</v>
      </c>
      <c r="U136" s="2398">
        <f t="shared" si="31"/>
        <v>0</v>
      </c>
      <c r="V136" s="2398">
        <f t="shared" si="32"/>
        <v>0</v>
      </c>
      <c r="W136" s="2382"/>
      <c r="AM136" s="2364"/>
      <c r="AN136" s="2364"/>
    </row>
    <row r="137" spans="1:40" ht="15">
      <c r="A137" s="2345"/>
      <c r="B137" s="2398"/>
      <c r="C137" s="2399" t="s">
        <v>552</v>
      </c>
      <c r="D137" s="2345"/>
      <c r="E137" s="2343"/>
      <c r="F137" s="2343"/>
      <c r="G137" s="2346" t="s">
        <v>590</v>
      </c>
      <c r="H137" s="2343"/>
      <c r="I137" s="2347"/>
      <c r="J137" s="2399"/>
      <c r="K137" s="2399"/>
      <c r="L137" s="2398">
        <f t="shared" si="28"/>
        <v>0</v>
      </c>
      <c r="M137" s="2399"/>
      <c r="N137" s="2399"/>
      <c r="O137" s="2398">
        <f t="shared" si="29"/>
        <v>0</v>
      </c>
      <c r="P137" s="2399"/>
      <c r="Q137" s="2399"/>
      <c r="R137" s="2398">
        <f t="shared" si="30"/>
        <v>0</v>
      </c>
      <c r="S137" s="2399"/>
      <c r="T137" s="2399"/>
      <c r="U137" s="2398">
        <f t="shared" si="31"/>
        <v>0</v>
      </c>
      <c r="V137" s="2398">
        <f t="shared" si="32"/>
        <v>0</v>
      </c>
      <c r="W137" s="2382"/>
      <c r="AM137" s="2364"/>
      <c r="AN137" s="2364"/>
    </row>
    <row r="138" spans="1:40" ht="15">
      <c r="A138" s="2345"/>
      <c r="B138" s="2398"/>
      <c r="C138" s="2399" t="s">
        <v>552</v>
      </c>
      <c r="D138" s="2345"/>
      <c r="E138" s="2343"/>
      <c r="F138" s="2343"/>
      <c r="G138" s="2346" t="s">
        <v>591</v>
      </c>
      <c r="H138" s="2343"/>
      <c r="I138" s="2347"/>
      <c r="J138" s="2399"/>
      <c r="K138" s="2399"/>
      <c r="L138" s="2398">
        <f t="shared" si="28"/>
        <v>0</v>
      </c>
      <c r="M138" s="2399"/>
      <c r="N138" s="2399"/>
      <c r="O138" s="2398">
        <f t="shared" si="29"/>
        <v>0</v>
      </c>
      <c r="P138" s="2399"/>
      <c r="Q138" s="2399"/>
      <c r="R138" s="2398">
        <f t="shared" si="30"/>
        <v>0</v>
      </c>
      <c r="S138" s="2399"/>
      <c r="T138" s="2399"/>
      <c r="U138" s="2398">
        <f t="shared" si="31"/>
        <v>0</v>
      </c>
      <c r="V138" s="2398">
        <f t="shared" si="32"/>
        <v>0</v>
      </c>
      <c r="W138" s="2382"/>
      <c r="AM138" s="2364"/>
      <c r="AN138" s="2364"/>
    </row>
    <row r="139" spans="1:40" ht="15">
      <c r="A139" s="2345"/>
      <c r="B139" s="2398"/>
      <c r="C139" s="2399" t="s">
        <v>552</v>
      </c>
      <c r="D139" s="2345"/>
      <c r="E139" s="2343"/>
      <c r="F139" s="2343"/>
      <c r="G139" s="2346" t="s">
        <v>592</v>
      </c>
      <c r="H139" s="2343"/>
      <c r="I139" s="2347"/>
      <c r="J139" s="2399"/>
      <c r="K139" s="2399"/>
      <c r="L139" s="2398">
        <f t="shared" si="28"/>
        <v>0</v>
      </c>
      <c r="M139" s="2399"/>
      <c r="N139" s="2399"/>
      <c r="O139" s="2398">
        <f t="shared" si="29"/>
        <v>0</v>
      </c>
      <c r="P139" s="2399"/>
      <c r="Q139" s="2399"/>
      <c r="R139" s="2398">
        <f t="shared" si="30"/>
        <v>0</v>
      </c>
      <c r="S139" s="2399"/>
      <c r="T139" s="2399"/>
      <c r="U139" s="2398">
        <f t="shared" si="31"/>
        <v>0</v>
      </c>
      <c r="V139" s="2398">
        <f t="shared" si="32"/>
        <v>0</v>
      </c>
      <c r="W139" s="2382"/>
      <c r="AM139" s="2364"/>
      <c r="AN139" s="2364"/>
    </row>
    <row r="140" spans="1:40" ht="15">
      <c r="A140" s="2345"/>
      <c r="B140" s="2398"/>
      <c r="C140" s="2399" t="s">
        <v>552</v>
      </c>
      <c r="D140" s="2345"/>
      <c r="E140" s="2343"/>
      <c r="F140" s="2343"/>
      <c r="G140" s="2346" t="s">
        <v>1621</v>
      </c>
      <c r="H140" s="2343"/>
      <c r="I140" s="2347"/>
      <c r="J140" s="2399"/>
      <c r="K140" s="2399"/>
      <c r="L140" s="2398">
        <f t="shared" si="28"/>
        <v>0</v>
      </c>
      <c r="M140" s="2399"/>
      <c r="N140" s="2399"/>
      <c r="O140" s="2398">
        <f t="shared" si="29"/>
        <v>0</v>
      </c>
      <c r="P140" s="2399"/>
      <c r="Q140" s="2399"/>
      <c r="R140" s="2398">
        <f t="shared" si="30"/>
        <v>0</v>
      </c>
      <c r="S140" s="2399"/>
      <c r="T140" s="2399"/>
      <c r="U140" s="2398">
        <f t="shared" si="31"/>
        <v>0</v>
      </c>
      <c r="V140" s="2398">
        <f t="shared" si="32"/>
        <v>0</v>
      </c>
      <c r="W140" s="2382"/>
      <c r="AM140" s="2364"/>
      <c r="AN140" s="2364"/>
    </row>
    <row r="141" spans="1:40" ht="15">
      <c r="A141" s="2345"/>
      <c r="B141" s="2398"/>
      <c r="C141" s="2399" t="s">
        <v>552</v>
      </c>
      <c r="D141" s="2345"/>
      <c r="E141" s="2343"/>
      <c r="F141" s="2343"/>
      <c r="G141" s="2343" t="s">
        <v>593</v>
      </c>
      <c r="H141" s="2343"/>
      <c r="I141" s="2347"/>
      <c r="J141" s="2399"/>
      <c r="K141" s="2399"/>
      <c r="L141" s="2398">
        <f t="shared" si="28"/>
        <v>0</v>
      </c>
      <c r="M141" s="2399"/>
      <c r="N141" s="2399"/>
      <c r="O141" s="2398">
        <f t="shared" si="29"/>
        <v>0</v>
      </c>
      <c r="P141" s="2399"/>
      <c r="Q141" s="2399"/>
      <c r="R141" s="2398">
        <f t="shared" si="30"/>
        <v>0</v>
      </c>
      <c r="S141" s="2399"/>
      <c r="T141" s="2399"/>
      <c r="U141" s="2398">
        <f t="shared" si="31"/>
        <v>0</v>
      </c>
      <c r="V141" s="2398">
        <f t="shared" si="32"/>
        <v>0</v>
      </c>
      <c r="W141" s="2382"/>
      <c r="AM141" s="2364"/>
      <c r="AN141" s="2364"/>
    </row>
    <row r="142" spans="1:40" ht="15">
      <c r="A142" s="2345"/>
      <c r="B142" s="2398"/>
      <c r="C142" s="2399" t="s">
        <v>552</v>
      </c>
      <c r="D142" s="2345"/>
      <c r="E142" s="2343"/>
      <c r="F142" s="2343"/>
      <c r="G142" s="2343" t="s">
        <v>594</v>
      </c>
      <c r="H142" s="2343"/>
      <c r="I142" s="2347"/>
      <c r="J142" s="2399">
        <f>J143+J144+J145</f>
        <v>0</v>
      </c>
      <c r="K142" s="2399">
        <f>K143+K144+K145</f>
        <v>0</v>
      </c>
      <c r="L142" s="2398">
        <f t="shared" si="28"/>
        <v>0</v>
      </c>
      <c r="M142" s="2399">
        <f>M143+M144+M145</f>
        <v>0</v>
      </c>
      <c r="N142" s="2399">
        <f>N143+N144+N145</f>
        <v>0</v>
      </c>
      <c r="O142" s="2398">
        <f t="shared" si="29"/>
        <v>0</v>
      </c>
      <c r="P142" s="2399">
        <f>P143+P144+P145</f>
        <v>0</v>
      </c>
      <c r="Q142" s="2399">
        <f>Q143+Q144+Q145</f>
        <v>0</v>
      </c>
      <c r="R142" s="2398">
        <f t="shared" si="30"/>
        <v>0</v>
      </c>
      <c r="S142" s="2399">
        <f>S143+S144+S145</f>
        <v>0</v>
      </c>
      <c r="T142" s="2399">
        <f>T143+T144+T145</f>
        <v>0</v>
      </c>
      <c r="U142" s="2398">
        <f t="shared" si="31"/>
        <v>0</v>
      </c>
      <c r="V142" s="2398">
        <f t="shared" si="32"/>
        <v>0</v>
      </c>
      <c r="W142" s="2382"/>
      <c r="AM142" s="2364"/>
      <c r="AN142" s="2364"/>
    </row>
    <row r="143" spans="1:40" ht="15">
      <c r="A143" s="2345"/>
      <c r="B143" s="2398"/>
      <c r="C143" s="2399" t="s">
        <v>552</v>
      </c>
      <c r="D143" s="2345"/>
      <c r="E143" s="2343"/>
      <c r="F143" s="2343"/>
      <c r="G143" s="2346" t="s">
        <v>595</v>
      </c>
      <c r="H143" s="2343"/>
      <c r="I143" s="2347"/>
      <c r="J143" s="2399"/>
      <c r="K143" s="2399"/>
      <c r="L143" s="2398">
        <f t="shared" si="28"/>
        <v>0</v>
      </c>
      <c r="M143" s="2399"/>
      <c r="N143" s="2399"/>
      <c r="O143" s="2398">
        <f t="shared" si="29"/>
        <v>0</v>
      </c>
      <c r="P143" s="2399"/>
      <c r="Q143" s="2399"/>
      <c r="R143" s="2398">
        <f t="shared" si="30"/>
        <v>0</v>
      </c>
      <c r="S143" s="2399"/>
      <c r="T143" s="2399"/>
      <c r="U143" s="2398">
        <f t="shared" si="31"/>
        <v>0</v>
      </c>
      <c r="V143" s="2398">
        <f t="shared" si="32"/>
        <v>0</v>
      </c>
      <c r="W143" s="2382"/>
      <c r="AM143" s="2364"/>
      <c r="AN143" s="2364"/>
    </row>
    <row r="144" spans="1:40" ht="15">
      <c r="A144" s="2345"/>
      <c r="B144" s="2398"/>
      <c r="C144" s="2399" t="s">
        <v>552</v>
      </c>
      <c r="D144" s="2345"/>
      <c r="E144" s="2343"/>
      <c r="F144" s="2343"/>
      <c r="G144" s="2346" t="s">
        <v>592</v>
      </c>
      <c r="H144" s="2343"/>
      <c r="I144" s="2347"/>
      <c r="J144" s="2399"/>
      <c r="K144" s="2399"/>
      <c r="L144" s="2398">
        <f t="shared" si="28"/>
        <v>0</v>
      </c>
      <c r="M144" s="2399"/>
      <c r="N144" s="2399"/>
      <c r="O144" s="2398">
        <f t="shared" si="29"/>
        <v>0</v>
      </c>
      <c r="P144" s="2399"/>
      <c r="Q144" s="2399"/>
      <c r="R144" s="2398">
        <f t="shared" si="30"/>
        <v>0</v>
      </c>
      <c r="S144" s="2399"/>
      <c r="T144" s="2399"/>
      <c r="U144" s="2398">
        <f t="shared" si="31"/>
        <v>0</v>
      </c>
      <c r="V144" s="2398">
        <f t="shared" si="32"/>
        <v>0</v>
      </c>
      <c r="W144" s="2382"/>
      <c r="AM144" s="2364"/>
      <c r="AN144" s="2364"/>
    </row>
    <row r="145" spans="1:41" ht="15">
      <c r="A145" s="2345"/>
      <c r="B145" s="2398"/>
      <c r="C145" s="2399" t="s">
        <v>552</v>
      </c>
      <c r="D145" s="2345"/>
      <c r="E145" s="2343"/>
      <c r="F145" s="2343"/>
      <c r="G145" s="2346" t="s">
        <v>1621</v>
      </c>
      <c r="H145" s="2343"/>
      <c r="I145" s="2347"/>
      <c r="J145" s="2399"/>
      <c r="K145" s="2399"/>
      <c r="L145" s="2398">
        <f t="shared" si="28"/>
        <v>0</v>
      </c>
      <c r="M145" s="2399"/>
      <c r="N145" s="2399"/>
      <c r="O145" s="2398">
        <f t="shared" si="29"/>
        <v>0</v>
      </c>
      <c r="P145" s="2399"/>
      <c r="Q145" s="2399"/>
      <c r="R145" s="2398">
        <f t="shared" si="30"/>
        <v>0</v>
      </c>
      <c r="S145" s="2399"/>
      <c r="T145" s="2399"/>
      <c r="U145" s="2398">
        <f t="shared" si="31"/>
        <v>0</v>
      </c>
      <c r="V145" s="2398">
        <f t="shared" si="32"/>
        <v>0</v>
      </c>
      <c r="W145" s="2382"/>
      <c r="AM145" s="2364"/>
      <c r="AN145" s="2364"/>
    </row>
    <row r="146" spans="1:41" ht="15">
      <c r="A146" s="2345"/>
      <c r="B146" s="2398"/>
      <c r="C146" s="2399" t="s">
        <v>552</v>
      </c>
      <c r="D146" s="2345"/>
      <c r="E146" s="2343"/>
      <c r="F146" s="2343" t="s">
        <v>913</v>
      </c>
      <c r="G146" s="2343" t="s">
        <v>596</v>
      </c>
      <c r="H146" s="2343"/>
      <c r="I146" s="2347"/>
      <c r="J146" s="2399"/>
      <c r="K146" s="2399"/>
      <c r="L146" s="2398">
        <f t="shared" si="28"/>
        <v>0</v>
      </c>
      <c r="M146" s="2399"/>
      <c r="N146" s="2399"/>
      <c r="O146" s="2398">
        <f t="shared" si="29"/>
        <v>0</v>
      </c>
      <c r="P146" s="2399"/>
      <c r="Q146" s="2399"/>
      <c r="R146" s="2398">
        <f t="shared" si="30"/>
        <v>0</v>
      </c>
      <c r="S146" s="2399"/>
      <c r="T146" s="2399"/>
      <c r="U146" s="2398">
        <f t="shared" si="31"/>
        <v>0</v>
      </c>
      <c r="V146" s="2398">
        <f t="shared" si="32"/>
        <v>0</v>
      </c>
      <c r="W146" s="2382"/>
      <c r="AM146" s="2364"/>
      <c r="AN146" s="2364"/>
    </row>
    <row r="147" spans="1:41" s="2353" customFormat="1" ht="15">
      <c r="A147" s="2345"/>
      <c r="B147" s="2398"/>
      <c r="C147" s="2399" t="s">
        <v>552</v>
      </c>
      <c r="D147" s="2350"/>
      <c r="E147" s="2350"/>
      <c r="F147" s="2350" t="s">
        <v>997</v>
      </c>
      <c r="G147" s="2350"/>
      <c r="H147" s="2350"/>
      <c r="I147" s="2351"/>
      <c r="J147" s="2399"/>
      <c r="K147" s="2399"/>
      <c r="L147" s="2398">
        <f t="shared" si="28"/>
        <v>0</v>
      </c>
      <c r="M147" s="2399"/>
      <c r="N147" s="2399"/>
      <c r="O147" s="2398">
        <f t="shared" si="29"/>
        <v>0</v>
      </c>
      <c r="P147" s="2399"/>
      <c r="Q147" s="2399"/>
      <c r="R147" s="2398">
        <f t="shared" si="30"/>
        <v>0</v>
      </c>
      <c r="S147" s="2399"/>
      <c r="T147" s="2399"/>
      <c r="U147" s="2398">
        <f t="shared" si="31"/>
        <v>0</v>
      </c>
      <c r="V147" s="2398">
        <f t="shared" si="32"/>
        <v>0</v>
      </c>
      <c r="W147" s="2404"/>
      <c r="X147" s="2404"/>
      <c r="Y147" s="2404"/>
    </row>
    <row r="148" spans="1:41" s="2353" customFormat="1" ht="15">
      <c r="A148" s="2345"/>
      <c r="B148" s="2405"/>
      <c r="C148" s="2399" t="s">
        <v>552</v>
      </c>
      <c r="D148" s="2350"/>
      <c r="E148" s="2350"/>
      <c r="F148" s="2350" t="s">
        <v>998</v>
      </c>
      <c r="G148" s="2350" t="s">
        <v>597</v>
      </c>
      <c r="H148" s="2351"/>
      <c r="I148" s="2351"/>
      <c r="J148" s="2399"/>
      <c r="K148" s="2399"/>
      <c r="L148" s="2398">
        <f t="shared" si="28"/>
        <v>0</v>
      </c>
      <c r="M148" s="2399"/>
      <c r="N148" s="2399"/>
      <c r="O148" s="2398">
        <f t="shared" si="29"/>
        <v>0</v>
      </c>
      <c r="P148" s="2399"/>
      <c r="Q148" s="2399"/>
      <c r="R148" s="2398">
        <f t="shared" si="30"/>
        <v>0</v>
      </c>
      <c r="S148" s="2399"/>
      <c r="T148" s="2399"/>
      <c r="U148" s="2398">
        <f t="shared" si="31"/>
        <v>0</v>
      </c>
      <c r="V148" s="2398">
        <f t="shared" si="32"/>
        <v>0</v>
      </c>
      <c r="W148" s="2404"/>
      <c r="X148" s="2404"/>
      <c r="Y148" s="2404"/>
    </row>
    <row r="149" spans="1:41" ht="15">
      <c r="A149" s="2345"/>
      <c r="B149" s="2398"/>
      <c r="C149" s="2399" t="s">
        <v>552</v>
      </c>
      <c r="D149" s="2345"/>
      <c r="E149" s="2343"/>
      <c r="F149" s="2343" t="s">
        <v>1620</v>
      </c>
      <c r="G149" s="2343"/>
      <c r="H149" s="2347"/>
      <c r="I149" s="2347"/>
      <c r="J149" s="2399"/>
      <c r="K149" s="2399"/>
      <c r="L149" s="2398">
        <f t="shared" si="28"/>
        <v>0</v>
      </c>
      <c r="M149" s="2399"/>
      <c r="N149" s="2399"/>
      <c r="O149" s="2398">
        <f t="shared" si="29"/>
        <v>0</v>
      </c>
      <c r="P149" s="2399"/>
      <c r="Q149" s="2399"/>
      <c r="R149" s="2398">
        <f t="shared" si="30"/>
        <v>0</v>
      </c>
      <c r="S149" s="2399"/>
      <c r="T149" s="2399"/>
      <c r="U149" s="2398">
        <f t="shared" ref="U149" si="33">S149+T149</f>
        <v>0</v>
      </c>
      <c r="V149" s="2398">
        <f t="shared" ref="V149" si="34">U149+R149+O149+L149</f>
        <v>0</v>
      </c>
      <c r="W149" s="2382"/>
      <c r="AM149" s="2364"/>
      <c r="AN149" s="2364"/>
    </row>
    <row r="150" spans="1:41" ht="15">
      <c r="A150" s="2345"/>
      <c r="B150" s="2398"/>
      <c r="C150" s="2399"/>
      <c r="D150" s="2345"/>
      <c r="E150" s="2343"/>
      <c r="F150" s="2343"/>
      <c r="G150" s="2343"/>
      <c r="H150" s="2347"/>
      <c r="I150" s="2347"/>
      <c r="J150" s="2399"/>
      <c r="K150" s="2399"/>
      <c r="L150" s="2398"/>
      <c r="M150" s="2399"/>
      <c r="N150" s="2399"/>
      <c r="O150" s="2398"/>
      <c r="P150" s="2399"/>
      <c r="Q150" s="2399"/>
      <c r="R150" s="2398"/>
      <c r="S150" s="2399"/>
      <c r="T150" s="2399"/>
      <c r="U150" s="2398"/>
      <c r="V150" s="2398"/>
      <c r="W150" s="2382"/>
      <c r="AM150" s="2364"/>
      <c r="AN150" s="2364"/>
    </row>
    <row r="151" spans="1:41" ht="15">
      <c r="A151" s="2354"/>
      <c r="B151" s="2406"/>
      <c r="C151" s="2407"/>
      <c r="D151" s="2354"/>
      <c r="E151" s="2355"/>
      <c r="F151" s="2355"/>
      <c r="G151" s="2355"/>
      <c r="H151" s="2356"/>
      <c r="I151" s="2356"/>
      <c r="J151" s="2407"/>
      <c r="K151" s="2407"/>
      <c r="L151" s="2406"/>
      <c r="M151" s="2407"/>
      <c r="N151" s="2407"/>
      <c r="O151" s="2406"/>
      <c r="P151" s="2407"/>
      <c r="Q151" s="2407"/>
      <c r="R151" s="2406"/>
      <c r="S151" s="2407"/>
      <c r="T151" s="2407"/>
      <c r="U151" s="2406"/>
      <c r="V151" s="2406"/>
      <c r="W151" s="2382"/>
      <c r="AM151" s="2364"/>
      <c r="AN151" s="2364"/>
    </row>
    <row r="152" spans="1:41" ht="15.75" thickBot="1">
      <c r="A152" s="2360"/>
      <c r="B152" s="3315"/>
      <c r="C152" s="3316"/>
      <c r="D152" s="2360"/>
      <c r="E152" s="3259" t="s">
        <v>598</v>
      </c>
      <c r="F152" s="3259"/>
      <c r="G152" s="3259"/>
      <c r="H152" s="3260"/>
      <c r="I152" s="3260"/>
      <c r="J152" s="3316">
        <f>J10</f>
        <v>0</v>
      </c>
      <c r="K152" s="3316">
        <f>K10</f>
        <v>0</v>
      </c>
      <c r="L152" s="3315">
        <f>J152+K152</f>
        <v>0</v>
      </c>
      <c r="M152" s="3316">
        <f>M10</f>
        <v>0</v>
      </c>
      <c r="N152" s="3316">
        <f>N10</f>
        <v>0</v>
      </c>
      <c r="O152" s="3315">
        <f>M152+N152</f>
        <v>0</v>
      </c>
      <c r="P152" s="3316">
        <f>P10</f>
        <v>0</v>
      </c>
      <c r="Q152" s="3316">
        <f>Q10</f>
        <v>0</v>
      </c>
      <c r="R152" s="3315">
        <f>P152+Q152</f>
        <v>0</v>
      </c>
      <c r="S152" s="3316">
        <f>S10</f>
        <v>0</v>
      </c>
      <c r="T152" s="3316">
        <f>T10</f>
        <v>0</v>
      </c>
      <c r="U152" s="3315">
        <f>S152+T152</f>
        <v>0</v>
      </c>
      <c r="V152" s="3315">
        <f>U152+R152+O152+L152</f>
        <v>0</v>
      </c>
      <c r="W152" s="2382"/>
      <c r="AM152" s="2364"/>
      <c r="AN152" s="2364"/>
    </row>
    <row r="153" spans="1:41">
      <c r="A153" s="2365"/>
      <c r="B153" s="2366"/>
      <c r="C153" s="2367"/>
      <c r="D153" s="2365"/>
      <c r="E153" s="2368"/>
      <c r="F153" s="2368"/>
      <c r="G153" s="2368"/>
      <c r="H153" s="2369"/>
      <c r="I153" s="2369"/>
      <c r="J153" s="2370"/>
      <c r="K153" s="2370"/>
      <c r="L153" s="2371"/>
      <c r="M153" s="2370"/>
      <c r="N153" s="2370"/>
      <c r="O153" s="2371"/>
      <c r="P153" s="2370"/>
      <c r="Q153" s="2370"/>
      <c r="R153" s="2371"/>
      <c r="S153" s="2370"/>
      <c r="T153" s="2370"/>
      <c r="U153" s="2371"/>
      <c r="V153" s="2371"/>
      <c r="W153" s="2382"/>
      <c r="AM153" s="2364"/>
      <c r="AN153" s="2364"/>
    </row>
    <row r="154" spans="1:41" ht="15.75">
      <c r="A154" s="2410"/>
      <c r="B154" s="2411"/>
      <c r="C154" s="2412"/>
      <c r="D154" s="2410"/>
      <c r="E154" s="2413"/>
      <c r="F154" s="2413"/>
      <c r="G154" s="2413"/>
      <c r="H154" s="2414"/>
      <c r="I154" s="2415" t="s">
        <v>599</v>
      </c>
      <c r="J154" s="2416">
        <f>J152</f>
        <v>0</v>
      </c>
      <c r="K154" s="2416">
        <f>K152</f>
        <v>0</v>
      </c>
      <c r="L154" s="2417">
        <f>J154+K154</f>
        <v>0</v>
      </c>
      <c r="M154" s="2416">
        <f>M152</f>
        <v>0</v>
      </c>
      <c r="N154" s="2416">
        <f>N152</f>
        <v>0</v>
      </c>
      <c r="O154" s="2417">
        <f>M154+N154</f>
        <v>0</v>
      </c>
      <c r="P154" s="2416">
        <f>P152</f>
        <v>0</v>
      </c>
      <c r="Q154" s="2416">
        <f>Q152</f>
        <v>0</v>
      </c>
      <c r="R154" s="2417">
        <f>P154+Q154</f>
        <v>0</v>
      </c>
      <c r="S154" s="2416">
        <f>S152</f>
        <v>0</v>
      </c>
      <c r="T154" s="2416">
        <f>T152</f>
        <v>0</v>
      </c>
      <c r="U154" s="2417">
        <f>S154+T154</f>
        <v>0</v>
      </c>
      <c r="V154" s="2417">
        <f>U154+R154+O154+L154</f>
        <v>0</v>
      </c>
      <c r="W154" s="2382"/>
      <c r="AM154" s="2364"/>
      <c r="AN154" s="2364"/>
    </row>
    <row r="155" spans="1:41" ht="13.5" thickBot="1">
      <c r="A155" s="2372"/>
      <c r="B155" s="2373"/>
      <c r="C155" s="2374"/>
      <c r="D155" s="2372"/>
      <c r="E155" s="2373"/>
      <c r="F155" s="2373"/>
      <c r="G155" s="2373"/>
      <c r="H155" s="2375"/>
      <c r="I155" s="2375"/>
      <c r="J155" s="2376"/>
      <c r="K155" s="2376"/>
      <c r="L155" s="2377"/>
      <c r="M155" s="2376"/>
      <c r="N155" s="2376"/>
      <c r="O155" s="2377"/>
      <c r="P155" s="2376"/>
      <c r="Q155" s="2376"/>
      <c r="R155" s="2377"/>
      <c r="S155" s="2376"/>
      <c r="T155" s="2376"/>
      <c r="U155" s="2377"/>
      <c r="V155" s="2377"/>
      <c r="W155" s="2382"/>
      <c r="AM155" s="2364"/>
      <c r="AN155" s="2364"/>
    </row>
    <row r="156" spans="1:41">
      <c r="A156" s="2326"/>
      <c r="B156" s="2326"/>
      <c r="C156" s="2326"/>
      <c r="D156" s="2326"/>
      <c r="E156" s="2326"/>
      <c r="F156" s="2326"/>
      <c r="G156" s="2326"/>
      <c r="H156" s="2327"/>
      <c r="I156" s="2327"/>
      <c r="J156" s="2379"/>
      <c r="K156" s="2379"/>
      <c r="L156" s="2378"/>
      <c r="M156" s="2379"/>
      <c r="N156" s="2379"/>
      <c r="O156" s="2378"/>
      <c r="P156" s="2379"/>
      <c r="Q156" s="2379"/>
      <c r="R156" s="2378"/>
      <c r="S156" s="2379"/>
      <c r="T156" s="2379"/>
      <c r="U156" s="2378" t="s">
        <v>1864</v>
      </c>
      <c r="V156" s="3278">
        <f>'Tableau 3A bis'!K162</f>
        <v>0</v>
      </c>
      <c r="W156" s="2382"/>
      <c r="AM156" s="2364"/>
      <c r="AN156" s="2364"/>
    </row>
    <row r="157" spans="1:41">
      <c r="A157" s="2326"/>
      <c r="B157" s="2326"/>
      <c r="C157" s="2326"/>
      <c r="D157" s="2326"/>
      <c r="E157" s="2326"/>
      <c r="F157" s="2326"/>
      <c r="G157" s="2326"/>
      <c r="H157" s="2327"/>
      <c r="I157" s="2327"/>
      <c r="J157" s="2379"/>
      <c r="K157" s="2379"/>
      <c r="L157" s="2378"/>
      <c r="M157" s="2379"/>
      <c r="N157" s="2379"/>
      <c r="O157" s="2378"/>
      <c r="P157" s="2379"/>
      <c r="Q157" s="2379"/>
      <c r="R157" s="2378"/>
      <c r="S157" s="2379"/>
      <c r="T157" s="2379"/>
      <c r="U157" s="2378"/>
      <c r="V157" s="2378"/>
      <c r="W157" s="2382"/>
      <c r="AM157" s="2364"/>
      <c r="AN157" s="2364"/>
    </row>
    <row r="158" spans="1:41">
      <c r="G158" s="2381"/>
      <c r="I158" s="2380" t="s">
        <v>127</v>
      </c>
      <c r="J158" s="2378" t="e">
        <f>J154/L154</f>
        <v>#DIV/0!</v>
      </c>
      <c r="K158" s="2378" t="e">
        <f>K154/L154</f>
        <v>#DIV/0!</v>
      </c>
      <c r="L158" s="2378"/>
      <c r="M158" s="2378" t="e">
        <f>M154/O154</f>
        <v>#DIV/0!</v>
      </c>
      <c r="N158" s="2378" t="e">
        <f>N154/O154</f>
        <v>#DIV/0!</v>
      </c>
      <c r="O158" s="2378"/>
      <c r="P158" s="2378" t="e">
        <f>P154/R154</f>
        <v>#DIV/0!</v>
      </c>
      <c r="Q158" s="2378" t="e">
        <f>Q154/R154</f>
        <v>#DIV/0!</v>
      </c>
      <c r="R158" s="2378"/>
      <c r="S158" s="2378" t="e">
        <f>S154/U154</f>
        <v>#DIV/0!</v>
      </c>
      <c r="T158" s="2378" t="e">
        <f>T154/U154</f>
        <v>#DIV/0!</v>
      </c>
      <c r="U158" s="2378"/>
      <c r="V158" s="2378"/>
      <c r="W158" s="2382"/>
      <c r="AN158" s="2364"/>
    </row>
    <row r="159" spans="1:41">
      <c r="G159" s="2381"/>
      <c r="I159" s="2380" t="s">
        <v>77</v>
      </c>
      <c r="J159" s="2378"/>
      <c r="K159" s="2378"/>
      <c r="L159" s="2378" t="e">
        <f>L154/V154</f>
        <v>#DIV/0!</v>
      </c>
      <c r="M159" s="2378"/>
      <c r="N159" s="2378"/>
      <c r="O159" s="2378" t="e">
        <f>O154/V154</f>
        <v>#DIV/0!</v>
      </c>
      <c r="P159" s="2378"/>
      <c r="Q159" s="2378"/>
      <c r="R159" s="2378" t="e">
        <f>R154/S154</f>
        <v>#DIV/0!</v>
      </c>
      <c r="S159" s="2378"/>
      <c r="T159" s="2378"/>
      <c r="U159" s="2378" t="e">
        <f>U154/V154</f>
        <v>#DIV/0!</v>
      </c>
      <c r="V159" s="2378"/>
      <c r="W159" s="2382"/>
      <c r="AN159" s="2364"/>
    </row>
    <row r="160" spans="1:41">
      <c r="G160" s="2381"/>
      <c r="W160" s="2382"/>
      <c r="X160" s="2381"/>
      <c r="AO160" s="2382"/>
    </row>
    <row r="162" spans="1:2" ht="18">
      <c r="A162" s="2311" t="s">
        <v>1004</v>
      </c>
      <c r="B162" s="2383"/>
    </row>
    <row r="163" spans="1:2" ht="15">
      <c r="A163" s="2383" t="s">
        <v>1305</v>
      </c>
      <c r="B163" s="2383" t="s">
        <v>126</v>
      </c>
    </row>
    <row r="164" spans="1:2" ht="15">
      <c r="A164" s="2353"/>
      <c r="B164" s="2383"/>
    </row>
  </sheetData>
  <mergeCells count="10">
    <mergeCell ref="D5:I5"/>
    <mergeCell ref="A7:C9"/>
    <mergeCell ref="J7:L7"/>
    <mergeCell ref="M7:O7"/>
    <mergeCell ref="P7:R7"/>
    <mergeCell ref="S7:U7"/>
    <mergeCell ref="J8:L8"/>
    <mergeCell ref="M8:O8"/>
    <mergeCell ref="P8:R8"/>
    <mergeCell ref="S8:U8"/>
  </mergeCells>
  <pageMargins left="0.70866141732283472" right="0.70866141732283472" top="0.74803149606299213" bottom="0.74803149606299213" header="0.31496062992125984" footer="0.31496062992125984"/>
  <pageSetup paperSize="8" scale="29" orientation="portrait" r:id="rId1"/>
</worksheet>
</file>

<file path=xl/worksheets/sheet24.xml><?xml version="1.0" encoding="utf-8"?>
<worksheet xmlns="http://schemas.openxmlformats.org/spreadsheetml/2006/main" xmlns:r="http://schemas.openxmlformats.org/officeDocument/2006/relationships">
  <sheetPr published="0" enableFormatConditionsCalculation="0">
    <tabColor theme="3"/>
  </sheetPr>
  <dimension ref="A1:BC329"/>
  <sheetViews>
    <sheetView showGridLines="0" topLeftCell="A70" zoomScale="75" zoomScaleNormal="75" zoomScaleSheetLayoutView="75" workbookViewId="0">
      <selection activeCell="I32" sqref="I32"/>
    </sheetView>
  </sheetViews>
  <sheetFormatPr baseColWidth="10" defaultColWidth="8.85546875" defaultRowHeight="12.75"/>
  <cols>
    <col min="1" max="1" width="2.28515625" style="2280" customWidth="1"/>
    <col min="2" max="2" width="22.7109375" style="2280" customWidth="1"/>
    <col min="3" max="3" width="15.42578125" style="2280" customWidth="1"/>
    <col min="4" max="4" width="3.28515625" style="2280" customWidth="1"/>
    <col min="5" max="5" width="4.7109375" style="2280" customWidth="1"/>
    <col min="6" max="6" width="4" style="2280" customWidth="1"/>
    <col min="7" max="7" width="3.7109375" style="2281" customWidth="1"/>
    <col min="8" max="8" width="6.85546875" style="2281" customWidth="1"/>
    <col min="9" max="9" width="152.5703125" style="2281" customWidth="1"/>
    <col min="10" max="10" width="34.28515625" style="2280" bestFit="1" customWidth="1"/>
    <col min="11" max="13" width="31.7109375" style="2280" customWidth="1"/>
    <col min="14" max="14" width="34.28515625" style="2280" bestFit="1" customWidth="1"/>
    <col min="15" max="16" width="31.7109375" style="2280" customWidth="1"/>
    <col min="17" max="17" width="31.7109375" style="2281" customWidth="1"/>
    <col min="18" max="16384" width="8.85546875" style="2161"/>
  </cols>
  <sheetData>
    <row r="1" spans="1:48" s="2173" customFormat="1" ht="18">
      <c r="A1" s="2170" t="s">
        <v>1866</v>
      </c>
      <c r="B1" s="2170"/>
      <c r="C1" s="2170"/>
      <c r="D1" s="2170"/>
      <c r="E1" s="2170"/>
      <c r="F1" s="2170"/>
      <c r="G1" s="2171"/>
      <c r="H1" s="2171"/>
      <c r="I1" s="2170"/>
      <c r="Q1" s="3015"/>
      <c r="V1" s="2174"/>
      <c r="W1" s="2175"/>
      <c r="X1" s="2175"/>
      <c r="Y1" s="2175"/>
      <c r="Z1" s="2175"/>
      <c r="AA1" s="2175"/>
      <c r="AB1" s="2175"/>
      <c r="AC1" s="2175"/>
      <c r="AD1" s="2175"/>
      <c r="AE1" s="2175"/>
      <c r="AF1" s="2175"/>
      <c r="AG1" s="2175"/>
      <c r="AH1" s="2175"/>
      <c r="AI1" s="2175"/>
      <c r="AJ1" s="2175"/>
      <c r="AK1" s="2175"/>
      <c r="AL1" s="2175"/>
      <c r="AM1" s="2175"/>
      <c r="AN1" s="2175"/>
      <c r="AO1" s="2175"/>
      <c r="AP1" s="2175"/>
      <c r="AQ1" s="2175"/>
      <c r="AR1" s="2175"/>
      <c r="AS1" s="2175"/>
      <c r="AT1" s="2175"/>
      <c r="AU1" s="2175"/>
      <c r="AV1" s="2175"/>
    </row>
    <row r="2" spans="1:48" s="2179" customFormat="1" ht="11.25">
      <c r="A2" s="357" t="str">
        <f>'PAGE DE GARDE'!C8</f>
        <v>ELECTRICITE</v>
      </c>
      <c r="B2" s="403"/>
      <c r="C2" s="357"/>
      <c r="D2" s="369" t="str">
        <f>'PAGE DE GARDE'!C10</f>
        <v>PT 2015-2016 V0</v>
      </c>
      <c r="E2" s="2176"/>
      <c r="F2" s="2176"/>
      <c r="G2" s="2177"/>
      <c r="H2" s="2177"/>
      <c r="I2" s="2176"/>
      <c r="Q2" s="3016"/>
      <c r="V2" s="2180"/>
      <c r="W2" s="2181"/>
      <c r="X2" s="2181"/>
      <c r="Y2" s="2181"/>
      <c r="Z2" s="2181"/>
      <c r="AA2" s="2181"/>
      <c r="AB2" s="2181"/>
      <c r="AC2" s="2181"/>
      <c r="AD2" s="2181"/>
      <c r="AE2" s="2181"/>
      <c r="AF2" s="2181"/>
      <c r="AG2" s="2181"/>
      <c r="AH2" s="2181"/>
      <c r="AI2" s="2181"/>
      <c r="AJ2" s="2181"/>
      <c r="AK2" s="2181"/>
      <c r="AL2" s="2181"/>
      <c r="AM2" s="2181"/>
      <c r="AN2" s="2181"/>
      <c r="AO2" s="2181"/>
      <c r="AP2" s="2181"/>
      <c r="AQ2" s="2181"/>
      <c r="AR2" s="2181"/>
      <c r="AS2" s="2181"/>
      <c r="AT2" s="2181"/>
      <c r="AU2" s="2181"/>
      <c r="AV2" s="2181"/>
    </row>
    <row r="3" spans="1:48" s="2179" customFormat="1" ht="11.25">
      <c r="A3" s="1320" t="str">
        <f>'PAGE DE GARDE'!C7</f>
        <v>GRD</v>
      </c>
      <c r="B3" s="369"/>
      <c r="C3" s="357"/>
      <c r="D3" s="358"/>
      <c r="E3" s="2176"/>
      <c r="F3" s="2176"/>
      <c r="G3" s="2177"/>
      <c r="H3" s="2177"/>
      <c r="I3" s="2176"/>
      <c r="Q3" s="3016"/>
      <c r="V3" s="2180"/>
      <c r="W3" s="2181"/>
      <c r="X3" s="2181"/>
      <c r="Y3" s="2181"/>
      <c r="Z3" s="2181"/>
      <c r="AA3" s="2181"/>
      <c r="AB3" s="2181"/>
      <c r="AC3" s="2181"/>
      <c r="AD3" s="2181"/>
      <c r="AE3" s="2181"/>
      <c r="AF3" s="2181"/>
      <c r="AG3" s="2181"/>
      <c r="AH3" s="2181"/>
      <c r="AI3" s="2181"/>
      <c r="AJ3" s="2181"/>
      <c r="AK3" s="2181"/>
      <c r="AL3" s="2181"/>
      <c r="AM3" s="2181"/>
      <c r="AN3" s="2181"/>
      <c r="AO3" s="2181"/>
      <c r="AP3" s="2181"/>
      <c r="AQ3" s="2181"/>
      <c r="AR3" s="2181"/>
      <c r="AS3" s="2181"/>
      <c r="AT3" s="2181"/>
      <c r="AU3" s="2181"/>
      <c r="AV3" s="2181"/>
    </row>
    <row r="4" spans="1:48" s="2182" customFormat="1" ht="13.5" thickBot="1">
      <c r="G4" s="2183"/>
      <c r="H4" s="2183"/>
      <c r="Q4" s="2189"/>
    </row>
    <row r="5" spans="1:48" s="2189" customFormat="1" ht="14.25" thickTop="1" thickBot="1">
      <c r="A5" s="3963" t="s">
        <v>600</v>
      </c>
      <c r="B5" s="3964"/>
      <c r="C5" s="3964"/>
      <c r="D5" s="3963" t="str">
        <f>'PAGE DE GARDE'!C7</f>
        <v>GRD</v>
      </c>
      <c r="E5" s="3964"/>
      <c r="F5" s="3964"/>
      <c r="G5" s="3964"/>
      <c r="H5" s="3964"/>
      <c r="I5" s="3965"/>
      <c r="J5" s="2182"/>
      <c r="K5" s="2182"/>
      <c r="L5" s="2182"/>
      <c r="M5" s="2182"/>
      <c r="N5" s="2182"/>
      <c r="O5" s="2182"/>
      <c r="P5" s="2182"/>
    </row>
    <row r="6" spans="1:48" s="2182" customFormat="1" ht="14.25" thickTop="1" thickBot="1">
      <c r="G6" s="2183"/>
      <c r="H6" s="2183"/>
      <c r="Q6" s="2189"/>
    </row>
    <row r="7" spans="1:48">
      <c r="A7" s="3966" t="s">
        <v>550</v>
      </c>
      <c r="B7" s="3967"/>
      <c r="C7" s="3968"/>
      <c r="D7" s="2158"/>
      <c r="E7" s="2262"/>
      <c r="F7" s="2262"/>
      <c r="G7" s="2262"/>
      <c r="H7" s="2159"/>
      <c r="I7" s="2159"/>
      <c r="J7" s="4016" t="s">
        <v>1521</v>
      </c>
      <c r="K7" s="4017"/>
      <c r="L7" s="4017"/>
      <c r="M7" s="4018"/>
      <c r="N7" s="4016" t="s">
        <v>1522</v>
      </c>
      <c r="O7" s="4017"/>
      <c r="P7" s="4017"/>
      <c r="Q7" s="4018"/>
    </row>
    <row r="8" spans="1:48" ht="13.5" thickBot="1">
      <c r="A8" s="3969"/>
      <c r="B8" s="3970"/>
      <c r="C8" s="3971"/>
      <c r="D8" s="2325"/>
      <c r="E8" s="2326"/>
      <c r="F8" s="2326"/>
      <c r="G8" s="2326"/>
      <c r="H8" s="2327"/>
      <c r="I8" s="2327"/>
      <c r="J8" s="4019"/>
      <c r="K8" s="4020"/>
      <c r="L8" s="4020"/>
      <c r="M8" s="4021"/>
      <c r="N8" s="4019"/>
      <c r="O8" s="4020"/>
      <c r="P8" s="4020"/>
      <c r="Q8" s="4021"/>
    </row>
    <row r="9" spans="1:48" ht="13.5" thickBot="1">
      <c r="A9" s="3972"/>
      <c r="B9" s="3973"/>
      <c r="C9" s="3974"/>
      <c r="D9" s="2275"/>
      <c r="E9" s="2276"/>
      <c r="F9" s="2276"/>
      <c r="G9" s="2276"/>
      <c r="H9" s="2157"/>
      <c r="I9" s="2157"/>
      <c r="J9" s="3322" t="s">
        <v>78</v>
      </c>
      <c r="K9" s="2418" t="s">
        <v>79</v>
      </c>
      <c r="L9" s="2418" t="s">
        <v>80</v>
      </c>
      <c r="M9" s="2418" t="s">
        <v>559</v>
      </c>
      <c r="N9" s="2418" t="s">
        <v>78</v>
      </c>
      <c r="O9" s="2418" t="s">
        <v>79</v>
      </c>
      <c r="P9" s="2418" t="s">
        <v>80</v>
      </c>
      <c r="Q9" s="3323" t="s">
        <v>559</v>
      </c>
    </row>
    <row r="10" spans="1:48" ht="15">
      <c r="A10" s="2345"/>
      <c r="B10" s="2398"/>
      <c r="C10" s="2399"/>
      <c r="D10" s="2344" t="s">
        <v>983</v>
      </c>
      <c r="E10" s="2353"/>
      <c r="F10" s="2342"/>
      <c r="G10" s="2326"/>
      <c r="H10" s="2327"/>
      <c r="I10" s="2327"/>
      <c r="J10" s="2419"/>
      <c r="K10" s="2419"/>
      <c r="L10" s="2419"/>
      <c r="M10" s="2420"/>
      <c r="N10" s="2419"/>
      <c r="O10" s="2419"/>
      <c r="P10" s="2419"/>
      <c r="Q10" s="2419"/>
    </row>
    <row r="11" spans="1:48" ht="15">
      <c r="A11" s="2345"/>
      <c r="B11" s="2398"/>
      <c r="C11" s="2399"/>
      <c r="D11" s="2336"/>
      <c r="E11" s="2337"/>
      <c r="F11" s="2337" t="s">
        <v>984</v>
      </c>
      <c r="G11" s="2338"/>
      <c r="H11" s="2339"/>
      <c r="I11" s="3317"/>
      <c r="J11" s="2421"/>
      <c r="K11" s="2421"/>
      <c r="L11" s="2421"/>
      <c r="M11" s="2422"/>
      <c r="N11" s="2421"/>
      <c r="O11" s="2421"/>
      <c r="P11" s="2421"/>
      <c r="Q11" s="2421"/>
    </row>
    <row r="12" spans="1:48" ht="15">
      <c r="A12" s="2345"/>
      <c r="B12" s="2398"/>
      <c r="C12" s="2399"/>
      <c r="D12" s="2336"/>
      <c r="E12" s="2337"/>
      <c r="F12" s="2337" t="s">
        <v>985</v>
      </c>
      <c r="G12" s="2338"/>
      <c r="H12" s="2339"/>
      <c r="I12" s="3317"/>
      <c r="J12" s="2421"/>
      <c r="K12" s="2421"/>
      <c r="L12" s="2421"/>
      <c r="M12" s="2422"/>
      <c r="N12" s="2421"/>
      <c r="O12" s="2421"/>
      <c r="P12" s="2421"/>
      <c r="Q12" s="2421"/>
    </row>
    <row r="13" spans="1:48" ht="15">
      <c r="A13" s="2345"/>
      <c r="B13" s="2398"/>
      <c r="C13" s="2345"/>
      <c r="D13" s="2336"/>
      <c r="E13" s="2337"/>
      <c r="F13" s="2337" t="s">
        <v>986</v>
      </c>
      <c r="G13" s="2338"/>
      <c r="H13" s="2339"/>
      <c r="I13" s="3317"/>
      <c r="J13" s="2421"/>
      <c r="K13" s="2421"/>
      <c r="L13" s="2421"/>
      <c r="M13" s="2422"/>
      <c r="N13" s="2421"/>
      <c r="O13" s="2421"/>
      <c r="P13" s="2421"/>
      <c r="Q13" s="2421"/>
    </row>
    <row r="14" spans="1:48" ht="15">
      <c r="A14" s="2423"/>
      <c r="B14" s="2220"/>
      <c r="C14" s="2249"/>
      <c r="D14" s="2160"/>
      <c r="E14" s="2288"/>
      <c r="F14" s="2288"/>
      <c r="G14" s="2288"/>
      <c r="H14" s="2155"/>
      <c r="I14" s="2155"/>
      <c r="J14" s="2421"/>
      <c r="K14" s="2421"/>
      <c r="L14" s="2421"/>
      <c r="M14" s="2422"/>
      <c r="N14" s="2421"/>
      <c r="O14" s="2421"/>
      <c r="P14" s="2421"/>
      <c r="Q14" s="2421"/>
    </row>
    <row r="15" spans="1:48" s="2281" customFormat="1" ht="15">
      <c r="A15" s="2214"/>
      <c r="B15" s="2215"/>
      <c r="C15" s="2216"/>
      <c r="D15" s="2167"/>
      <c r="E15" s="2164" t="s">
        <v>627</v>
      </c>
      <c r="F15" s="2165"/>
      <c r="G15" s="2165"/>
      <c r="H15" s="2165"/>
      <c r="I15" s="2486"/>
      <c r="J15" s="2424">
        <f>J17+J108+J120+J125+J137</f>
        <v>0</v>
      </c>
      <c r="K15" s="2424">
        <f>K17+K108+K120+K125+K137</f>
        <v>0</v>
      </c>
      <c r="L15" s="2424">
        <f>L17+L108+L120+L125+L137</f>
        <v>0</v>
      </c>
      <c r="M15" s="2425">
        <f>K15+L15+J15</f>
        <v>0</v>
      </c>
      <c r="N15" s="2424">
        <f>N17+N108+N120+N125+N137</f>
        <v>0</v>
      </c>
      <c r="O15" s="2424">
        <f>O17+O108+O120+O125+O137</f>
        <v>0</v>
      </c>
      <c r="P15" s="2424">
        <f>P17+P108+P120+P125+P137</f>
        <v>0</v>
      </c>
      <c r="Q15" s="2424">
        <f>O15+P15+N15</f>
        <v>0</v>
      </c>
    </row>
    <row r="16" spans="1:48" s="2281" customFormat="1" ht="15">
      <c r="A16" s="2214"/>
      <c r="B16" s="2215"/>
      <c r="C16" s="2216"/>
      <c r="D16" s="2162"/>
      <c r="E16" s="2165"/>
      <c r="F16" s="2165"/>
      <c r="G16" s="2165"/>
      <c r="H16" s="2165"/>
      <c r="I16" s="2486"/>
      <c r="J16" s="2424"/>
      <c r="K16" s="2424"/>
      <c r="L16" s="2424"/>
      <c r="M16" s="2425"/>
      <c r="N16" s="2424"/>
      <c r="O16" s="2424"/>
      <c r="P16" s="2424"/>
      <c r="Q16" s="2424"/>
    </row>
    <row r="17" spans="1:17" s="2280" customFormat="1" ht="15.75">
      <c r="A17" s="2214"/>
      <c r="B17" s="2215"/>
      <c r="C17" s="2216"/>
      <c r="D17" s="2214"/>
      <c r="E17" s="2165" t="s">
        <v>877</v>
      </c>
      <c r="F17" s="2165" t="s">
        <v>628</v>
      </c>
      <c r="G17" s="2165"/>
      <c r="H17" s="2165"/>
      <c r="I17" s="2486"/>
      <c r="J17" s="2426">
        <f>J19+J83+J100</f>
        <v>0</v>
      </c>
      <c r="K17" s="2426">
        <f>K19+K83+K100</f>
        <v>0</v>
      </c>
      <c r="L17" s="2426">
        <f>L19+L83+L100</f>
        <v>0</v>
      </c>
      <c r="M17" s="2427">
        <f>K17+L17+J17</f>
        <v>0</v>
      </c>
      <c r="N17" s="2426">
        <f>N19+N83+N100</f>
        <v>0</v>
      </c>
      <c r="O17" s="2426">
        <f>O19+O83+O100</f>
        <v>0</v>
      </c>
      <c r="P17" s="2426">
        <f>P19+P83+P100</f>
        <v>0</v>
      </c>
      <c r="Q17" s="2426">
        <f>O17+P17+N17</f>
        <v>0</v>
      </c>
    </row>
    <row r="18" spans="1:17" s="2280" customFormat="1" ht="15">
      <c r="A18" s="2214"/>
      <c r="B18" s="2215"/>
      <c r="C18" s="2216"/>
      <c r="D18" s="2214"/>
      <c r="E18" s="2229"/>
      <c r="F18" s="2165"/>
      <c r="G18" s="2165"/>
      <c r="H18" s="2165"/>
      <c r="I18" s="2486"/>
      <c r="J18" s="2424"/>
      <c r="K18" s="2424"/>
      <c r="L18" s="2424"/>
      <c r="M18" s="2425"/>
      <c r="N18" s="2424"/>
      <c r="O18" s="2424"/>
      <c r="P18" s="2424"/>
      <c r="Q18" s="2424"/>
    </row>
    <row r="19" spans="1:17" s="2280" customFormat="1" ht="15">
      <c r="A19" s="2214"/>
      <c r="B19" s="2215"/>
      <c r="C19" s="2216"/>
      <c r="D19" s="2214"/>
      <c r="E19" s="2165"/>
      <c r="F19" s="2165" t="s">
        <v>736</v>
      </c>
      <c r="G19" s="2165" t="s">
        <v>629</v>
      </c>
      <c r="H19" s="2165"/>
      <c r="I19" s="2486"/>
      <c r="J19" s="2428">
        <f>J21+J42+J46+J74+J76+J78+J80+J81</f>
        <v>0</v>
      </c>
      <c r="K19" s="2428">
        <f>K21+K42+K46+K74+K76+K78+K80+K81</f>
        <v>0</v>
      </c>
      <c r="L19" s="2428">
        <f>L21+L42+L46+L74+L76+L78+L80+L81</f>
        <v>0</v>
      </c>
      <c r="M19" s="2429">
        <f>K19+L19+J19</f>
        <v>0</v>
      </c>
      <c r="N19" s="2428">
        <f>N21+N42+N46+N74+N76+N78+N80+N81</f>
        <v>0</v>
      </c>
      <c r="O19" s="2428">
        <f>O21+O42+O46+O74+O76+O78+O80+O81</f>
        <v>0</v>
      </c>
      <c r="P19" s="2428">
        <f>P21+P42+P46+P74+P76+P78+P80+P81</f>
        <v>0</v>
      </c>
      <c r="Q19" s="2428">
        <f>O19+P19+N19</f>
        <v>0</v>
      </c>
    </row>
    <row r="20" spans="1:17" s="2280" customFormat="1" ht="15">
      <c r="A20" s="2214"/>
      <c r="B20" s="2215"/>
      <c r="C20" s="2216"/>
      <c r="D20" s="2214"/>
      <c r="E20" s="2165"/>
      <c r="F20" s="2165"/>
      <c r="G20" s="2165"/>
      <c r="H20" s="2165"/>
      <c r="I20" s="2487"/>
      <c r="J20" s="2424"/>
      <c r="K20" s="2424"/>
      <c r="L20" s="2424"/>
      <c r="M20" s="2425"/>
      <c r="N20" s="2424"/>
      <c r="O20" s="2424"/>
      <c r="P20" s="2424"/>
      <c r="Q20" s="2424"/>
    </row>
    <row r="21" spans="1:17" s="2280" customFormat="1" ht="15">
      <c r="A21" s="2214"/>
      <c r="B21" s="2215"/>
      <c r="C21" s="2216"/>
      <c r="D21" s="2214"/>
      <c r="E21" s="2165"/>
      <c r="F21" s="2165"/>
      <c r="G21" s="2165" t="s">
        <v>630</v>
      </c>
      <c r="H21" s="2230"/>
      <c r="I21" s="2487"/>
      <c r="J21" s="2424">
        <f>J22+J23+J24+J25+J26+J31+J32+J33+J36+J37+J38+J39+J40</f>
        <v>0</v>
      </c>
      <c r="K21" s="2424">
        <f>K22+K23+K24+K25+K26+K31+K32+K33+K36+K37+K38+K39+K40</f>
        <v>0</v>
      </c>
      <c r="L21" s="2424">
        <f>L22+L23+L24+L25+L26+L31+L32+L33+L36+L37+L38+L39+L40</f>
        <v>0</v>
      </c>
      <c r="M21" s="2425">
        <f t="shared" ref="M21:M39" si="0">K21+L21+J21</f>
        <v>0</v>
      </c>
      <c r="N21" s="2424">
        <f>N22+N23+N24+N25+N26+N31+N32+N33+N36+N37+N38+N39+N40</f>
        <v>0</v>
      </c>
      <c r="O21" s="2424">
        <f>O22+O23+O24+O25+O26+O31+O32+O33+O36+O37+O38+O39+O40</f>
        <v>0</v>
      </c>
      <c r="P21" s="2424">
        <f>P22+P23+P24+P25+P26+P31+P32+P33+P36+P37+P38+P39+P40</f>
        <v>0</v>
      </c>
      <c r="Q21" s="2424">
        <f t="shared" ref="Q21:Q39" si="1">O21+P21+N21</f>
        <v>0</v>
      </c>
    </row>
    <row r="22" spans="1:17" s="2281" customFormat="1" ht="15">
      <c r="A22" s="2214"/>
      <c r="B22" s="2215"/>
      <c r="C22" s="2216" t="s">
        <v>551</v>
      </c>
      <c r="D22" s="2214"/>
      <c r="E22" s="2165"/>
      <c r="F22" s="2165"/>
      <c r="G22" s="2165"/>
      <c r="H22" s="2230" t="s">
        <v>631</v>
      </c>
      <c r="I22" s="2487"/>
      <c r="J22" s="2424"/>
      <c r="K22" s="2424"/>
      <c r="L22" s="2424"/>
      <c r="M22" s="2425">
        <f t="shared" si="0"/>
        <v>0</v>
      </c>
      <c r="N22" s="2424"/>
      <c r="O22" s="2424"/>
      <c r="P22" s="2424"/>
      <c r="Q22" s="2424">
        <f t="shared" si="1"/>
        <v>0</v>
      </c>
    </row>
    <row r="23" spans="1:17" s="2281" customFormat="1" ht="15">
      <c r="A23" s="2214"/>
      <c r="B23" s="2215"/>
      <c r="C23" s="2216" t="s">
        <v>551</v>
      </c>
      <c r="D23" s="2214"/>
      <c r="E23" s="2165"/>
      <c r="F23" s="2165"/>
      <c r="G23" s="2165"/>
      <c r="H23" s="2233" t="s">
        <v>632</v>
      </c>
      <c r="I23" s="3318"/>
      <c r="J23" s="2424"/>
      <c r="K23" s="2424"/>
      <c r="L23" s="2424"/>
      <c r="M23" s="2425">
        <f t="shared" si="0"/>
        <v>0</v>
      </c>
      <c r="N23" s="2424"/>
      <c r="O23" s="2424"/>
      <c r="P23" s="2424"/>
      <c r="Q23" s="2424">
        <f t="shared" si="1"/>
        <v>0</v>
      </c>
    </row>
    <row r="24" spans="1:17" s="2281" customFormat="1" ht="15">
      <c r="A24" s="2214"/>
      <c r="B24" s="2215"/>
      <c r="C24" s="2216" t="s">
        <v>552</v>
      </c>
      <c r="D24" s="2214"/>
      <c r="E24" s="2165"/>
      <c r="F24" s="2165"/>
      <c r="G24" s="2165"/>
      <c r="H24" s="2230" t="s">
        <v>633</v>
      </c>
      <c r="I24" s="2487"/>
      <c r="J24" s="2424"/>
      <c r="K24" s="2424"/>
      <c r="L24" s="2424"/>
      <c r="M24" s="2425">
        <f t="shared" si="0"/>
        <v>0</v>
      </c>
      <c r="N24" s="2424"/>
      <c r="O24" s="2424"/>
      <c r="P24" s="2424"/>
      <c r="Q24" s="2424">
        <f t="shared" si="1"/>
        <v>0</v>
      </c>
    </row>
    <row r="25" spans="1:17" s="2281" customFormat="1" ht="15">
      <c r="A25" s="2214"/>
      <c r="B25" s="2215"/>
      <c r="C25" s="2216" t="s">
        <v>551</v>
      </c>
      <c r="D25" s="2214"/>
      <c r="E25" s="2165"/>
      <c r="F25" s="2165"/>
      <c r="G25" s="2165"/>
      <c r="H25" s="2230" t="s">
        <v>634</v>
      </c>
      <c r="I25" s="2487"/>
      <c r="J25" s="2424"/>
      <c r="K25" s="2424"/>
      <c r="L25" s="2424"/>
      <c r="M25" s="2425">
        <f t="shared" si="0"/>
        <v>0</v>
      </c>
      <c r="N25" s="2424"/>
      <c r="O25" s="2424"/>
      <c r="P25" s="2424"/>
      <c r="Q25" s="2424">
        <f t="shared" si="1"/>
        <v>0</v>
      </c>
    </row>
    <row r="26" spans="1:17" s="2281" customFormat="1" ht="15">
      <c r="A26" s="2214"/>
      <c r="B26" s="2215"/>
      <c r="C26" s="2216"/>
      <c r="D26" s="2214"/>
      <c r="E26" s="2165"/>
      <c r="F26" s="2165"/>
      <c r="G26" s="2165"/>
      <c r="H26" s="2230" t="s">
        <v>635</v>
      </c>
      <c r="I26" s="2487"/>
      <c r="J26" s="2424">
        <f>J27+J28+J29+J30</f>
        <v>0</v>
      </c>
      <c r="K26" s="2424">
        <f>K27+K28+K29+K30</f>
        <v>0</v>
      </c>
      <c r="L26" s="2424">
        <f>L27+L28+L29+L30</f>
        <v>0</v>
      </c>
      <c r="M26" s="2425">
        <f t="shared" si="0"/>
        <v>0</v>
      </c>
      <c r="N26" s="2424">
        <f>N27+N28+N29+N30</f>
        <v>0</v>
      </c>
      <c r="O26" s="2424">
        <f>O27+O28+O29+O30</f>
        <v>0</v>
      </c>
      <c r="P26" s="2424">
        <f>P27+P28+P29+P30</f>
        <v>0</v>
      </c>
      <c r="Q26" s="2424">
        <f t="shared" si="1"/>
        <v>0</v>
      </c>
    </row>
    <row r="27" spans="1:17" s="2281" customFormat="1" ht="15">
      <c r="A27" s="2214"/>
      <c r="B27" s="2215"/>
      <c r="C27" s="2216" t="s">
        <v>551</v>
      </c>
      <c r="D27" s="2214"/>
      <c r="E27" s="2165"/>
      <c r="F27" s="2165"/>
      <c r="G27" s="2165"/>
      <c r="H27" s="2230"/>
      <c r="I27" s="2487" t="s">
        <v>636</v>
      </c>
      <c r="J27" s="2424"/>
      <c r="K27" s="2424"/>
      <c r="L27" s="2424"/>
      <c r="M27" s="2425">
        <f t="shared" si="0"/>
        <v>0</v>
      </c>
      <c r="N27" s="2424"/>
      <c r="O27" s="2424"/>
      <c r="P27" s="2424"/>
      <c r="Q27" s="2424">
        <f t="shared" si="1"/>
        <v>0</v>
      </c>
    </row>
    <row r="28" spans="1:17" s="2281" customFormat="1" ht="15">
      <c r="A28" s="2214"/>
      <c r="B28" s="2215"/>
      <c r="C28" s="2216" t="s">
        <v>551</v>
      </c>
      <c r="D28" s="2214"/>
      <c r="E28" s="2165"/>
      <c r="F28" s="2165"/>
      <c r="G28" s="2165"/>
      <c r="H28" s="2230"/>
      <c r="I28" s="2487" t="s">
        <v>637</v>
      </c>
      <c r="J28" s="2424"/>
      <c r="K28" s="2424"/>
      <c r="L28" s="2424"/>
      <c r="M28" s="2425">
        <f t="shared" si="0"/>
        <v>0</v>
      </c>
      <c r="N28" s="2424"/>
      <c r="O28" s="2424"/>
      <c r="P28" s="2424"/>
      <c r="Q28" s="2424">
        <f t="shared" si="1"/>
        <v>0</v>
      </c>
    </row>
    <row r="29" spans="1:17" s="2281" customFormat="1" ht="15">
      <c r="A29" s="2214"/>
      <c r="B29" s="2215"/>
      <c r="C29" s="2216" t="s">
        <v>552</v>
      </c>
      <c r="D29" s="2214"/>
      <c r="E29" s="2165"/>
      <c r="F29" s="2165"/>
      <c r="G29" s="2165"/>
      <c r="H29" s="2230"/>
      <c r="I29" s="2487" t="s">
        <v>76</v>
      </c>
      <c r="J29" s="2424"/>
      <c r="K29" s="2424"/>
      <c r="L29" s="2424"/>
      <c r="M29" s="2425">
        <f t="shared" si="0"/>
        <v>0</v>
      </c>
      <c r="N29" s="2424"/>
      <c r="O29" s="2424"/>
      <c r="P29" s="2424"/>
      <c r="Q29" s="2424">
        <f t="shared" si="1"/>
        <v>0</v>
      </c>
    </row>
    <row r="30" spans="1:17" s="2281" customFormat="1" ht="15">
      <c r="A30" s="2214"/>
      <c r="B30" s="2215"/>
      <c r="C30" s="2216" t="s">
        <v>551</v>
      </c>
      <c r="D30" s="2214"/>
      <c r="E30" s="2165"/>
      <c r="F30" s="2165"/>
      <c r="G30" s="2165"/>
      <c r="H30" s="2230"/>
      <c r="I30" s="2487" t="s">
        <v>638</v>
      </c>
      <c r="J30" s="2424"/>
      <c r="K30" s="2424"/>
      <c r="L30" s="2424"/>
      <c r="M30" s="2425">
        <f t="shared" si="0"/>
        <v>0</v>
      </c>
      <c r="N30" s="2424"/>
      <c r="O30" s="2424"/>
      <c r="P30" s="2424"/>
      <c r="Q30" s="2424">
        <f t="shared" si="1"/>
        <v>0</v>
      </c>
    </row>
    <row r="31" spans="1:17" s="2281" customFormat="1" ht="15">
      <c r="A31" s="2214"/>
      <c r="B31" s="2215"/>
      <c r="C31" s="2216" t="s">
        <v>551</v>
      </c>
      <c r="D31" s="2214"/>
      <c r="E31" s="2165"/>
      <c r="F31" s="2165"/>
      <c r="G31" s="2165"/>
      <c r="H31" s="2230" t="s">
        <v>639</v>
      </c>
      <c r="I31" s="2487"/>
      <c r="J31" s="2424"/>
      <c r="K31" s="2424"/>
      <c r="L31" s="2424"/>
      <c r="M31" s="2425">
        <f t="shared" si="0"/>
        <v>0</v>
      </c>
      <c r="N31" s="2424"/>
      <c r="O31" s="2424"/>
      <c r="P31" s="2424"/>
      <c r="Q31" s="2424">
        <f t="shared" si="1"/>
        <v>0</v>
      </c>
    </row>
    <row r="32" spans="1:17" s="2281" customFormat="1" ht="15">
      <c r="A32" s="2214"/>
      <c r="B32" s="2215"/>
      <c r="C32" s="2216" t="s">
        <v>551</v>
      </c>
      <c r="D32" s="2214"/>
      <c r="E32" s="2165"/>
      <c r="F32" s="2165"/>
      <c r="G32" s="2165"/>
      <c r="H32" s="2230" t="s">
        <v>640</v>
      </c>
      <c r="I32" s="2487"/>
      <c r="J32" s="2424"/>
      <c r="K32" s="2424"/>
      <c r="L32" s="2424"/>
      <c r="M32" s="2425">
        <f t="shared" si="0"/>
        <v>0</v>
      </c>
      <c r="N32" s="2424"/>
      <c r="O32" s="2424"/>
      <c r="P32" s="2424"/>
      <c r="Q32" s="2424">
        <f t="shared" si="1"/>
        <v>0</v>
      </c>
    </row>
    <row r="33" spans="1:17" s="2281" customFormat="1" ht="15">
      <c r="A33" s="2214"/>
      <c r="B33" s="2215"/>
      <c r="C33" s="2216"/>
      <c r="D33" s="2214"/>
      <c r="E33" s="2165"/>
      <c r="F33" s="2165"/>
      <c r="G33" s="2165"/>
      <c r="H33" s="2230" t="s">
        <v>641</v>
      </c>
      <c r="I33" s="2487"/>
      <c r="J33" s="2424">
        <f>J34+J35</f>
        <v>0</v>
      </c>
      <c r="K33" s="2424">
        <f>K34+K35</f>
        <v>0</v>
      </c>
      <c r="L33" s="2424">
        <f>L34+L35</f>
        <v>0</v>
      </c>
      <c r="M33" s="2425">
        <f t="shared" si="0"/>
        <v>0</v>
      </c>
      <c r="N33" s="2424">
        <f>N34+N35</f>
        <v>0</v>
      </c>
      <c r="O33" s="2424">
        <f>O34+O35</f>
        <v>0</v>
      </c>
      <c r="P33" s="2424">
        <f>P34+P35</f>
        <v>0</v>
      </c>
      <c r="Q33" s="2424">
        <f t="shared" si="1"/>
        <v>0</v>
      </c>
    </row>
    <row r="34" spans="1:17" s="2281" customFormat="1" ht="15">
      <c r="A34" s="2214"/>
      <c r="B34" s="2215"/>
      <c r="C34" s="2216" t="s">
        <v>551</v>
      </c>
      <c r="D34" s="2214"/>
      <c r="E34" s="2165"/>
      <c r="F34" s="2165"/>
      <c r="G34" s="2165"/>
      <c r="H34" s="2230"/>
      <c r="I34" s="2487" t="s">
        <v>642</v>
      </c>
      <c r="J34" s="2424"/>
      <c r="K34" s="2424"/>
      <c r="L34" s="2424"/>
      <c r="M34" s="2425">
        <f t="shared" si="0"/>
        <v>0</v>
      </c>
      <c r="N34" s="2424"/>
      <c r="O34" s="2424"/>
      <c r="P34" s="2424"/>
      <c r="Q34" s="2424">
        <f t="shared" si="1"/>
        <v>0</v>
      </c>
    </row>
    <row r="35" spans="1:17" s="2281" customFormat="1" ht="15">
      <c r="A35" s="2214"/>
      <c r="B35" s="2215"/>
      <c r="C35" s="2216" t="s">
        <v>551</v>
      </c>
      <c r="D35" s="2214"/>
      <c r="E35" s="2165"/>
      <c r="F35" s="2165"/>
      <c r="G35" s="2165"/>
      <c r="H35" s="2230"/>
      <c r="I35" s="2487" t="s">
        <v>643</v>
      </c>
      <c r="J35" s="2424"/>
      <c r="K35" s="2424"/>
      <c r="L35" s="2424"/>
      <c r="M35" s="2425">
        <f t="shared" si="0"/>
        <v>0</v>
      </c>
      <c r="N35" s="2424"/>
      <c r="O35" s="2424"/>
      <c r="P35" s="2424"/>
      <c r="Q35" s="2424">
        <f t="shared" si="1"/>
        <v>0</v>
      </c>
    </row>
    <row r="36" spans="1:17" s="2281" customFormat="1" ht="15">
      <c r="A36" s="2214"/>
      <c r="B36" s="2215"/>
      <c r="C36" s="2216" t="s">
        <v>552</v>
      </c>
      <c r="D36" s="2214"/>
      <c r="E36" s="2165"/>
      <c r="F36" s="2165"/>
      <c r="G36" s="2165"/>
      <c r="H36" s="2230" t="s">
        <v>644</v>
      </c>
      <c r="I36" s="2487"/>
      <c r="J36" s="2424"/>
      <c r="K36" s="2424"/>
      <c r="L36" s="2424"/>
      <c r="M36" s="2425">
        <f t="shared" si="0"/>
        <v>0</v>
      </c>
      <c r="N36" s="2424"/>
      <c r="O36" s="2424"/>
      <c r="P36" s="2424"/>
      <c r="Q36" s="2424">
        <f t="shared" si="1"/>
        <v>0</v>
      </c>
    </row>
    <row r="37" spans="1:17" s="2281" customFormat="1" ht="15">
      <c r="A37" s="2214"/>
      <c r="B37" s="2215"/>
      <c r="C37" s="2216" t="s">
        <v>552</v>
      </c>
      <c r="D37" s="2214"/>
      <c r="E37" s="2165"/>
      <c r="F37" s="2165"/>
      <c r="G37" s="2165"/>
      <c r="H37" s="2230" t="s">
        <v>645</v>
      </c>
      <c r="I37" s="2487"/>
      <c r="J37" s="2424"/>
      <c r="K37" s="2424"/>
      <c r="L37" s="2424"/>
      <c r="M37" s="2425">
        <f t="shared" si="0"/>
        <v>0</v>
      </c>
      <c r="N37" s="2424"/>
      <c r="O37" s="2424"/>
      <c r="P37" s="2424"/>
      <c r="Q37" s="2424">
        <f t="shared" si="1"/>
        <v>0</v>
      </c>
    </row>
    <row r="38" spans="1:17" s="2281" customFormat="1" ht="15">
      <c r="A38" s="2214"/>
      <c r="B38" s="2215"/>
      <c r="C38" s="2216" t="s">
        <v>552</v>
      </c>
      <c r="D38" s="2214"/>
      <c r="E38" s="2165"/>
      <c r="F38" s="2165"/>
      <c r="G38" s="2165"/>
      <c r="H38" s="2230" t="s">
        <v>646</v>
      </c>
      <c r="I38" s="2487"/>
      <c r="J38" s="2424"/>
      <c r="K38" s="2424"/>
      <c r="L38" s="2424"/>
      <c r="M38" s="2425">
        <f t="shared" si="0"/>
        <v>0</v>
      </c>
      <c r="N38" s="2424"/>
      <c r="O38" s="2424"/>
      <c r="P38" s="2424"/>
      <c r="Q38" s="2424">
        <f t="shared" si="1"/>
        <v>0</v>
      </c>
    </row>
    <row r="39" spans="1:17" s="2281" customFormat="1" ht="15">
      <c r="A39" s="2214"/>
      <c r="B39" s="2215"/>
      <c r="C39" s="2216" t="s">
        <v>552</v>
      </c>
      <c r="D39" s="2214"/>
      <c r="E39" s="2165"/>
      <c r="F39" s="2165"/>
      <c r="G39" s="2165"/>
      <c r="H39" s="2230" t="s">
        <v>647</v>
      </c>
      <c r="I39" s="2487"/>
      <c r="J39" s="2424"/>
      <c r="K39" s="2424"/>
      <c r="L39" s="2424"/>
      <c r="M39" s="2425">
        <f t="shared" si="0"/>
        <v>0</v>
      </c>
      <c r="N39" s="2424"/>
      <c r="O39" s="2424"/>
      <c r="P39" s="2424"/>
      <c r="Q39" s="2424">
        <f t="shared" si="1"/>
        <v>0</v>
      </c>
    </row>
    <row r="40" spans="1:17" s="2281" customFormat="1" ht="15">
      <c r="A40" s="2214"/>
      <c r="B40" s="2491"/>
      <c r="C40" s="2216" t="s">
        <v>552</v>
      </c>
      <c r="D40" s="2214"/>
      <c r="E40" s="2486"/>
      <c r="F40" s="2486"/>
      <c r="G40" s="2486"/>
      <c r="H40" s="2487" t="s">
        <v>2015</v>
      </c>
      <c r="I40" s="2487"/>
      <c r="J40" s="2424"/>
      <c r="K40" s="2424"/>
      <c r="L40" s="2424"/>
      <c r="M40" s="2425">
        <f>K40+L40+J40</f>
        <v>0</v>
      </c>
      <c r="N40" s="2424"/>
      <c r="O40" s="2424"/>
      <c r="P40" s="2424"/>
      <c r="Q40" s="2424">
        <f>O40+P40+N40</f>
        <v>0</v>
      </c>
    </row>
    <row r="41" spans="1:17" s="2281" customFormat="1" ht="15">
      <c r="A41" s="2214"/>
      <c r="B41" s="2215"/>
      <c r="C41" s="2216"/>
      <c r="D41" s="2214"/>
      <c r="E41" s="2165"/>
      <c r="F41" s="2165"/>
      <c r="G41" s="2165"/>
      <c r="H41" s="2230"/>
      <c r="I41" s="2487"/>
      <c r="J41" s="2424"/>
      <c r="K41" s="2424"/>
      <c r="L41" s="2424"/>
      <c r="M41" s="2425"/>
      <c r="N41" s="2424"/>
      <c r="O41" s="2424"/>
      <c r="P41" s="2424"/>
      <c r="Q41" s="2424"/>
    </row>
    <row r="42" spans="1:17" s="2281" customFormat="1" ht="15">
      <c r="A42" s="2214"/>
      <c r="B42" s="2215"/>
      <c r="C42" s="2216"/>
      <c r="D42" s="2214"/>
      <c r="E42" s="2165"/>
      <c r="F42" s="2165"/>
      <c r="G42" s="2165" t="s">
        <v>648</v>
      </c>
      <c r="H42" s="2165"/>
      <c r="I42" s="2486"/>
      <c r="J42" s="2424">
        <f>J43+J44</f>
        <v>0</v>
      </c>
      <c r="K42" s="2424">
        <f>K43+K44</f>
        <v>0</v>
      </c>
      <c r="L42" s="2424">
        <f>L43+L44</f>
        <v>0</v>
      </c>
      <c r="M42" s="2425">
        <f>K42+L42+J42</f>
        <v>0</v>
      </c>
      <c r="N42" s="2424">
        <f>N43+N44</f>
        <v>0</v>
      </c>
      <c r="O42" s="2424">
        <f>O43+O44</f>
        <v>0</v>
      </c>
      <c r="P42" s="2424">
        <f>P43+P44</f>
        <v>0</v>
      </c>
      <c r="Q42" s="2424">
        <f>O42+P42+N42</f>
        <v>0</v>
      </c>
    </row>
    <row r="43" spans="1:17" s="2281" customFormat="1" ht="15">
      <c r="A43" s="2214"/>
      <c r="B43" s="2215"/>
      <c r="C43" s="2216" t="s">
        <v>552</v>
      </c>
      <c r="D43" s="2214"/>
      <c r="E43" s="2165"/>
      <c r="F43" s="2165"/>
      <c r="G43" s="2165"/>
      <c r="H43" s="2230" t="s">
        <v>649</v>
      </c>
      <c r="I43" s="2487"/>
      <c r="J43" s="2424"/>
      <c r="K43" s="2424"/>
      <c r="L43" s="2424"/>
      <c r="M43" s="2425">
        <f>K43+L43+J43</f>
        <v>0</v>
      </c>
      <c r="N43" s="2424"/>
      <c r="O43" s="2424"/>
      <c r="P43" s="2424"/>
      <c r="Q43" s="2424">
        <f>O43+P43+N43</f>
        <v>0</v>
      </c>
    </row>
    <row r="44" spans="1:17" s="2281" customFormat="1" ht="15">
      <c r="A44" s="2214"/>
      <c r="B44" s="2215"/>
      <c r="C44" s="2216" t="s">
        <v>551</v>
      </c>
      <c r="D44" s="2214"/>
      <c r="E44" s="2165"/>
      <c r="F44" s="2165"/>
      <c r="G44" s="2165"/>
      <c r="H44" s="2230" t="s">
        <v>650</v>
      </c>
      <c r="I44" s="2487"/>
      <c r="J44" s="2424"/>
      <c r="K44" s="2424"/>
      <c r="L44" s="2424"/>
      <c r="M44" s="2425">
        <f>K44+L44+J44</f>
        <v>0</v>
      </c>
      <c r="N44" s="2424"/>
      <c r="O44" s="2424"/>
      <c r="P44" s="2424"/>
      <c r="Q44" s="2424">
        <f>O44+P44+N44</f>
        <v>0</v>
      </c>
    </row>
    <row r="45" spans="1:17" s="2281" customFormat="1" ht="15">
      <c r="A45" s="2214"/>
      <c r="B45" s="2215"/>
      <c r="C45" s="2216"/>
      <c r="D45" s="2214"/>
      <c r="E45" s="2165"/>
      <c r="F45" s="2165"/>
      <c r="G45" s="2165"/>
      <c r="H45" s="2230"/>
      <c r="I45" s="2487"/>
      <c r="J45" s="2424"/>
      <c r="K45" s="2424"/>
      <c r="L45" s="2424"/>
      <c r="M45" s="2425"/>
      <c r="N45" s="2424"/>
      <c r="O45" s="2424"/>
      <c r="P45" s="2424"/>
      <c r="Q45" s="2424"/>
    </row>
    <row r="46" spans="1:17" s="2281" customFormat="1" ht="15">
      <c r="A46" s="2214"/>
      <c r="B46" s="2215"/>
      <c r="C46" s="2216"/>
      <c r="D46" s="2214"/>
      <c r="E46" s="2165"/>
      <c r="F46" s="2165"/>
      <c r="G46" s="2165" t="s">
        <v>651</v>
      </c>
      <c r="H46" s="2165"/>
      <c r="I46" s="2486"/>
      <c r="J46" s="2424">
        <f>J47+J48+J51+J54+J57+J60+J63+J67+J68</f>
        <v>0</v>
      </c>
      <c r="K46" s="2424">
        <f>K47+K48+K51+K54+K57+K60+K63+K67+K68</f>
        <v>0</v>
      </c>
      <c r="L46" s="2424">
        <f>L47+L48+L51+L54+L57+L60+L63+L67+L68</f>
        <v>0</v>
      </c>
      <c r="M46" s="2425">
        <f t="shared" ref="M46:M65" si="2">K46+L46+J46</f>
        <v>0</v>
      </c>
      <c r="N46" s="2424">
        <f>N47+N48+N51+N54+N57+N60+N63+N67+N68</f>
        <v>0</v>
      </c>
      <c r="O46" s="2424">
        <f>O47+O48+O51+O54+O57+O60+O63+O67+O68</f>
        <v>0</v>
      </c>
      <c r="P46" s="2424">
        <f>P47+P48+P51+P54+P57+P60+P63+P67+P68</f>
        <v>0</v>
      </c>
      <c r="Q46" s="2424">
        <f t="shared" ref="Q46:Q65" si="3">O46+P46+N46</f>
        <v>0</v>
      </c>
    </row>
    <row r="47" spans="1:17" s="2281" customFormat="1" ht="15">
      <c r="A47" s="2214"/>
      <c r="B47" s="2215"/>
      <c r="C47" s="2216" t="s">
        <v>551</v>
      </c>
      <c r="D47" s="2214"/>
      <c r="E47" s="2165"/>
      <c r="F47" s="2165"/>
      <c r="G47" s="2165"/>
      <c r="H47" s="2230" t="s">
        <v>652</v>
      </c>
      <c r="I47" s="2487"/>
      <c r="J47" s="2424"/>
      <c r="K47" s="2424"/>
      <c r="L47" s="2424"/>
      <c r="M47" s="2425">
        <f t="shared" si="2"/>
        <v>0</v>
      </c>
      <c r="N47" s="2424"/>
      <c r="O47" s="2424"/>
      <c r="P47" s="2424"/>
      <c r="Q47" s="2424">
        <f t="shared" si="3"/>
        <v>0</v>
      </c>
    </row>
    <row r="48" spans="1:17" s="2281" customFormat="1" ht="15">
      <c r="A48" s="2214"/>
      <c r="B48" s="2215"/>
      <c r="C48" s="2216"/>
      <c r="D48" s="2214"/>
      <c r="E48" s="2165"/>
      <c r="F48" s="2165"/>
      <c r="G48" s="2165"/>
      <c r="H48" s="2230" t="s">
        <v>653</v>
      </c>
      <c r="I48" s="2487"/>
      <c r="J48" s="2430">
        <f>J49+J50</f>
        <v>0</v>
      </c>
      <c r="K48" s="2430">
        <f>K49+K50</f>
        <v>0</v>
      </c>
      <c r="L48" s="2430">
        <f>L49+L50</f>
        <v>0</v>
      </c>
      <c r="M48" s="2431">
        <f t="shared" si="2"/>
        <v>0</v>
      </c>
      <c r="N48" s="2430">
        <f>N49+N50</f>
        <v>0</v>
      </c>
      <c r="O48" s="2430">
        <f>O49+O50</f>
        <v>0</v>
      </c>
      <c r="P48" s="2430">
        <f>P49+P50</f>
        <v>0</v>
      </c>
      <c r="Q48" s="2430">
        <f t="shared" si="3"/>
        <v>0</v>
      </c>
    </row>
    <row r="49" spans="1:17" s="2281" customFormat="1" ht="15">
      <c r="A49" s="2214"/>
      <c r="B49" s="2215"/>
      <c r="C49" s="2216" t="s">
        <v>552</v>
      </c>
      <c r="D49" s="2214"/>
      <c r="E49" s="2165"/>
      <c r="F49" s="2165"/>
      <c r="G49" s="2165"/>
      <c r="H49" s="2230"/>
      <c r="I49" s="2487" t="s">
        <v>649</v>
      </c>
      <c r="J49" s="2430"/>
      <c r="K49" s="2430"/>
      <c r="L49" s="2430"/>
      <c r="M49" s="2431">
        <f t="shared" si="2"/>
        <v>0</v>
      </c>
      <c r="N49" s="2430"/>
      <c r="O49" s="2430"/>
      <c r="P49" s="2430"/>
      <c r="Q49" s="2430">
        <f t="shared" si="3"/>
        <v>0</v>
      </c>
    </row>
    <row r="50" spans="1:17" s="2281" customFormat="1" ht="15">
      <c r="A50" s="2214"/>
      <c r="B50" s="2215"/>
      <c r="C50" s="2216" t="s">
        <v>551</v>
      </c>
      <c r="D50" s="2214"/>
      <c r="E50" s="2165"/>
      <c r="F50" s="2165"/>
      <c r="G50" s="2165"/>
      <c r="H50" s="2230"/>
      <c r="I50" s="2487" t="s">
        <v>654</v>
      </c>
      <c r="J50" s="2430"/>
      <c r="K50" s="2430"/>
      <c r="L50" s="2430"/>
      <c r="M50" s="2431">
        <f t="shared" si="2"/>
        <v>0</v>
      </c>
      <c r="N50" s="2430"/>
      <c r="O50" s="2430"/>
      <c r="P50" s="2430"/>
      <c r="Q50" s="2430">
        <f t="shared" si="3"/>
        <v>0</v>
      </c>
    </row>
    <row r="51" spans="1:17" s="2281" customFormat="1" ht="15">
      <c r="A51" s="2214"/>
      <c r="B51" s="2215"/>
      <c r="C51" s="2216"/>
      <c r="D51" s="2214"/>
      <c r="E51" s="2165"/>
      <c r="F51" s="2165"/>
      <c r="G51" s="2165"/>
      <c r="H51" s="2230" t="s">
        <v>655</v>
      </c>
      <c r="I51" s="2487"/>
      <c r="J51" s="2430">
        <f>J52+J53</f>
        <v>0</v>
      </c>
      <c r="K51" s="2430">
        <f>K52+K53</f>
        <v>0</v>
      </c>
      <c r="L51" s="2430">
        <f>L52+L53</f>
        <v>0</v>
      </c>
      <c r="M51" s="2431">
        <f t="shared" si="2"/>
        <v>0</v>
      </c>
      <c r="N51" s="2430">
        <f>N52+N53</f>
        <v>0</v>
      </c>
      <c r="O51" s="2430">
        <f>O52+O53</f>
        <v>0</v>
      </c>
      <c r="P51" s="2430">
        <f>P52+P53</f>
        <v>0</v>
      </c>
      <c r="Q51" s="2430">
        <f t="shared" si="3"/>
        <v>0</v>
      </c>
    </row>
    <row r="52" spans="1:17" s="2281" customFormat="1" ht="15">
      <c r="A52" s="2214"/>
      <c r="B52" s="2215"/>
      <c r="C52" s="2216" t="s">
        <v>552</v>
      </c>
      <c r="D52" s="2214"/>
      <c r="E52" s="2165"/>
      <c r="F52" s="2165"/>
      <c r="G52" s="2165"/>
      <c r="H52" s="2230"/>
      <c r="I52" s="2487" t="s">
        <v>649</v>
      </c>
      <c r="J52" s="2430"/>
      <c r="K52" s="2430"/>
      <c r="L52" s="2430"/>
      <c r="M52" s="2431">
        <f t="shared" si="2"/>
        <v>0</v>
      </c>
      <c r="N52" s="2430"/>
      <c r="O52" s="2430"/>
      <c r="P52" s="2430"/>
      <c r="Q52" s="2430">
        <f t="shared" si="3"/>
        <v>0</v>
      </c>
    </row>
    <row r="53" spans="1:17" s="2281" customFormat="1" ht="15">
      <c r="A53" s="2214"/>
      <c r="B53" s="2215"/>
      <c r="C53" s="2216" t="s">
        <v>551</v>
      </c>
      <c r="D53" s="2214"/>
      <c r="E53" s="2165"/>
      <c r="F53" s="2165"/>
      <c r="G53" s="2165"/>
      <c r="H53" s="2230"/>
      <c r="I53" s="2487" t="s">
        <v>654</v>
      </c>
      <c r="J53" s="2430"/>
      <c r="K53" s="2430"/>
      <c r="L53" s="2430"/>
      <c r="M53" s="2431">
        <f t="shared" si="2"/>
        <v>0</v>
      </c>
      <c r="N53" s="2430"/>
      <c r="O53" s="2430"/>
      <c r="P53" s="2430"/>
      <c r="Q53" s="2430">
        <f t="shared" si="3"/>
        <v>0</v>
      </c>
    </row>
    <row r="54" spans="1:17" s="2281" customFormat="1" ht="15">
      <c r="A54" s="2214"/>
      <c r="B54" s="2215"/>
      <c r="C54" s="2216"/>
      <c r="D54" s="2214"/>
      <c r="E54" s="2165"/>
      <c r="F54" s="2165"/>
      <c r="G54" s="2165"/>
      <c r="H54" s="2230" t="s">
        <v>656</v>
      </c>
      <c r="I54" s="2487"/>
      <c r="J54" s="2430">
        <f>J55+J56</f>
        <v>0</v>
      </c>
      <c r="K54" s="2430">
        <f>K55+K56</f>
        <v>0</v>
      </c>
      <c r="L54" s="2430">
        <f>L55+L56</f>
        <v>0</v>
      </c>
      <c r="M54" s="2431">
        <f t="shared" si="2"/>
        <v>0</v>
      </c>
      <c r="N54" s="2430">
        <f>N55+N56</f>
        <v>0</v>
      </c>
      <c r="O54" s="2430">
        <f>O55+O56</f>
        <v>0</v>
      </c>
      <c r="P54" s="2430">
        <f>P55+P56</f>
        <v>0</v>
      </c>
      <c r="Q54" s="2430">
        <f t="shared" si="3"/>
        <v>0</v>
      </c>
    </row>
    <row r="55" spans="1:17" s="2281" customFormat="1" ht="15">
      <c r="A55" s="2214"/>
      <c r="B55" s="2215"/>
      <c r="C55" s="2216" t="s">
        <v>552</v>
      </c>
      <c r="D55" s="2214"/>
      <c r="E55" s="2165"/>
      <c r="F55" s="2165"/>
      <c r="G55" s="2165"/>
      <c r="H55" s="2230"/>
      <c r="I55" s="2487" t="s">
        <v>649</v>
      </c>
      <c r="J55" s="2430"/>
      <c r="K55" s="2430"/>
      <c r="L55" s="2430"/>
      <c r="M55" s="2431">
        <f t="shared" si="2"/>
        <v>0</v>
      </c>
      <c r="N55" s="2430"/>
      <c r="O55" s="2430"/>
      <c r="P55" s="2430"/>
      <c r="Q55" s="2430">
        <f t="shared" si="3"/>
        <v>0</v>
      </c>
    </row>
    <row r="56" spans="1:17" s="2281" customFormat="1" ht="15">
      <c r="A56" s="2214"/>
      <c r="B56" s="2215"/>
      <c r="C56" s="2216" t="s">
        <v>551</v>
      </c>
      <c r="D56" s="2214"/>
      <c r="E56" s="2165"/>
      <c r="F56" s="2165"/>
      <c r="G56" s="2165"/>
      <c r="H56" s="2230"/>
      <c r="I56" s="2487" t="s">
        <v>654</v>
      </c>
      <c r="J56" s="2430"/>
      <c r="K56" s="2430"/>
      <c r="L56" s="2430"/>
      <c r="M56" s="2431">
        <f t="shared" si="2"/>
        <v>0</v>
      </c>
      <c r="N56" s="2430"/>
      <c r="O56" s="2430"/>
      <c r="P56" s="2430"/>
      <c r="Q56" s="2430">
        <f t="shared" si="3"/>
        <v>0</v>
      </c>
    </row>
    <row r="57" spans="1:17" s="2281" customFormat="1" ht="15">
      <c r="A57" s="2214"/>
      <c r="B57" s="2215"/>
      <c r="C57" s="2216"/>
      <c r="D57" s="2214"/>
      <c r="E57" s="2165"/>
      <c r="F57" s="2165"/>
      <c r="G57" s="2165"/>
      <c r="H57" s="2230" t="s">
        <v>657</v>
      </c>
      <c r="I57" s="2487"/>
      <c r="J57" s="2430">
        <f>J58+J59</f>
        <v>0</v>
      </c>
      <c r="K57" s="2430">
        <f>K58+K59</f>
        <v>0</v>
      </c>
      <c r="L57" s="2430">
        <f>L58+L59</f>
        <v>0</v>
      </c>
      <c r="M57" s="2431">
        <f t="shared" si="2"/>
        <v>0</v>
      </c>
      <c r="N57" s="2430">
        <f>N58+N59</f>
        <v>0</v>
      </c>
      <c r="O57" s="2430">
        <f>O58+O59</f>
        <v>0</v>
      </c>
      <c r="P57" s="2430">
        <f>P58+P59</f>
        <v>0</v>
      </c>
      <c r="Q57" s="2430">
        <f t="shared" si="3"/>
        <v>0</v>
      </c>
    </row>
    <row r="58" spans="1:17" s="2281" customFormat="1" ht="15">
      <c r="A58" s="2214"/>
      <c r="B58" s="2215"/>
      <c r="C58" s="2216" t="s">
        <v>552</v>
      </c>
      <c r="D58" s="2214"/>
      <c r="E58" s="2165"/>
      <c r="F58" s="2165"/>
      <c r="G58" s="2165"/>
      <c r="H58" s="2230"/>
      <c r="I58" s="2487" t="s">
        <v>649</v>
      </c>
      <c r="J58" s="2430"/>
      <c r="K58" s="2430"/>
      <c r="L58" s="2430"/>
      <c r="M58" s="2431">
        <f t="shared" si="2"/>
        <v>0</v>
      </c>
      <c r="N58" s="2430"/>
      <c r="O58" s="2430"/>
      <c r="P58" s="2430"/>
      <c r="Q58" s="2430">
        <f t="shared" si="3"/>
        <v>0</v>
      </c>
    </row>
    <row r="59" spans="1:17" s="2281" customFormat="1" ht="15">
      <c r="A59" s="2214"/>
      <c r="B59" s="2215"/>
      <c r="C59" s="2216" t="s">
        <v>551</v>
      </c>
      <c r="D59" s="2214"/>
      <c r="E59" s="2165"/>
      <c r="F59" s="2165"/>
      <c r="G59" s="2165"/>
      <c r="H59" s="2230"/>
      <c r="I59" s="2487" t="s">
        <v>654</v>
      </c>
      <c r="J59" s="2430"/>
      <c r="K59" s="2430"/>
      <c r="L59" s="2430"/>
      <c r="M59" s="2431">
        <f t="shared" si="2"/>
        <v>0</v>
      </c>
      <c r="N59" s="2430"/>
      <c r="O59" s="2430"/>
      <c r="P59" s="2430"/>
      <c r="Q59" s="2430">
        <f t="shared" si="3"/>
        <v>0</v>
      </c>
    </row>
    <row r="60" spans="1:17" s="2281" customFormat="1" ht="15">
      <c r="A60" s="2214"/>
      <c r="B60" s="2215"/>
      <c r="C60" s="2216"/>
      <c r="D60" s="2214"/>
      <c r="E60" s="2165"/>
      <c r="F60" s="2165"/>
      <c r="G60" s="2165"/>
      <c r="H60" s="2230" t="s">
        <v>658</v>
      </c>
      <c r="I60" s="2487"/>
      <c r="J60" s="2430">
        <f>J61+J62</f>
        <v>0</v>
      </c>
      <c r="K60" s="2430">
        <f>K61+K62</f>
        <v>0</v>
      </c>
      <c r="L60" s="2430">
        <f>L61+L62</f>
        <v>0</v>
      </c>
      <c r="M60" s="2431">
        <f t="shared" si="2"/>
        <v>0</v>
      </c>
      <c r="N60" s="2430">
        <f>N61+N62</f>
        <v>0</v>
      </c>
      <c r="O60" s="2430">
        <f>O61+O62</f>
        <v>0</v>
      </c>
      <c r="P60" s="2430">
        <f>P61+P62</f>
        <v>0</v>
      </c>
      <c r="Q60" s="2430">
        <f t="shared" si="3"/>
        <v>0</v>
      </c>
    </row>
    <row r="61" spans="1:17" s="2281" customFormat="1" ht="15">
      <c r="A61" s="2214"/>
      <c r="B61" s="2215"/>
      <c r="C61" s="2216" t="s">
        <v>552</v>
      </c>
      <c r="D61" s="2214"/>
      <c r="E61" s="2165"/>
      <c r="F61" s="2165"/>
      <c r="G61" s="2165"/>
      <c r="H61" s="2230"/>
      <c r="I61" s="2487" t="s">
        <v>649</v>
      </c>
      <c r="J61" s="2430"/>
      <c r="K61" s="2430"/>
      <c r="L61" s="2430"/>
      <c r="M61" s="2431">
        <f t="shared" si="2"/>
        <v>0</v>
      </c>
      <c r="N61" s="2430"/>
      <c r="O61" s="2430"/>
      <c r="P61" s="2430"/>
      <c r="Q61" s="2430">
        <f t="shared" si="3"/>
        <v>0</v>
      </c>
    </row>
    <row r="62" spans="1:17" s="2281" customFormat="1" ht="15">
      <c r="A62" s="2214"/>
      <c r="B62" s="2215"/>
      <c r="C62" s="2216" t="s">
        <v>551</v>
      </c>
      <c r="D62" s="2214"/>
      <c r="E62" s="2165"/>
      <c r="F62" s="2165"/>
      <c r="G62" s="2165"/>
      <c r="H62" s="2230"/>
      <c r="I62" s="2487" t="s">
        <v>654</v>
      </c>
      <c r="J62" s="2430"/>
      <c r="K62" s="2430"/>
      <c r="L62" s="2430"/>
      <c r="M62" s="2431">
        <f t="shared" si="2"/>
        <v>0</v>
      </c>
      <c r="N62" s="2430"/>
      <c r="O62" s="2430"/>
      <c r="P62" s="2430"/>
      <c r="Q62" s="2430">
        <f t="shared" si="3"/>
        <v>0</v>
      </c>
    </row>
    <row r="63" spans="1:17" s="2281" customFormat="1" ht="15">
      <c r="A63" s="2214"/>
      <c r="B63" s="2215"/>
      <c r="C63" s="2216"/>
      <c r="D63" s="2214"/>
      <c r="E63" s="2165"/>
      <c r="F63" s="2165"/>
      <c r="G63" s="2165"/>
      <c r="H63" s="2230" t="s">
        <v>659</v>
      </c>
      <c r="I63" s="2487"/>
      <c r="J63" s="2430">
        <f>J64+J65</f>
        <v>0</v>
      </c>
      <c r="K63" s="2430">
        <f>K64+K65</f>
        <v>0</v>
      </c>
      <c r="L63" s="2430">
        <f>L64+L65</f>
        <v>0</v>
      </c>
      <c r="M63" s="2431">
        <f t="shared" si="2"/>
        <v>0</v>
      </c>
      <c r="N63" s="2430">
        <f>N64+N65</f>
        <v>0</v>
      </c>
      <c r="O63" s="2430">
        <f>O64+O65</f>
        <v>0</v>
      </c>
      <c r="P63" s="2430">
        <f>P64+P65</f>
        <v>0</v>
      </c>
      <c r="Q63" s="2430">
        <f t="shared" si="3"/>
        <v>0</v>
      </c>
    </row>
    <row r="64" spans="1:17" s="2281" customFormat="1" ht="15">
      <c r="A64" s="2214"/>
      <c r="B64" s="2215"/>
      <c r="C64" s="2216" t="s">
        <v>552</v>
      </c>
      <c r="D64" s="2214"/>
      <c r="E64" s="2165"/>
      <c r="F64" s="2165"/>
      <c r="G64" s="2165"/>
      <c r="H64" s="2230"/>
      <c r="I64" s="2487" t="s">
        <v>649</v>
      </c>
      <c r="J64" s="2430"/>
      <c r="K64" s="2430"/>
      <c r="L64" s="2430"/>
      <c r="M64" s="2431">
        <f t="shared" si="2"/>
        <v>0</v>
      </c>
      <c r="N64" s="2430"/>
      <c r="O64" s="2430"/>
      <c r="P64" s="2430"/>
      <c r="Q64" s="2430">
        <f t="shared" si="3"/>
        <v>0</v>
      </c>
    </row>
    <row r="65" spans="1:17" s="2281" customFormat="1" ht="15">
      <c r="A65" s="2214"/>
      <c r="B65" s="2215"/>
      <c r="C65" s="2216" t="s">
        <v>551</v>
      </c>
      <c r="D65" s="2214"/>
      <c r="E65" s="2165"/>
      <c r="F65" s="2165"/>
      <c r="G65" s="2165"/>
      <c r="H65" s="2230"/>
      <c r="I65" s="2487" t="s">
        <v>654</v>
      </c>
      <c r="J65" s="2430"/>
      <c r="K65" s="2430"/>
      <c r="L65" s="2430"/>
      <c r="M65" s="2431">
        <f t="shared" si="2"/>
        <v>0</v>
      </c>
      <c r="N65" s="2430"/>
      <c r="O65" s="2430"/>
      <c r="P65" s="2430"/>
      <c r="Q65" s="2430">
        <f t="shared" si="3"/>
        <v>0</v>
      </c>
    </row>
    <row r="66" spans="1:17" s="2281" customFormat="1" ht="15">
      <c r="A66" s="2214"/>
      <c r="B66" s="2215"/>
      <c r="C66" s="2216"/>
      <c r="D66" s="2214"/>
      <c r="E66" s="2165"/>
      <c r="F66" s="2165"/>
      <c r="G66" s="2165"/>
      <c r="H66" s="2230"/>
      <c r="I66" s="2487"/>
      <c r="J66" s="2430"/>
      <c r="K66" s="2430"/>
      <c r="L66" s="2430"/>
      <c r="M66" s="2431"/>
      <c r="N66" s="2430"/>
      <c r="O66" s="2430"/>
      <c r="P66" s="2430"/>
      <c r="Q66" s="2430"/>
    </row>
    <row r="67" spans="1:17" s="2281" customFormat="1" ht="15">
      <c r="A67" s="2214"/>
      <c r="B67" s="2215"/>
      <c r="C67" s="2216" t="s">
        <v>551</v>
      </c>
      <c r="D67" s="2214"/>
      <c r="E67" s="2165"/>
      <c r="F67" s="2165"/>
      <c r="G67" s="2165"/>
      <c r="H67" s="2230" t="s">
        <v>660</v>
      </c>
      <c r="I67" s="2487"/>
      <c r="J67" s="2430">
        <f t="shared" ref="J67:L68" si="4">J68+J69+J70+J71</f>
        <v>0</v>
      </c>
      <c r="K67" s="2430">
        <f t="shared" si="4"/>
        <v>0</v>
      </c>
      <c r="L67" s="2430">
        <f t="shared" si="4"/>
        <v>0</v>
      </c>
      <c r="M67" s="2431">
        <f t="shared" ref="M67:M72" si="5">K67+L67+J67</f>
        <v>0</v>
      </c>
      <c r="N67" s="2430">
        <f t="shared" ref="N67:P68" si="6">N68+N69+N70+N71</f>
        <v>0</v>
      </c>
      <c r="O67" s="2430">
        <f t="shared" si="6"/>
        <v>0</v>
      </c>
      <c r="P67" s="2430">
        <f t="shared" si="6"/>
        <v>0</v>
      </c>
      <c r="Q67" s="2430">
        <f t="shared" ref="Q67:Q72" si="7">O67+P67+N67</f>
        <v>0</v>
      </c>
    </row>
    <row r="68" spans="1:17" s="2281" customFormat="1" ht="15">
      <c r="A68" s="2214"/>
      <c r="B68" s="2215"/>
      <c r="C68" s="2216"/>
      <c r="D68" s="2214"/>
      <c r="E68" s="2165"/>
      <c r="F68" s="2165"/>
      <c r="G68" s="2165"/>
      <c r="H68" s="2230" t="s">
        <v>661</v>
      </c>
      <c r="I68" s="2487"/>
      <c r="J68" s="2430">
        <f t="shared" si="4"/>
        <v>0</v>
      </c>
      <c r="K68" s="2430">
        <f t="shared" si="4"/>
        <v>0</v>
      </c>
      <c r="L68" s="2430">
        <f t="shared" si="4"/>
        <v>0</v>
      </c>
      <c r="M68" s="2431">
        <f t="shared" si="5"/>
        <v>0</v>
      </c>
      <c r="N68" s="2430">
        <f t="shared" si="6"/>
        <v>0</v>
      </c>
      <c r="O68" s="2430">
        <f t="shared" si="6"/>
        <v>0</v>
      </c>
      <c r="P68" s="2430">
        <f t="shared" si="6"/>
        <v>0</v>
      </c>
      <c r="Q68" s="2430">
        <f t="shared" si="7"/>
        <v>0</v>
      </c>
    </row>
    <row r="69" spans="1:17" s="2281" customFormat="1" ht="15">
      <c r="A69" s="2214"/>
      <c r="B69" s="2215"/>
      <c r="C69" s="2216" t="s">
        <v>551</v>
      </c>
      <c r="D69" s="2214"/>
      <c r="E69" s="2165"/>
      <c r="F69" s="2165"/>
      <c r="G69" s="2165"/>
      <c r="H69" s="2230"/>
      <c r="I69" s="2487" t="s">
        <v>662</v>
      </c>
      <c r="J69" s="2424"/>
      <c r="K69" s="2424"/>
      <c r="L69" s="2424"/>
      <c r="M69" s="2425">
        <f t="shared" si="5"/>
        <v>0</v>
      </c>
      <c r="N69" s="2424"/>
      <c r="O69" s="2424"/>
      <c r="P69" s="2424"/>
      <c r="Q69" s="2424">
        <f t="shared" si="7"/>
        <v>0</v>
      </c>
    </row>
    <row r="70" spans="1:17" s="2281" customFormat="1" ht="15">
      <c r="A70" s="2214"/>
      <c r="B70" s="2215"/>
      <c r="C70" s="2216" t="s">
        <v>551</v>
      </c>
      <c r="D70" s="2214"/>
      <c r="E70" s="2165"/>
      <c r="F70" s="2165"/>
      <c r="G70" s="2165"/>
      <c r="H70" s="2230"/>
      <c r="I70" s="2487" t="s">
        <v>663</v>
      </c>
      <c r="J70" s="2424"/>
      <c r="K70" s="2424"/>
      <c r="L70" s="2424"/>
      <c r="M70" s="2425">
        <f t="shared" si="5"/>
        <v>0</v>
      </c>
      <c r="N70" s="2424"/>
      <c r="O70" s="2424"/>
      <c r="P70" s="2424"/>
      <c r="Q70" s="2424">
        <f t="shared" si="7"/>
        <v>0</v>
      </c>
    </row>
    <row r="71" spans="1:17" s="2281" customFormat="1" ht="15">
      <c r="A71" s="2214"/>
      <c r="B71" s="2215"/>
      <c r="C71" s="2216" t="s">
        <v>551</v>
      </c>
      <c r="D71" s="2214"/>
      <c r="E71" s="2165"/>
      <c r="F71" s="2165"/>
      <c r="G71" s="2165"/>
      <c r="H71" s="2230"/>
      <c r="I71" s="2487" t="s">
        <v>664</v>
      </c>
      <c r="J71" s="2424"/>
      <c r="K71" s="2424"/>
      <c r="L71" s="2424"/>
      <c r="M71" s="2425">
        <f t="shared" si="5"/>
        <v>0</v>
      </c>
      <c r="N71" s="2424"/>
      <c r="O71" s="2424"/>
      <c r="P71" s="2424"/>
      <c r="Q71" s="2424">
        <f t="shared" si="7"/>
        <v>0</v>
      </c>
    </row>
    <row r="72" spans="1:17" s="2281" customFormat="1" ht="15">
      <c r="A72" s="2214"/>
      <c r="B72" s="2215"/>
      <c r="C72" s="2216" t="s">
        <v>551</v>
      </c>
      <c r="D72" s="2214"/>
      <c r="E72" s="2165"/>
      <c r="F72" s="2165"/>
      <c r="G72" s="2165"/>
      <c r="H72" s="2230"/>
      <c r="I72" s="2487" t="s">
        <v>665</v>
      </c>
      <c r="J72" s="2424"/>
      <c r="K72" s="2424"/>
      <c r="L72" s="2424"/>
      <c r="M72" s="2425">
        <f t="shared" si="5"/>
        <v>0</v>
      </c>
      <c r="N72" s="2424"/>
      <c r="O72" s="2424"/>
      <c r="P72" s="2424"/>
      <c r="Q72" s="2424">
        <f t="shared" si="7"/>
        <v>0</v>
      </c>
    </row>
    <row r="73" spans="1:17" s="2281" customFormat="1" ht="15">
      <c r="A73" s="2214"/>
      <c r="B73" s="2215"/>
      <c r="C73" s="2216"/>
      <c r="D73" s="2214"/>
      <c r="E73" s="2165"/>
      <c r="F73" s="2165"/>
      <c r="G73" s="2165"/>
      <c r="H73" s="2230"/>
      <c r="I73" s="2487"/>
      <c r="J73" s="2424"/>
      <c r="K73" s="2424"/>
      <c r="L73" s="2424"/>
      <c r="M73" s="2425"/>
      <c r="N73" s="2424"/>
      <c r="O73" s="2424"/>
      <c r="P73" s="2424"/>
      <c r="Q73" s="2424"/>
    </row>
    <row r="74" spans="1:17" s="2281" customFormat="1" ht="15">
      <c r="A74" s="2214"/>
      <c r="B74" s="2215"/>
      <c r="C74" s="2216" t="s">
        <v>552</v>
      </c>
      <c r="D74" s="2214"/>
      <c r="E74" s="2165"/>
      <c r="F74" s="2165"/>
      <c r="G74" s="2165" t="s">
        <v>83</v>
      </c>
      <c r="H74" s="2230"/>
      <c r="I74" s="2486"/>
      <c r="J74" s="2424"/>
      <c r="K74" s="2424"/>
      <c r="L74" s="2424"/>
      <c r="M74" s="2425">
        <f>K74+L74+J74</f>
        <v>0</v>
      </c>
      <c r="N74" s="2424"/>
      <c r="O74" s="2424"/>
      <c r="P74" s="2424"/>
      <c r="Q74" s="2424">
        <f>O74+P74+N74</f>
        <v>0</v>
      </c>
    </row>
    <row r="75" spans="1:17" s="2281" customFormat="1" ht="15">
      <c r="A75" s="2214"/>
      <c r="B75" s="2215"/>
      <c r="C75" s="2216"/>
      <c r="D75" s="2214"/>
      <c r="E75" s="2165"/>
      <c r="F75" s="2165"/>
      <c r="G75" s="2165"/>
      <c r="H75" s="2230"/>
      <c r="I75" s="2487"/>
      <c r="J75" s="2424"/>
      <c r="K75" s="2424"/>
      <c r="L75" s="2424"/>
      <c r="M75" s="2425"/>
      <c r="N75" s="2424"/>
      <c r="O75" s="2424"/>
      <c r="P75" s="2424"/>
      <c r="Q75" s="2424"/>
    </row>
    <row r="76" spans="1:17" s="2281" customFormat="1" ht="15">
      <c r="A76" s="2214"/>
      <c r="B76" s="2215"/>
      <c r="C76" s="2216" t="s">
        <v>552</v>
      </c>
      <c r="D76" s="2214"/>
      <c r="E76" s="2165"/>
      <c r="F76" s="2165"/>
      <c r="G76" s="2486" t="s">
        <v>2016</v>
      </c>
      <c r="H76" s="2230"/>
      <c r="I76" s="2486"/>
      <c r="J76" s="2424"/>
      <c r="K76" s="2424"/>
      <c r="L76" s="2424"/>
      <c r="M76" s="2425">
        <f>K76+L76+J76</f>
        <v>0</v>
      </c>
      <c r="N76" s="2424"/>
      <c r="O76" s="2424"/>
      <c r="P76" s="2424"/>
      <c r="Q76" s="2424">
        <f>O76+P76+N76</f>
        <v>0</v>
      </c>
    </row>
    <row r="77" spans="1:17" s="2281" customFormat="1" ht="15">
      <c r="A77" s="2214"/>
      <c r="B77" s="2215"/>
      <c r="C77" s="2216"/>
      <c r="D77" s="2214"/>
      <c r="E77" s="2165"/>
      <c r="F77" s="2165"/>
      <c r="G77" s="2165"/>
      <c r="H77" s="2230"/>
      <c r="I77" s="3817" t="s">
        <v>2017</v>
      </c>
      <c r="J77" s="2424"/>
      <c r="K77" s="2424"/>
      <c r="L77" s="2424"/>
      <c r="M77" s="2425"/>
      <c r="N77" s="2424"/>
      <c r="O77" s="2424"/>
      <c r="P77" s="2424"/>
      <c r="Q77" s="2424"/>
    </row>
    <row r="78" spans="1:17" s="2281" customFormat="1" ht="15">
      <c r="A78" s="2214"/>
      <c r="B78" s="2215"/>
      <c r="C78" s="2216" t="s">
        <v>551</v>
      </c>
      <c r="D78" s="2214"/>
      <c r="E78" s="2235"/>
      <c r="F78" s="2235"/>
      <c r="G78" s="2235" t="s">
        <v>602</v>
      </c>
      <c r="H78" s="2233"/>
      <c r="I78" s="3318"/>
      <c r="J78" s="2424"/>
      <c r="K78" s="2424"/>
      <c r="L78" s="2424"/>
      <c r="M78" s="2425">
        <f>K78+L78+J78</f>
        <v>0</v>
      </c>
      <c r="N78" s="2424"/>
      <c r="O78" s="2424"/>
      <c r="P78" s="2424"/>
      <c r="Q78" s="2424">
        <f>O78+P78+N78</f>
        <v>0</v>
      </c>
    </row>
    <row r="79" spans="1:17" s="2281" customFormat="1" ht="15">
      <c r="A79" s="2214"/>
      <c r="B79" s="2215"/>
      <c r="C79" s="2216"/>
      <c r="D79" s="2214"/>
      <c r="E79" s="2165"/>
      <c r="F79" s="2165"/>
      <c r="G79" s="2165"/>
      <c r="H79" s="2230"/>
      <c r="I79" s="2487"/>
      <c r="J79" s="2424"/>
      <c r="K79" s="2424"/>
      <c r="L79" s="2424"/>
      <c r="M79" s="2425"/>
      <c r="N79" s="2424"/>
      <c r="O79" s="2424"/>
      <c r="P79" s="2424"/>
      <c r="Q79" s="2424"/>
    </row>
    <row r="80" spans="1:17" s="2281" customFormat="1" ht="15">
      <c r="A80" s="2214"/>
      <c r="B80" s="2215"/>
      <c r="C80" s="2216" t="s">
        <v>552</v>
      </c>
      <c r="D80" s="2214"/>
      <c r="E80" s="2165"/>
      <c r="F80" s="2165"/>
      <c r="G80" s="2165" t="s">
        <v>74</v>
      </c>
      <c r="H80" s="2230"/>
      <c r="I80" s="2487"/>
      <c r="J80" s="2424"/>
      <c r="K80" s="2424"/>
      <c r="L80" s="2424"/>
      <c r="M80" s="2425">
        <f>K80+L80+J80</f>
        <v>0</v>
      </c>
      <c r="N80" s="2424"/>
      <c r="O80" s="2424"/>
      <c r="P80" s="2424"/>
      <c r="Q80" s="2424">
        <f>O80+P80+N80</f>
        <v>0</v>
      </c>
    </row>
    <row r="81" spans="1:17" s="2281" customFormat="1" ht="15">
      <c r="A81" s="2214"/>
      <c r="B81" s="2215"/>
      <c r="C81" s="2216" t="s">
        <v>552</v>
      </c>
      <c r="D81" s="2214"/>
      <c r="E81" s="2165"/>
      <c r="F81" s="2165"/>
      <c r="G81" s="2165" t="s">
        <v>908</v>
      </c>
      <c r="H81" s="2230"/>
      <c r="I81" s="2487"/>
      <c r="J81" s="2424"/>
      <c r="K81" s="2424"/>
      <c r="L81" s="2424"/>
      <c r="M81" s="2425"/>
      <c r="N81" s="2424"/>
      <c r="O81" s="2424"/>
      <c r="P81" s="2424"/>
      <c r="Q81" s="2424"/>
    </row>
    <row r="82" spans="1:17" s="2281" customFormat="1" ht="15">
      <c r="A82" s="2214"/>
      <c r="B82" s="2215"/>
      <c r="C82" s="2216"/>
      <c r="D82" s="2214"/>
      <c r="E82" s="2165"/>
      <c r="F82" s="2165"/>
      <c r="G82" s="2165"/>
      <c r="H82" s="2230"/>
      <c r="I82" s="2487"/>
      <c r="J82" s="2424"/>
      <c r="K82" s="2424"/>
      <c r="L82" s="2424"/>
      <c r="M82" s="2425"/>
      <c r="N82" s="2424"/>
      <c r="O82" s="2424"/>
      <c r="P82" s="2424"/>
      <c r="Q82" s="2424"/>
    </row>
    <row r="83" spans="1:17" s="2281" customFormat="1" ht="15">
      <c r="A83" s="2214"/>
      <c r="B83" s="2215"/>
      <c r="C83" s="2216"/>
      <c r="D83" s="2214"/>
      <c r="E83" s="2165"/>
      <c r="F83" s="2165" t="s">
        <v>894</v>
      </c>
      <c r="G83" s="2165" t="s">
        <v>603</v>
      </c>
      <c r="H83" s="2165"/>
      <c r="I83" s="2486"/>
      <c r="J83" s="2428">
        <f>J85+J94+J97+J98</f>
        <v>0</v>
      </c>
      <c r="K83" s="2428">
        <f>K85+K94+K97+K98</f>
        <v>0</v>
      </c>
      <c r="L83" s="2428">
        <f>L85+L94+L97+L98</f>
        <v>0</v>
      </c>
      <c r="M83" s="2429">
        <f>K83+L83+J83</f>
        <v>0</v>
      </c>
      <c r="N83" s="2428">
        <f>N85+N94+N97+N98</f>
        <v>0</v>
      </c>
      <c r="O83" s="2428">
        <f>O85+O94+O97+O98</f>
        <v>0</v>
      </c>
      <c r="P83" s="2428">
        <f>P85+P94+P97+P98</f>
        <v>0</v>
      </c>
      <c r="Q83" s="2428">
        <f>O83+P83+N83</f>
        <v>0</v>
      </c>
    </row>
    <row r="84" spans="1:17" s="2281" customFormat="1" ht="15">
      <c r="A84" s="2214"/>
      <c r="B84" s="2215"/>
      <c r="C84" s="2216"/>
      <c r="D84" s="2214"/>
      <c r="E84" s="2165"/>
      <c r="F84" s="2165"/>
      <c r="G84" s="2165"/>
      <c r="H84" s="2165"/>
      <c r="I84" s="2486"/>
      <c r="J84" s="2424"/>
      <c r="K84" s="2424"/>
      <c r="L84" s="2424"/>
      <c r="M84" s="2425"/>
      <c r="N84" s="2424"/>
      <c r="O84" s="2424"/>
      <c r="P84" s="2424"/>
      <c r="Q84" s="2424"/>
    </row>
    <row r="85" spans="1:17" s="2281" customFormat="1" ht="15">
      <c r="A85" s="2214"/>
      <c r="B85" s="2215"/>
      <c r="C85" s="2216"/>
      <c r="D85" s="2214"/>
      <c r="E85" s="2165"/>
      <c r="F85" s="2165"/>
      <c r="G85" s="2229" t="s">
        <v>798</v>
      </c>
      <c r="H85" s="2165" t="s">
        <v>604</v>
      </c>
      <c r="I85" s="2486"/>
      <c r="J85" s="2424">
        <f>J86+J87+J88+J92</f>
        <v>0</v>
      </c>
      <c r="K85" s="2424">
        <f>K86+K87+K88+K92</f>
        <v>0</v>
      </c>
      <c r="L85" s="2424">
        <f>L86+L87+L88+L92</f>
        <v>0</v>
      </c>
      <c r="M85" s="2425">
        <f t="shared" ref="M85:M92" si="8">K85+L85+J85</f>
        <v>0</v>
      </c>
      <c r="N85" s="2424">
        <f>N86+N87+N88+N92</f>
        <v>0</v>
      </c>
      <c r="O85" s="2424">
        <f>O86+O87+O88+O92</f>
        <v>0</v>
      </c>
      <c r="P85" s="2424">
        <f>P86+P87+P88+P92</f>
        <v>0</v>
      </c>
      <c r="Q85" s="2424">
        <f t="shared" ref="Q85:Q92" si="9">O85+P85+N85</f>
        <v>0</v>
      </c>
    </row>
    <row r="86" spans="1:17" s="2281" customFormat="1" ht="15">
      <c r="A86" s="2214"/>
      <c r="B86" s="2215"/>
      <c r="C86" s="2216" t="s">
        <v>551</v>
      </c>
      <c r="D86" s="2214"/>
      <c r="E86" s="2165"/>
      <c r="F86" s="2165"/>
      <c r="G86" s="2165"/>
      <c r="H86" s="2230" t="s">
        <v>605</v>
      </c>
      <c r="I86" s="2487"/>
      <c r="J86" s="2424"/>
      <c r="K86" s="2424"/>
      <c r="L86" s="2424"/>
      <c r="M86" s="2425">
        <f t="shared" si="8"/>
        <v>0</v>
      </c>
      <c r="N86" s="2424"/>
      <c r="O86" s="2424"/>
      <c r="P86" s="2424"/>
      <c r="Q86" s="2424">
        <f t="shared" si="9"/>
        <v>0</v>
      </c>
    </row>
    <row r="87" spans="1:17" s="2281" customFormat="1" ht="15">
      <c r="A87" s="2214"/>
      <c r="B87" s="2215"/>
      <c r="C87" s="2216" t="s">
        <v>551</v>
      </c>
      <c r="D87" s="2214"/>
      <c r="E87" s="2165"/>
      <c r="F87" s="2165"/>
      <c r="G87" s="2165"/>
      <c r="H87" s="2230" t="s">
        <v>606</v>
      </c>
      <c r="I87" s="2487"/>
      <c r="J87" s="2424"/>
      <c r="K87" s="2424"/>
      <c r="L87" s="2424"/>
      <c r="M87" s="2425">
        <f t="shared" si="8"/>
        <v>0</v>
      </c>
      <c r="N87" s="2424"/>
      <c r="O87" s="2424"/>
      <c r="P87" s="2424"/>
      <c r="Q87" s="2424">
        <f t="shared" si="9"/>
        <v>0</v>
      </c>
    </row>
    <row r="88" spans="1:17" s="2281" customFormat="1" ht="15">
      <c r="A88" s="2214"/>
      <c r="B88" s="2215"/>
      <c r="C88" s="2216"/>
      <c r="D88" s="2214"/>
      <c r="E88" s="2165"/>
      <c r="F88" s="2165"/>
      <c r="G88" s="2165"/>
      <c r="H88" s="2230" t="s">
        <v>607</v>
      </c>
      <c r="I88" s="2487"/>
      <c r="J88" s="2424">
        <f>J89+J90+J91</f>
        <v>0</v>
      </c>
      <c r="K88" s="2424">
        <f>K89+K90+K91</f>
        <v>0</v>
      </c>
      <c r="L88" s="2424">
        <f>L89+L90+L91</f>
        <v>0</v>
      </c>
      <c r="M88" s="2425">
        <f t="shared" si="8"/>
        <v>0</v>
      </c>
      <c r="N88" s="2424">
        <f>N89+N90+N91</f>
        <v>0</v>
      </c>
      <c r="O88" s="2424">
        <f>O89+O90+O91</f>
        <v>0</v>
      </c>
      <c r="P88" s="2424">
        <f>P89+P90+P91</f>
        <v>0</v>
      </c>
      <c r="Q88" s="2424">
        <f t="shared" si="9"/>
        <v>0</v>
      </c>
    </row>
    <row r="89" spans="1:17" s="2281" customFormat="1" ht="15">
      <c r="A89" s="2214"/>
      <c r="B89" s="2215"/>
      <c r="C89" s="2216" t="s">
        <v>551</v>
      </c>
      <c r="D89" s="2214"/>
      <c r="E89" s="2165"/>
      <c r="F89" s="2165"/>
      <c r="G89" s="2165"/>
      <c r="H89" s="2230"/>
      <c r="I89" s="2487" t="s">
        <v>608</v>
      </c>
      <c r="J89" s="2424"/>
      <c r="K89" s="2424"/>
      <c r="L89" s="2424"/>
      <c r="M89" s="2425">
        <f t="shared" si="8"/>
        <v>0</v>
      </c>
      <c r="N89" s="2424"/>
      <c r="O89" s="2424"/>
      <c r="P89" s="2424"/>
      <c r="Q89" s="2424">
        <f t="shared" si="9"/>
        <v>0</v>
      </c>
    </row>
    <row r="90" spans="1:17" s="2281" customFormat="1" ht="15">
      <c r="A90" s="2214"/>
      <c r="B90" s="2215"/>
      <c r="C90" s="2216" t="s">
        <v>552</v>
      </c>
      <c r="D90" s="2214"/>
      <c r="E90" s="2165"/>
      <c r="F90" s="2165"/>
      <c r="G90" s="2165"/>
      <c r="H90" s="2230"/>
      <c r="I90" s="2487" t="s">
        <v>649</v>
      </c>
      <c r="J90" s="2424"/>
      <c r="K90" s="2424"/>
      <c r="L90" s="2424"/>
      <c r="M90" s="2425">
        <f t="shared" si="8"/>
        <v>0</v>
      </c>
      <c r="N90" s="2424"/>
      <c r="O90" s="2424"/>
      <c r="P90" s="2424"/>
      <c r="Q90" s="2424">
        <f t="shared" si="9"/>
        <v>0</v>
      </c>
    </row>
    <row r="91" spans="1:17" s="2281" customFormat="1" ht="15">
      <c r="A91" s="2214"/>
      <c r="B91" s="2215"/>
      <c r="C91" s="2216" t="s">
        <v>552</v>
      </c>
      <c r="D91" s="2214"/>
      <c r="E91" s="2165"/>
      <c r="F91" s="2165"/>
      <c r="G91" s="2165"/>
      <c r="H91" s="2230"/>
      <c r="I91" s="2487" t="s">
        <v>609</v>
      </c>
      <c r="J91" s="2424"/>
      <c r="K91" s="2424"/>
      <c r="L91" s="2424"/>
      <c r="M91" s="2425">
        <f t="shared" si="8"/>
        <v>0</v>
      </c>
      <c r="N91" s="2424"/>
      <c r="O91" s="2424"/>
      <c r="P91" s="2424"/>
      <c r="Q91" s="2424">
        <f t="shared" si="9"/>
        <v>0</v>
      </c>
    </row>
    <row r="92" spans="1:17" s="2281" customFormat="1" ht="15">
      <c r="A92" s="2214"/>
      <c r="B92" s="2215"/>
      <c r="C92" s="2216" t="s">
        <v>551</v>
      </c>
      <c r="D92" s="2214"/>
      <c r="E92" s="2165"/>
      <c r="F92" s="2165"/>
      <c r="G92" s="2165"/>
      <c r="H92" s="2230" t="s">
        <v>610</v>
      </c>
      <c r="I92" s="2487"/>
      <c r="J92" s="2424"/>
      <c r="K92" s="2424"/>
      <c r="L92" s="2424"/>
      <c r="M92" s="2425">
        <f t="shared" si="8"/>
        <v>0</v>
      </c>
      <c r="N92" s="2424"/>
      <c r="O92" s="2424"/>
      <c r="P92" s="2424"/>
      <c r="Q92" s="2424">
        <f t="shared" si="9"/>
        <v>0</v>
      </c>
    </row>
    <row r="93" spans="1:17" s="2281" customFormat="1" ht="15">
      <c r="A93" s="2214"/>
      <c r="B93" s="2215"/>
      <c r="C93" s="2216"/>
      <c r="D93" s="2214"/>
      <c r="E93" s="2165"/>
      <c r="F93" s="2165"/>
      <c r="G93" s="2165"/>
      <c r="H93" s="2230"/>
      <c r="I93" s="2487"/>
      <c r="J93" s="2424"/>
      <c r="K93" s="2424"/>
      <c r="L93" s="2424"/>
      <c r="M93" s="2425"/>
      <c r="N93" s="2424"/>
      <c r="O93" s="2424"/>
      <c r="P93" s="2424"/>
      <c r="Q93" s="2424"/>
    </row>
    <row r="94" spans="1:17" s="2281" customFormat="1" ht="15">
      <c r="A94" s="2214"/>
      <c r="B94" s="2215"/>
      <c r="C94" s="2216" t="s">
        <v>551</v>
      </c>
      <c r="D94" s="2214"/>
      <c r="E94" s="2165"/>
      <c r="F94" s="2165"/>
      <c r="G94" s="2229" t="s">
        <v>798</v>
      </c>
      <c r="H94" s="2165" t="s">
        <v>611</v>
      </c>
      <c r="I94" s="2486"/>
      <c r="J94" s="2424"/>
      <c r="K94" s="2424"/>
      <c r="L94" s="2424"/>
      <c r="M94" s="2425">
        <f>K94+L94+J94</f>
        <v>0</v>
      </c>
      <c r="N94" s="2424"/>
      <c r="O94" s="2424"/>
      <c r="P94" s="2424"/>
      <c r="Q94" s="2424">
        <f>O94+P94+N94</f>
        <v>0</v>
      </c>
    </row>
    <row r="95" spans="1:17" s="2281" customFormat="1" ht="15">
      <c r="A95" s="2214"/>
      <c r="B95" s="2215"/>
      <c r="C95" s="2216"/>
      <c r="D95" s="2214"/>
      <c r="E95" s="2165"/>
      <c r="F95" s="2165"/>
      <c r="G95" s="2165"/>
      <c r="H95" s="2165" t="s">
        <v>612</v>
      </c>
      <c r="I95" s="2486"/>
      <c r="J95" s="2424"/>
      <c r="K95" s="2424"/>
      <c r="L95" s="2424"/>
      <c r="M95" s="2425"/>
      <c r="N95" s="2424"/>
      <c r="O95" s="2424"/>
      <c r="P95" s="2424"/>
      <c r="Q95" s="2424"/>
    </row>
    <row r="96" spans="1:17" s="2281" customFormat="1" ht="15">
      <c r="A96" s="2214"/>
      <c r="B96" s="2215"/>
      <c r="C96" s="2216"/>
      <c r="D96" s="2214"/>
      <c r="E96" s="2165"/>
      <c r="F96" s="2165"/>
      <c r="G96" s="2165"/>
      <c r="H96" s="2165"/>
      <c r="I96" s="2486"/>
      <c r="J96" s="2424"/>
      <c r="K96" s="2424"/>
      <c r="L96" s="2424"/>
      <c r="M96" s="2425"/>
      <c r="N96" s="2424"/>
      <c r="O96" s="2424"/>
      <c r="P96" s="2424"/>
      <c r="Q96" s="2424"/>
    </row>
    <row r="97" spans="1:17" s="2281" customFormat="1" ht="15">
      <c r="A97" s="2214"/>
      <c r="B97" s="2215"/>
      <c r="C97" s="2216" t="s">
        <v>552</v>
      </c>
      <c r="D97" s="2214"/>
      <c r="E97" s="2165"/>
      <c r="F97" s="2165"/>
      <c r="G97" s="2165" t="s">
        <v>1620</v>
      </c>
      <c r="H97" s="2165"/>
      <c r="I97" s="2486"/>
      <c r="J97" s="2424"/>
      <c r="K97" s="2424"/>
      <c r="L97" s="2424"/>
      <c r="M97" s="2425"/>
      <c r="N97" s="2424"/>
      <c r="O97" s="2424"/>
      <c r="P97" s="2424"/>
      <c r="Q97" s="2424"/>
    </row>
    <row r="98" spans="1:17" s="2281" customFormat="1" ht="15">
      <c r="A98" s="2214"/>
      <c r="B98" s="2215"/>
      <c r="C98" s="2216" t="s">
        <v>552</v>
      </c>
      <c r="D98" s="2214"/>
      <c r="E98" s="2165"/>
      <c r="F98" s="2165"/>
      <c r="G98" s="2165" t="s">
        <v>908</v>
      </c>
      <c r="H98" s="2230"/>
      <c r="I98" s="2486"/>
      <c r="J98" s="2424"/>
      <c r="K98" s="2424"/>
      <c r="L98" s="2424"/>
      <c r="M98" s="2425"/>
      <c r="N98" s="2424"/>
      <c r="O98" s="2424"/>
      <c r="P98" s="2424"/>
      <c r="Q98" s="2424"/>
    </row>
    <row r="99" spans="1:17" s="2281" customFormat="1" ht="15">
      <c r="A99" s="2214"/>
      <c r="B99" s="2215"/>
      <c r="C99" s="2216"/>
      <c r="D99" s="2214"/>
      <c r="E99" s="2165"/>
      <c r="F99" s="2165"/>
      <c r="G99" s="2165"/>
      <c r="H99" s="2230"/>
      <c r="I99" s="2487"/>
      <c r="J99" s="2424"/>
      <c r="K99" s="2424"/>
      <c r="L99" s="2424"/>
      <c r="M99" s="2425"/>
      <c r="N99" s="2424"/>
      <c r="O99" s="2424"/>
      <c r="P99" s="2424"/>
      <c r="Q99" s="2424"/>
    </row>
    <row r="100" spans="1:17" s="2281" customFormat="1" ht="15">
      <c r="A100" s="2214"/>
      <c r="B100" s="2215"/>
      <c r="C100" s="2216"/>
      <c r="D100" s="2214"/>
      <c r="E100" s="2165"/>
      <c r="F100" s="2165" t="s">
        <v>895</v>
      </c>
      <c r="G100" s="2165" t="s">
        <v>613</v>
      </c>
      <c r="H100" s="2230"/>
      <c r="I100" s="2487"/>
      <c r="J100" s="2428">
        <f>J102+J103+J106+J105</f>
        <v>0</v>
      </c>
      <c r="K100" s="2428">
        <f>K102+K103+K106+K105</f>
        <v>0</v>
      </c>
      <c r="L100" s="2428">
        <f>L102+L103+L106+L105</f>
        <v>0</v>
      </c>
      <c r="M100" s="2429">
        <f>K100+L100+J100</f>
        <v>0</v>
      </c>
      <c r="N100" s="2428">
        <f>N102+N103+N106+N105</f>
        <v>0</v>
      </c>
      <c r="O100" s="2428">
        <f>O102+O103+O106+O105</f>
        <v>0</v>
      </c>
      <c r="P100" s="2428">
        <f>P102+P103+P106+P105</f>
        <v>0</v>
      </c>
      <c r="Q100" s="2428">
        <f>O100+P100+N100</f>
        <v>0</v>
      </c>
    </row>
    <row r="101" spans="1:17" s="2281" customFormat="1" ht="15">
      <c r="A101" s="2214"/>
      <c r="B101" s="2215"/>
      <c r="C101" s="2216"/>
      <c r="D101" s="2214"/>
      <c r="E101" s="2165"/>
      <c r="F101" s="2165"/>
      <c r="G101" s="2165" t="s">
        <v>614</v>
      </c>
      <c r="H101" s="2230"/>
      <c r="I101" s="2487"/>
      <c r="J101" s="2424"/>
      <c r="K101" s="2424"/>
      <c r="L101" s="2424"/>
      <c r="M101" s="2425"/>
      <c r="N101" s="2424"/>
      <c r="O101" s="2424"/>
      <c r="P101" s="2424"/>
      <c r="Q101" s="2424"/>
    </row>
    <row r="102" spans="1:17" s="2281" customFormat="1" ht="15">
      <c r="A102" s="2214"/>
      <c r="B102" s="2215"/>
      <c r="C102" s="2216" t="s">
        <v>552</v>
      </c>
      <c r="D102" s="2214"/>
      <c r="E102" s="2165"/>
      <c r="F102" s="2165"/>
      <c r="G102" s="2165"/>
      <c r="H102" s="2230" t="s">
        <v>649</v>
      </c>
      <c r="I102" s="2487"/>
      <c r="J102" s="2424"/>
      <c r="K102" s="2424"/>
      <c r="L102" s="2424"/>
      <c r="M102" s="2425">
        <f>K102+L102+J102</f>
        <v>0</v>
      </c>
      <c r="N102" s="2424"/>
      <c r="O102" s="2424"/>
      <c r="P102" s="2424"/>
      <c r="Q102" s="2424">
        <f>O102+P102+N102</f>
        <v>0</v>
      </c>
    </row>
    <row r="103" spans="1:17" s="2281" customFormat="1" ht="15">
      <c r="A103" s="2214"/>
      <c r="B103" s="2215"/>
      <c r="C103" s="2216" t="s">
        <v>551</v>
      </c>
      <c r="D103" s="2214"/>
      <c r="E103" s="2165"/>
      <c r="F103" s="2165"/>
      <c r="G103" s="2165"/>
      <c r="H103" s="2230" t="s">
        <v>650</v>
      </c>
      <c r="I103" s="2487"/>
      <c r="J103" s="2424"/>
      <c r="K103" s="2424"/>
      <c r="L103" s="2424"/>
      <c r="M103" s="2425">
        <f>K103+L103+J103</f>
        <v>0</v>
      </c>
      <c r="N103" s="2424"/>
      <c r="O103" s="2424"/>
      <c r="P103" s="2424"/>
      <c r="Q103" s="2424">
        <f>O103+P103+N103</f>
        <v>0</v>
      </c>
    </row>
    <row r="104" spans="1:17" s="2281" customFormat="1" ht="15">
      <c r="A104" s="2214"/>
      <c r="B104" s="2215"/>
      <c r="C104" s="2216"/>
      <c r="D104" s="2214"/>
      <c r="E104" s="2165"/>
      <c r="F104" s="2165"/>
      <c r="G104" s="2165"/>
      <c r="H104" s="2230"/>
      <c r="I104" s="2487"/>
      <c r="J104" s="2424"/>
      <c r="K104" s="2424"/>
      <c r="L104" s="2424"/>
      <c r="M104" s="2425"/>
      <c r="N104" s="2424"/>
      <c r="O104" s="2424"/>
      <c r="P104" s="2424"/>
      <c r="Q104" s="2424"/>
    </row>
    <row r="105" spans="1:17" s="2281" customFormat="1" ht="15">
      <c r="A105" s="2214"/>
      <c r="B105" s="2215"/>
      <c r="C105" s="2216" t="s">
        <v>552</v>
      </c>
      <c r="D105" s="2214"/>
      <c r="E105" s="2165"/>
      <c r="F105" s="2165"/>
      <c r="G105" s="2165" t="s">
        <v>1620</v>
      </c>
      <c r="H105" s="2165"/>
      <c r="I105" s="2487"/>
      <c r="J105" s="2424"/>
      <c r="K105" s="2424"/>
      <c r="L105" s="2424"/>
      <c r="M105" s="2425"/>
      <c r="N105" s="2424"/>
      <c r="O105" s="2424"/>
      <c r="P105" s="2424"/>
      <c r="Q105" s="2424"/>
    </row>
    <row r="106" spans="1:17" s="2281" customFormat="1" ht="15">
      <c r="A106" s="2214"/>
      <c r="B106" s="2215"/>
      <c r="C106" s="2216" t="s">
        <v>552</v>
      </c>
      <c r="D106" s="2214"/>
      <c r="E106" s="2165"/>
      <c r="F106" s="2165"/>
      <c r="G106" s="2165" t="s">
        <v>908</v>
      </c>
      <c r="H106" s="2230"/>
      <c r="I106" s="2487"/>
      <c r="J106" s="2424"/>
      <c r="K106" s="2424"/>
      <c r="L106" s="2424"/>
      <c r="M106" s="2425"/>
      <c r="N106" s="2424"/>
      <c r="O106" s="2424"/>
      <c r="P106" s="2424"/>
      <c r="Q106" s="2424"/>
    </row>
    <row r="107" spans="1:17" s="2281" customFormat="1" ht="15">
      <c r="A107" s="2214"/>
      <c r="B107" s="2215"/>
      <c r="C107" s="2216"/>
      <c r="D107" s="2214"/>
      <c r="E107" s="2165"/>
      <c r="F107" s="2165"/>
      <c r="G107" s="2165"/>
      <c r="H107" s="2230"/>
      <c r="I107" s="2487"/>
      <c r="J107" s="2424"/>
      <c r="K107" s="2424"/>
      <c r="L107" s="2424"/>
      <c r="M107" s="2425"/>
      <c r="N107" s="2424"/>
      <c r="O107" s="2424"/>
      <c r="P107" s="2424"/>
      <c r="Q107" s="2424"/>
    </row>
    <row r="108" spans="1:17" s="2281" customFormat="1" ht="15.75">
      <c r="A108" s="2214"/>
      <c r="B108" s="2215"/>
      <c r="C108" s="2216"/>
      <c r="D108" s="2214"/>
      <c r="E108" s="2165" t="s">
        <v>878</v>
      </c>
      <c r="F108" s="2165" t="s">
        <v>615</v>
      </c>
      <c r="G108" s="2165"/>
      <c r="H108" s="2165"/>
      <c r="I108" s="2486"/>
      <c r="J108" s="2426">
        <f>J110+J111+J112+J113+J114+J115+J116+J118</f>
        <v>0</v>
      </c>
      <c r="K108" s="2426">
        <f>K110+K111+K112+K113+K114+K115+K116+K118</f>
        <v>0</v>
      </c>
      <c r="L108" s="2426">
        <f t="shared" ref="L108:Q108" si="10">L110+L111+L112+L113+L114+L115+L116+L118</f>
        <v>0</v>
      </c>
      <c r="M108" s="2426">
        <f t="shared" si="10"/>
        <v>0</v>
      </c>
      <c r="N108" s="2426">
        <f t="shared" si="10"/>
        <v>0</v>
      </c>
      <c r="O108" s="2426">
        <f t="shared" si="10"/>
        <v>0</v>
      </c>
      <c r="P108" s="2426">
        <f t="shared" si="10"/>
        <v>0</v>
      </c>
      <c r="Q108" s="2426">
        <f t="shared" si="10"/>
        <v>0</v>
      </c>
    </row>
    <row r="109" spans="1:17" s="2281" customFormat="1" ht="15">
      <c r="A109" s="2214"/>
      <c r="B109" s="2215"/>
      <c r="C109" s="2216"/>
      <c r="D109" s="2214"/>
      <c r="E109" s="2165"/>
      <c r="F109" s="2165"/>
      <c r="G109" s="2165"/>
      <c r="H109" s="2165"/>
      <c r="I109" s="2486"/>
      <c r="J109" s="2424"/>
      <c r="K109" s="2424"/>
      <c r="L109" s="2424"/>
      <c r="M109" s="2425"/>
      <c r="N109" s="2424"/>
      <c r="O109" s="2424"/>
      <c r="P109" s="2424"/>
      <c r="Q109" s="2424"/>
    </row>
    <row r="110" spans="1:17" s="2281" customFormat="1" ht="15">
      <c r="A110" s="2214"/>
      <c r="B110" s="2215"/>
      <c r="C110" s="2216" t="s">
        <v>552</v>
      </c>
      <c r="D110" s="2168"/>
      <c r="E110" s="2168"/>
      <c r="F110" s="2168"/>
      <c r="G110" s="2168" t="s">
        <v>990</v>
      </c>
      <c r="H110" s="2168"/>
      <c r="I110" s="3319"/>
      <c r="J110" s="2424"/>
      <c r="K110" s="2424"/>
      <c r="L110" s="2424"/>
      <c r="M110" s="2425">
        <f>K110+L110+J110</f>
        <v>0</v>
      </c>
      <c r="N110" s="2424"/>
      <c r="O110" s="2424"/>
      <c r="P110" s="2424"/>
      <c r="Q110" s="2424">
        <f>O110+P110+N110</f>
        <v>0</v>
      </c>
    </row>
    <row r="111" spans="1:17" s="2281" customFormat="1" ht="15">
      <c r="A111" s="2214"/>
      <c r="B111" s="2215"/>
      <c r="C111" s="2216" t="s">
        <v>552</v>
      </c>
      <c r="D111" s="2168"/>
      <c r="E111" s="2168"/>
      <c r="F111" s="2168"/>
      <c r="G111" s="2168" t="s">
        <v>991</v>
      </c>
      <c r="H111" s="2169"/>
      <c r="I111" s="3320"/>
      <c r="J111" s="2424"/>
      <c r="K111" s="2424"/>
      <c r="L111" s="2424"/>
      <c r="M111" s="2425">
        <f t="shared" ref="M111:M116" si="11">K111+L111+J111</f>
        <v>0</v>
      </c>
      <c r="N111" s="2424"/>
      <c r="O111" s="2424"/>
      <c r="P111" s="2424"/>
      <c r="Q111" s="2424">
        <f t="shared" ref="Q111:Q116" si="12">O111+P111+N111</f>
        <v>0</v>
      </c>
    </row>
    <row r="112" spans="1:17" s="2281" customFormat="1" ht="15">
      <c r="A112" s="2214"/>
      <c r="B112" s="2215"/>
      <c r="C112" s="2216" t="s">
        <v>552</v>
      </c>
      <c r="D112" s="2168"/>
      <c r="E112" s="2168"/>
      <c r="F112" s="2168"/>
      <c r="G112" s="2168" t="s">
        <v>993</v>
      </c>
      <c r="H112" s="2169"/>
      <c r="I112" s="3320"/>
      <c r="J112" s="2424"/>
      <c r="K112" s="2424"/>
      <c r="L112" s="2424"/>
      <c r="M112" s="2425">
        <f t="shared" si="11"/>
        <v>0</v>
      </c>
      <c r="N112" s="2424"/>
      <c r="O112" s="2424"/>
      <c r="P112" s="2424"/>
      <c r="Q112" s="2424">
        <f t="shared" si="12"/>
        <v>0</v>
      </c>
    </row>
    <row r="113" spans="1:17" s="2281" customFormat="1" ht="15">
      <c r="A113" s="2214"/>
      <c r="B113" s="2215"/>
      <c r="C113" s="2216" t="s">
        <v>552</v>
      </c>
      <c r="D113" s="2168"/>
      <c r="E113" s="2168"/>
      <c r="F113" s="2168"/>
      <c r="G113" s="2168" t="s">
        <v>1624</v>
      </c>
      <c r="H113" s="2168"/>
      <c r="I113" s="3319"/>
      <c r="J113" s="2424"/>
      <c r="K113" s="2424"/>
      <c r="L113" s="2424"/>
      <c r="M113" s="2425">
        <f t="shared" si="11"/>
        <v>0</v>
      </c>
      <c r="N113" s="2424"/>
      <c r="O113" s="2424"/>
      <c r="P113" s="2424"/>
      <c r="Q113" s="2424">
        <f t="shared" si="12"/>
        <v>0</v>
      </c>
    </row>
    <row r="114" spans="1:17" s="2281" customFormat="1" ht="15">
      <c r="A114" s="2214"/>
      <c r="B114" s="2215"/>
      <c r="C114" s="2216" t="s">
        <v>552</v>
      </c>
      <c r="D114" s="2168"/>
      <c r="E114" s="2168"/>
      <c r="F114" s="2168"/>
      <c r="G114" s="2168" t="s">
        <v>994</v>
      </c>
      <c r="H114" s="2168"/>
      <c r="I114" s="3319"/>
      <c r="J114" s="2424"/>
      <c r="K114" s="2424"/>
      <c r="L114" s="2424"/>
      <c r="M114" s="2425">
        <f t="shared" si="11"/>
        <v>0</v>
      </c>
      <c r="N114" s="2424"/>
      <c r="O114" s="2424"/>
      <c r="P114" s="2424"/>
      <c r="Q114" s="2424">
        <f t="shared" si="12"/>
        <v>0</v>
      </c>
    </row>
    <row r="115" spans="1:17" s="2281" customFormat="1" ht="15">
      <c r="A115" s="2214"/>
      <c r="B115" s="2215"/>
      <c r="C115" s="2216" t="s">
        <v>552</v>
      </c>
      <c r="D115" s="2168"/>
      <c r="E115" s="2168"/>
      <c r="F115" s="2168"/>
      <c r="G115" s="2168" t="s">
        <v>995</v>
      </c>
      <c r="H115" s="2168"/>
      <c r="I115" s="3319"/>
      <c r="J115" s="2424"/>
      <c r="K115" s="2424"/>
      <c r="L115" s="2424"/>
      <c r="M115" s="2425">
        <f t="shared" si="11"/>
        <v>0</v>
      </c>
      <c r="N115" s="2424"/>
      <c r="O115" s="2424"/>
      <c r="P115" s="2424"/>
      <c r="Q115" s="2424">
        <f t="shared" si="12"/>
        <v>0</v>
      </c>
    </row>
    <row r="116" spans="1:17" s="2281" customFormat="1" ht="15">
      <c r="A116" s="2214"/>
      <c r="B116" s="2215"/>
      <c r="C116" s="2216" t="s">
        <v>552</v>
      </c>
      <c r="D116" s="2168"/>
      <c r="E116" s="2168"/>
      <c r="F116" s="2168"/>
      <c r="G116" s="2168" t="s">
        <v>996</v>
      </c>
      <c r="H116" s="2168"/>
      <c r="I116" s="3319"/>
      <c r="J116" s="2424"/>
      <c r="K116" s="2424"/>
      <c r="L116" s="2424"/>
      <c r="M116" s="2425">
        <f t="shared" si="11"/>
        <v>0</v>
      </c>
      <c r="N116" s="2424"/>
      <c r="O116" s="2424"/>
      <c r="P116" s="2424"/>
      <c r="Q116" s="2424">
        <f t="shared" si="12"/>
        <v>0</v>
      </c>
    </row>
    <row r="117" spans="1:17" s="2281" customFormat="1" ht="15">
      <c r="A117" s="2214"/>
      <c r="B117" s="2215"/>
      <c r="C117" s="2216"/>
      <c r="D117" s="2214"/>
      <c r="E117" s="2165"/>
      <c r="F117" s="2165"/>
      <c r="G117" s="2230"/>
      <c r="H117" s="2230"/>
      <c r="I117" s="2487"/>
      <c r="J117" s="2424"/>
      <c r="K117" s="2424"/>
      <c r="L117" s="2424"/>
      <c r="M117" s="2425"/>
      <c r="N117" s="2424"/>
      <c r="O117" s="2424"/>
      <c r="P117" s="2424"/>
      <c r="Q117" s="2424"/>
    </row>
    <row r="118" spans="1:17" s="2281" customFormat="1" ht="15">
      <c r="A118" s="2214"/>
      <c r="B118" s="2215"/>
      <c r="C118" s="2216" t="s">
        <v>552</v>
      </c>
      <c r="D118" s="2214"/>
      <c r="E118" s="2165"/>
      <c r="F118" s="2165"/>
      <c r="G118" s="2165" t="s">
        <v>666</v>
      </c>
      <c r="H118" s="2230"/>
      <c r="I118" s="2486"/>
      <c r="J118" s="2424"/>
      <c r="K118" s="2424"/>
      <c r="L118" s="2424"/>
      <c r="M118" s="2425"/>
      <c r="N118" s="2424"/>
      <c r="O118" s="2424"/>
      <c r="P118" s="2424"/>
      <c r="Q118" s="2424"/>
    </row>
    <row r="119" spans="1:17" s="2281" customFormat="1" ht="15">
      <c r="A119" s="2214"/>
      <c r="B119" s="2215"/>
      <c r="C119" s="2216"/>
      <c r="D119" s="2214"/>
      <c r="E119" s="2165"/>
      <c r="F119" s="2165"/>
      <c r="G119" s="2230"/>
      <c r="H119" s="2230"/>
      <c r="I119" s="2487"/>
      <c r="J119" s="2424"/>
      <c r="K119" s="2424"/>
      <c r="L119" s="2424"/>
      <c r="M119" s="2425"/>
      <c r="N119" s="2424"/>
      <c r="O119" s="2424"/>
      <c r="P119" s="2424"/>
      <c r="Q119" s="2424"/>
    </row>
    <row r="120" spans="1:17" s="2281" customFormat="1" ht="15.75">
      <c r="A120" s="2214"/>
      <c r="B120" s="2215"/>
      <c r="C120" s="2216"/>
      <c r="D120" s="2214"/>
      <c r="E120" s="2165" t="s">
        <v>883</v>
      </c>
      <c r="F120" s="2165" t="s">
        <v>616</v>
      </c>
      <c r="G120" s="2165"/>
      <c r="H120" s="2165"/>
      <c r="I120" s="2486"/>
      <c r="J120" s="2426">
        <f>J122+J123</f>
        <v>0</v>
      </c>
      <c r="K120" s="2426">
        <f>K122+K123</f>
        <v>0</v>
      </c>
      <c r="L120" s="2426">
        <f>L122+L123</f>
        <v>0</v>
      </c>
      <c r="M120" s="2427">
        <f>K120+L120+J120</f>
        <v>0</v>
      </c>
      <c r="N120" s="2426">
        <f>N122+N123</f>
        <v>0</v>
      </c>
      <c r="O120" s="2426">
        <f>O122+O123</f>
        <v>0</v>
      </c>
      <c r="P120" s="2426">
        <f>P122+P123</f>
        <v>0</v>
      </c>
      <c r="Q120" s="2426">
        <f>O120+P120+N120</f>
        <v>0</v>
      </c>
    </row>
    <row r="121" spans="1:17" s="2281" customFormat="1" ht="15">
      <c r="A121" s="2214"/>
      <c r="B121" s="2215"/>
      <c r="C121" s="2216"/>
      <c r="D121" s="2214"/>
      <c r="E121" s="2165"/>
      <c r="F121" s="2165"/>
      <c r="G121" s="2165"/>
      <c r="H121" s="2165"/>
      <c r="I121" s="2486"/>
      <c r="J121" s="2424"/>
      <c r="K121" s="2424"/>
      <c r="L121" s="2424"/>
      <c r="M121" s="2425"/>
      <c r="N121" s="2424"/>
      <c r="O121" s="2424"/>
      <c r="P121" s="2424"/>
      <c r="Q121" s="2424"/>
    </row>
    <row r="122" spans="1:17" s="2281" customFormat="1" ht="15">
      <c r="A122" s="2214"/>
      <c r="B122" s="2215"/>
      <c r="C122" s="2216" t="s">
        <v>552</v>
      </c>
      <c r="D122" s="2214"/>
      <c r="E122" s="2165"/>
      <c r="F122" s="2165"/>
      <c r="G122" s="2230" t="s">
        <v>617</v>
      </c>
      <c r="H122" s="2230"/>
      <c r="I122" s="2487"/>
      <c r="J122" s="2424"/>
      <c r="K122" s="2424"/>
      <c r="L122" s="2424"/>
      <c r="M122" s="2425">
        <f>K122+L122+J122</f>
        <v>0</v>
      </c>
      <c r="N122" s="2424"/>
      <c r="O122" s="2424"/>
      <c r="P122" s="2424"/>
      <c r="Q122" s="2424">
        <f>O122+P122+N122</f>
        <v>0</v>
      </c>
    </row>
    <row r="123" spans="1:17" s="2281" customFormat="1" ht="15">
      <c r="A123" s="2214"/>
      <c r="B123" s="2215"/>
      <c r="C123" s="2216" t="s">
        <v>552</v>
      </c>
      <c r="D123" s="2237"/>
      <c r="E123" s="2230"/>
      <c r="F123" s="2230"/>
      <c r="G123" s="2230" t="s">
        <v>1620</v>
      </c>
      <c r="H123" s="2230"/>
      <c r="I123" s="2487"/>
      <c r="J123" s="2424"/>
      <c r="K123" s="2424"/>
      <c r="L123" s="2424"/>
      <c r="M123" s="2425">
        <f>K123+L123+J123</f>
        <v>0</v>
      </c>
      <c r="N123" s="2424"/>
      <c r="O123" s="2424"/>
      <c r="P123" s="2424"/>
      <c r="Q123" s="2424">
        <f>O123+P123+N123</f>
        <v>0</v>
      </c>
    </row>
    <row r="124" spans="1:17" s="2281" customFormat="1" ht="15">
      <c r="A124" s="2214"/>
      <c r="B124" s="2215"/>
      <c r="C124" s="2216"/>
      <c r="D124" s="2214"/>
      <c r="E124" s="2165"/>
      <c r="F124" s="2165"/>
      <c r="G124" s="2165"/>
      <c r="H124" s="2230"/>
      <c r="I124" s="2487"/>
      <c r="J124" s="2424"/>
      <c r="K124" s="2424"/>
      <c r="L124" s="2424"/>
      <c r="M124" s="2425"/>
      <c r="N124" s="2424"/>
      <c r="O124" s="2424"/>
      <c r="P124" s="2424"/>
      <c r="Q124" s="2424"/>
    </row>
    <row r="125" spans="1:17" s="2281" customFormat="1" ht="15.75">
      <c r="A125" s="2214"/>
      <c r="B125" s="2215"/>
      <c r="C125" s="2216"/>
      <c r="D125" s="2214"/>
      <c r="E125" s="2165" t="s">
        <v>884</v>
      </c>
      <c r="F125" s="2165" t="s">
        <v>618</v>
      </c>
      <c r="G125" s="2165"/>
      <c r="H125" s="2230"/>
      <c r="I125" s="2487"/>
      <c r="J125" s="2426">
        <f>J127+J129+J135</f>
        <v>0</v>
      </c>
      <c r="K125" s="2426">
        <f>K127+K129+K135</f>
        <v>0</v>
      </c>
      <c r="L125" s="2426">
        <f>L127+L129+L135</f>
        <v>0</v>
      </c>
      <c r="M125" s="2427">
        <f>K125+L125+J125</f>
        <v>0</v>
      </c>
      <c r="N125" s="2426">
        <f>N127+N129+N135</f>
        <v>0</v>
      </c>
      <c r="O125" s="2426">
        <f>O127+O129+O135</f>
        <v>0</v>
      </c>
      <c r="P125" s="2426">
        <f>P127+P129+P135</f>
        <v>0</v>
      </c>
      <c r="Q125" s="2426">
        <f>O125+P125+N125</f>
        <v>0</v>
      </c>
    </row>
    <row r="126" spans="1:17" s="2281" customFormat="1" ht="15">
      <c r="A126" s="2214"/>
      <c r="B126" s="2215"/>
      <c r="C126" s="2216"/>
      <c r="D126" s="2214"/>
      <c r="E126" s="2165"/>
      <c r="F126" s="2165"/>
      <c r="G126" s="2165"/>
      <c r="H126" s="2230"/>
      <c r="I126" s="2487"/>
      <c r="J126" s="2424"/>
      <c r="K126" s="2424"/>
      <c r="L126" s="2424"/>
      <c r="M126" s="2425"/>
      <c r="N126" s="2424"/>
      <c r="O126" s="2424"/>
      <c r="P126" s="2424"/>
      <c r="Q126" s="2424"/>
    </row>
    <row r="127" spans="1:17" s="2281" customFormat="1" ht="15">
      <c r="A127" s="2214"/>
      <c r="B127" s="2215"/>
      <c r="C127" s="2216" t="s">
        <v>552</v>
      </c>
      <c r="D127" s="2214"/>
      <c r="E127" s="2165"/>
      <c r="F127" s="2165" t="s">
        <v>885</v>
      </c>
      <c r="G127" s="2165" t="s">
        <v>619</v>
      </c>
      <c r="H127" s="2230"/>
      <c r="I127" s="2487"/>
      <c r="J127" s="2428"/>
      <c r="K127" s="2428"/>
      <c r="L127" s="2428"/>
      <c r="M127" s="2429">
        <f>K127+L127+J127</f>
        <v>0</v>
      </c>
      <c r="N127" s="2428"/>
      <c r="O127" s="2428"/>
      <c r="P127" s="2428"/>
      <c r="Q127" s="2428">
        <f>O127+P127+N127</f>
        <v>0</v>
      </c>
    </row>
    <row r="128" spans="1:17" s="2281" customFormat="1" ht="15">
      <c r="A128" s="2214"/>
      <c r="B128" s="2215"/>
      <c r="C128" s="2216"/>
      <c r="D128" s="2214"/>
      <c r="E128" s="2165"/>
      <c r="F128" s="2165"/>
      <c r="G128" s="2165"/>
      <c r="H128" s="2230"/>
      <c r="I128" s="2487"/>
      <c r="J128" s="2424"/>
      <c r="K128" s="2424"/>
      <c r="L128" s="2424"/>
      <c r="M128" s="2425"/>
      <c r="N128" s="2424"/>
      <c r="O128" s="2424"/>
      <c r="P128" s="2424"/>
      <c r="Q128" s="2424"/>
    </row>
    <row r="129" spans="1:17" s="2281" customFormat="1" ht="15">
      <c r="A129" s="2214"/>
      <c r="B129" s="2215"/>
      <c r="C129" s="2216"/>
      <c r="D129" s="2214"/>
      <c r="E129" s="2165"/>
      <c r="F129" s="2165" t="s">
        <v>886</v>
      </c>
      <c r="G129" s="2165" t="s">
        <v>620</v>
      </c>
      <c r="H129" s="2230"/>
      <c r="I129" s="2487"/>
      <c r="J129" s="2428">
        <f>J130+J131+J132+J133</f>
        <v>0</v>
      </c>
      <c r="K129" s="2428">
        <f>K130+K131+K132+K133</f>
        <v>0</v>
      </c>
      <c r="L129" s="2428">
        <f>L130+L131+L132+L133</f>
        <v>0</v>
      </c>
      <c r="M129" s="2429">
        <f>K129+L129+J129</f>
        <v>0</v>
      </c>
      <c r="N129" s="2428">
        <f>N130+N131+N132+N133</f>
        <v>0</v>
      </c>
      <c r="O129" s="2428">
        <f>O130+O131+O132+O133</f>
        <v>0</v>
      </c>
      <c r="P129" s="2428">
        <f>P130+P131+P132+P133</f>
        <v>0</v>
      </c>
      <c r="Q129" s="2428">
        <f>O129+P129+N129</f>
        <v>0</v>
      </c>
    </row>
    <row r="130" spans="1:17" s="2281" customFormat="1" ht="15">
      <c r="A130" s="2214"/>
      <c r="B130" s="2215"/>
      <c r="C130" s="2216" t="s">
        <v>552</v>
      </c>
      <c r="D130" s="2214"/>
      <c r="E130" s="2165"/>
      <c r="F130" s="2165"/>
      <c r="G130" s="2230" t="s">
        <v>621</v>
      </c>
      <c r="H130" s="2230"/>
      <c r="I130" s="2487"/>
      <c r="J130" s="2424"/>
      <c r="K130" s="2424"/>
      <c r="L130" s="2424"/>
      <c r="M130" s="2425">
        <f>K130+L130+J130</f>
        <v>0</v>
      </c>
      <c r="N130" s="2424"/>
      <c r="O130" s="2424"/>
      <c r="P130" s="2424"/>
      <c r="Q130" s="2424">
        <f>O130+P130+N130</f>
        <v>0</v>
      </c>
    </row>
    <row r="131" spans="1:17" s="2281" customFormat="1" ht="15">
      <c r="A131" s="2214"/>
      <c r="B131" s="2215"/>
      <c r="C131" s="2216" t="s">
        <v>552</v>
      </c>
      <c r="D131" s="2214"/>
      <c r="E131" s="2165"/>
      <c r="F131" s="2165"/>
      <c r="G131" s="2230" t="s">
        <v>622</v>
      </c>
      <c r="H131" s="2230"/>
      <c r="I131" s="2487"/>
      <c r="J131" s="2424"/>
      <c r="K131" s="2424"/>
      <c r="L131" s="2424"/>
      <c r="M131" s="2425">
        <f>K131+L131+J131</f>
        <v>0</v>
      </c>
      <c r="N131" s="2424"/>
      <c r="O131" s="2424"/>
      <c r="P131" s="2424"/>
      <c r="Q131" s="2424">
        <f>O131+P131+N131</f>
        <v>0</v>
      </c>
    </row>
    <row r="132" spans="1:17" s="2155" customFormat="1" ht="15">
      <c r="A132" s="2214"/>
      <c r="B132" s="2215"/>
      <c r="C132" s="2216" t="s">
        <v>552</v>
      </c>
      <c r="D132" s="2214"/>
      <c r="E132" s="2165"/>
      <c r="F132" s="2165"/>
      <c r="G132" s="2230" t="s">
        <v>623</v>
      </c>
      <c r="H132" s="2230"/>
      <c r="I132" s="2487"/>
      <c r="J132" s="2424"/>
      <c r="K132" s="2424"/>
      <c r="L132" s="2424"/>
      <c r="M132" s="2425">
        <f>K132+L132+J132</f>
        <v>0</v>
      </c>
      <c r="N132" s="2424"/>
      <c r="O132" s="2424"/>
      <c r="P132" s="2424"/>
      <c r="Q132" s="2424">
        <f>O132+P132+N132</f>
        <v>0</v>
      </c>
    </row>
    <row r="133" spans="1:17" s="2155" customFormat="1" ht="15">
      <c r="A133" s="2214"/>
      <c r="B133" s="2215"/>
      <c r="C133" s="2216" t="s">
        <v>552</v>
      </c>
      <c r="D133" s="2214"/>
      <c r="E133" s="2165"/>
      <c r="F133" s="2165"/>
      <c r="G133" s="2230" t="s">
        <v>1622</v>
      </c>
      <c r="H133" s="2230"/>
      <c r="I133" s="2487"/>
      <c r="J133" s="2424"/>
      <c r="K133" s="2424"/>
      <c r="L133" s="2424"/>
      <c r="M133" s="2425">
        <f>K133+L133+J133</f>
        <v>0</v>
      </c>
      <c r="N133" s="2424"/>
      <c r="O133" s="2424"/>
      <c r="P133" s="2424"/>
      <c r="Q133" s="2424">
        <f>O133+P133+N133</f>
        <v>0</v>
      </c>
    </row>
    <row r="134" spans="1:17" s="2281" customFormat="1" ht="15">
      <c r="A134" s="2214"/>
      <c r="B134" s="2215"/>
      <c r="C134" s="2216"/>
      <c r="D134" s="2214"/>
      <c r="E134" s="2165"/>
      <c r="F134" s="2165"/>
      <c r="G134" s="2230"/>
      <c r="H134" s="2230"/>
      <c r="I134" s="2487"/>
      <c r="J134" s="2424"/>
      <c r="K134" s="2424"/>
      <c r="L134" s="2424"/>
      <c r="M134" s="2425"/>
      <c r="N134" s="2424"/>
      <c r="O134" s="2424"/>
      <c r="P134" s="2424"/>
      <c r="Q134" s="2424"/>
    </row>
    <row r="135" spans="1:17" s="2281" customFormat="1" ht="15">
      <c r="A135" s="2214"/>
      <c r="B135" s="2215"/>
      <c r="C135" s="2216" t="s">
        <v>552</v>
      </c>
      <c r="D135" s="2214"/>
      <c r="E135" s="2165"/>
      <c r="F135" s="2165" t="s">
        <v>888</v>
      </c>
      <c r="G135" s="2165" t="s">
        <v>624</v>
      </c>
      <c r="H135" s="2230"/>
      <c r="I135" s="2487"/>
      <c r="J135" s="2428"/>
      <c r="K135" s="2428"/>
      <c r="L135" s="2428"/>
      <c r="M135" s="2429">
        <f>K135+L135+J135</f>
        <v>0</v>
      </c>
      <c r="N135" s="2428"/>
      <c r="O135" s="2428"/>
      <c r="P135" s="2428"/>
      <c r="Q135" s="2428">
        <f>O135+P135+N135</f>
        <v>0</v>
      </c>
    </row>
    <row r="136" spans="1:17" s="2281" customFormat="1" ht="15">
      <c r="A136" s="2214"/>
      <c r="B136" s="2215"/>
      <c r="C136" s="2216"/>
      <c r="D136" s="2214"/>
      <c r="E136" s="2165"/>
      <c r="F136" s="2165"/>
      <c r="G136" s="2165"/>
      <c r="H136" s="2230"/>
      <c r="I136" s="2487"/>
      <c r="J136" s="2424"/>
      <c r="K136" s="2424"/>
      <c r="L136" s="2424"/>
      <c r="M136" s="2425"/>
      <c r="N136" s="2424"/>
      <c r="O136" s="2424"/>
      <c r="P136" s="2424"/>
      <c r="Q136" s="2424"/>
    </row>
    <row r="137" spans="1:17" s="2281" customFormat="1" ht="15.75">
      <c r="A137" s="2214"/>
      <c r="B137" s="2215"/>
      <c r="C137" s="2216"/>
      <c r="D137" s="2214"/>
      <c r="E137" s="2165" t="s">
        <v>737</v>
      </c>
      <c r="F137" s="2165" t="s">
        <v>625</v>
      </c>
      <c r="G137" s="2165"/>
      <c r="H137" s="2165"/>
      <c r="I137" s="2486"/>
      <c r="J137" s="2426">
        <f>J139+J140+J141+J142+J148+J153+J152+J155+J154</f>
        <v>0</v>
      </c>
      <c r="K137" s="2426">
        <f t="shared" ref="K137:Q137" si="13">K139+K140+K141+K142+K148+K153+K152+K155+K154</f>
        <v>0</v>
      </c>
      <c r="L137" s="2426">
        <f t="shared" si="13"/>
        <v>0</v>
      </c>
      <c r="M137" s="2426">
        <f t="shared" si="13"/>
        <v>0</v>
      </c>
      <c r="N137" s="2426">
        <f t="shared" si="13"/>
        <v>0</v>
      </c>
      <c r="O137" s="2426">
        <f t="shared" si="13"/>
        <v>0</v>
      </c>
      <c r="P137" s="2426">
        <f t="shared" si="13"/>
        <v>0</v>
      </c>
      <c r="Q137" s="2426">
        <f t="shared" si="13"/>
        <v>0</v>
      </c>
    </row>
    <row r="138" spans="1:17" s="2281" customFormat="1" ht="15">
      <c r="A138" s="2214"/>
      <c r="B138" s="2215"/>
      <c r="C138" s="2216"/>
      <c r="D138" s="2214"/>
      <c r="E138" s="2165"/>
      <c r="F138" s="2165"/>
      <c r="G138" s="2165"/>
      <c r="H138" s="2165"/>
      <c r="I138" s="2486"/>
      <c r="J138" s="2424"/>
      <c r="K138" s="2424"/>
      <c r="L138" s="2424"/>
      <c r="M138" s="2425"/>
      <c r="N138" s="2424"/>
      <c r="O138" s="2424"/>
      <c r="P138" s="2424"/>
      <c r="Q138" s="2424"/>
    </row>
    <row r="139" spans="1:17" s="2281" customFormat="1" ht="15">
      <c r="A139" s="2214"/>
      <c r="B139" s="2215"/>
      <c r="C139" s="2216" t="s">
        <v>552</v>
      </c>
      <c r="D139" s="2214"/>
      <c r="E139" s="2165"/>
      <c r="F139" s="2165" t="s">
        <v>909</v>
      </c>
      <c r="G139" s="2165" t="s">
        <v>626</v>
      </c>
      <c r="H139" s="2225"/>
      <c r="I139" s="2487"/>
      <c r="J139" s="2428"/>
      <c r="K139" s="2428"/>
      <c r="L139" s="2428"/>
      <c r="M139" s="2429">
        <f t="shared" ref="M139:M155" si="14">K139+L139+J139</f>
        <v>0</v>
      </c>
      <c r="N139" s="2428"/>
      <c r="O139" s="2428"/>
      <c r="P139" s="2428"/>
      <c r="Q139" s="2428">
        <f t="shared" ref="Q139:Q155" si="15">O139+P139+N139</f>
        <v>0</v>
      </c>
    </row>
    <row r="140" spans="1:17" s="2281" customFormat="1" ht="15">
      <c r="A140" s="2214"/>
      <c r="B140" s="2215"/>
      <c r="C140" s="2216" t="s">
        <v>552</v>
      </c>
      <c r="D140" s="2214"/>
      <c r="E140" s="2165"/>
      <c r="F140" s="2165" t="s">
        <v>910</v>
      </c>
      <c r="G140" s="2165" t="s">
        <v>587</v>
      </c>
      <c r="H140" s="2165"/>
      <c r="I140" s="2487"/>
      <c r="J140" s="2428"/>
      <c r="K140" s="2428"/>
      <c r="L140" s="2428"/>
      <c r="M140" s="2429">
        <f t="shared" si="14"/>
        <v>0</v>
      </c>
      <c r="N140" s="2428"/>
      <c r="O140" s="2428"/>
      <c r="P140" s="2428"/>
      <c r="Q140" s="2428">
        <f t="shared" si="15"/>
        <v>0</v>
      </c>
    </row>
    <row r="141" spans="1:17" s="2281" customFormat="1" ht="15">
      <c r="A141" s="2214"/>
      <c r="B141" s="2215"/>
      <c r="C141" s="2216" t="s">
        <v>552</v>
      </c>
      <c r="D141" s="2214"/>
      <c r="E141" s="2165"/>
      <c r="F141" s="2165" t="s">
        <v>911</v>
      </c>
      <c r="G141" s="2165" t="s">
        <v>588</v>
      </c>
      <c r="H141" s="2165"/>
      <c r="I141" s="2487"/>
      <c r="J141" s="2428"/>
      <c r="K141" s="2428"/>
      <c r="L141" s="2428"/>
      <c r="M141" s="2429">
        <f t="shared" si="14"/>
        <v>0</v>
      </c>
      <c r="N141" s="2428"/>
      <c r="O141" s="2428"/>
      <c r="P141" s="2428"/>
      <c r="Q141" s="2428">
        <f t="shared" si="15"/>
        <v>0</v>
      </c>
    </row>
    <row r="142" spans="1:17" s="2281" customFormat="1" ht="15">
      <c r="A142" s="2214"/>
      <c r="B142" s="2215"/>
      <c r="C142" s="2216" t="s">
        <v>552</v>
      </c>
      <c r="D142" s="2214"/>
      <c r="E142" s="2165"/>
      <c r="F142" s="2165" t="s">
        <v>912</v>
      </c>
      <c r="G142" s="2165" t="s">
        <v>589</v>
      </c>
      <c r="H142" s="2165"/>
      <c r="I142" s="2487"/>
      <c r="J142" s="2428">
        <f>J143+J144+J145+J146+J147</f>
        <v>0</v>
      </c>
      <c r="K142" s="2428">
        <f>K143+K144+K145+K146+K147</f>
        <v>0</v>
      </c>
      <c r="L142" s="2428">
        <f>L143+L144+L145+L146+L147</f>
        <v>0</v>
      </c>
      <c r="M142" s="2429">
        <f t="shared" si="14"/>
        <v>0</v>
      </c>
      <c r="N142" s="2428">
        <f>N143+N144+N145+N146+N147</f>
        <v>0</v>
      </c>
      <c r="O142" s="2428">
        <f>O143+O144+O145+O146+O147</f>
        <v>0</v>
      </c>
      <c r="P142" s="2428">
        <f>P143+P144+P145+P146+P147</f>
        <v>0</v>
      </c>
      <c r="Q142" s="2428">
        <f t="shared" si="15"/>
        <v>0</v>
      </c>
    </row>
    <row r="143" spans="1:17" s="2281" customFormat="1" ht="15">
      <c r="A143" s="2214"/>
      <c r="B143" s="2215"/>
      <c r="C143" s="2216" t="s">
        <v>552</v>
      </c>
      <c r="D143" s="2214"/>
      <c r="E143" s="2165"/>
      <c r="F143" s="2165"/>
      <c r="G143" s="2229" t="s">
        <v>590</v>
      </c>
      <c r="H143" s="2165"/>
      <c r="I143" s="2487"/>
      <c r="J143" s="2424"/>
      <c r="K143" s="2424"/>
      <c r="L143" s="2424"/>
      <c r="M143" s="2425">
        <f t="shared" si="14"/>
        <v>0</v>
      </c>
      <c r="N143" s="2424"/>
      <c r="O143" s="2424"/>
      <c r="P143" s="2424"/>
      <c r="Q143" s="2424">
        <f t="shared" si="15"/>
        <v>0</v>
      </c>
    </row>
    <row r="144" spans="1:17" s="2281" customFormat="1" ht="15">
      <c r="A144" s="2214"/>
      <c r="B144" s="2215"/>
      <c r="C144" s="2216" t="s">
        <v>552</v>
      </c>
      <c r="D144" s="2214"/>
      <c r="E144" s="2165"/>
      <c r="F144" s="2165"/>
      <c r="G144" s="2229" t="s">
        <v>591</v>
      </c>
      <c r="H144" s="2165"/>
      <c r="I144" s="2487"/>
      <c r="J144" s="2424"/>
      <c r="K144" s="2424"/>
      <c r="L144" s="2424"/>
      <c r="M144" s="2425">
        <f t="shared" si="14"/>
        <v>0</v>
      </c>
      <c r="N144" s="2424"/>
      <c r="O144" s="2424"/>
      <c r="P144" s="2424"/>
      <c r="Q144" s="2424">
        <f t="shared" si="15"/>
        <v>0</v>
      </c>
    </row>
    <row r="145" spans="1:17" s="2281" customFormat="1" ht="15">
      <c r="A145" s="2214"/>
      <c r="B145" s="2215"/>
      <c r="C145" s="2216" t="s">
        <v>552</v>
      </c>
      <c r="D145" s="2214"/>
      <c r="E145" s="2165"/>
      <c r="F145" s="2165"/>
      <c r="G145" s="2229" t="s">
        <v>592</v>
      </c>
      <c r="H145" s="2165"/>
      <c r="I145" s="2487"/>
      <c r="J145" s="2424"/>
      <c r="K145" s="2424"/>
      <c r="L145" s="2424"/>
      <c r="M145" s="2425">
        <f t="shared" si="14"/>
        <v>0</v>
      </c>
      <c r="N145" s="2424"/>
      <c r="O145" s="2424"/>
      <c r="P145" s="2424"/>
      <c r="Q145" s="2424">
        <f t="shared" si="15"/>
        <v>0</v>
      </c>
    </row>
    <row r="146" spans="1:17" s="2281" customFormat="1" ht="15">
      <c r="A146" s="2214"/>
      <c r="B146" s="2215"/>
      <c r="C146" s="2216" t="s">
        <v>552</v>
      </c>
      <c r="D146" s="2214"/>
      <c r="E146" s="2165"/>
      <c r="F146" s="2165"/>
      <c r="G146" s="2229" t="s">
        <v>1621</v>
      </c>
      <c r="H146" s="2165"/>
      <c r="I146" s="2487"/>
      <c r="J146" s="2424"/>
      <c r="K146" s="2424"/>
      <c r="L146" s="2424"/>
      <c r="M146" s="2425">
        <f t="shared" si="14"/>
        <v>0</v>
      </c>
      <c r="N146" s="2424"/>
      <c r="O146" s="2424"/>
      <c r="P146" s="2424"/>
      <c r="Q146" s="2424">
        <f t="shared" si="15"/>
        <v>0</v>
      </c>
    </row>
    <row r="147" spans="1:17" s="2281" customFormat="1" ht="15">
      <c r="A147" s="2214"/>
      <c r="B147" s="2215"/>
      <c r="C147" s="2216" t="s">
        <v>552</v>
      </c>
      <c r="D147" s="2214"/>
      <c r="E147" s="2165"/>
      <c r="F147" s="2165"/>
      <c r="G147" s="2165" t="s">
        <v>593</v>
      </c>
      <c r="H147" s="2165"/>
      <c r="I147" s="2487"/>
      <c r="J147" s="2424"/>
      <c r="K147" s="2424"/>
      <c r="L147" s="2424"/>
      <c r="M147" s="2425">
        <f t="shared" si="14"/>
        <v>0</v>
      </c>
      <c r="N147" s="2424"/>
      <c r="O147" s="2424"/>
      <c r="P147" s="2424"/>
      <c r="Q147" s="2424">
        <f t="shared" si="15"/>
        <v>0</v>
      </c>
    </row>
    <row r="148" spans="1:17" s="2281" customFormat="1" ht="15">
      <c r="A148" s="2214"/>
      <c r="B148" s="2215"/>
      <c r="C148" s="2216" t="s">
        <v>552</v>
      </c>
      <c r="D148" s="2214"/>
      <c r="E148" s="2165"/>
      <c r="F148" s="2165"/>
      <c r="G148" s="2165" t="s">
        <v>594</v>
      </c>
      <c r="H148" s="2165"/>
      <c r="I148" s="2487"/>
      <c r="J148" s="2428">
        <f>J149+J150+J151</f>
        <v>0</v>
      </c>
      <c r="K148" s="2428">
        <f>K149+K150+K151</f>
        <v>0</v>
      </c>
      <c r="L148" s="2428">
        <f>L149+L150+L151</f>
        <v>0</v>
      </c>
      <c r="M148" s="2429">
        <f t="shared" si="14"/>
        <v>0</v>
      </c>
      <c r="N148" s="2428">
        <f>N149+N150+N151</f>
        <v>0</v>
      </c>
      <c r="O148" s="2428">
        <f>O149+O150+O151</f>
        <v>0</v>
      </c>
      <c r="P148" s="2428">
        <f>P149+P150+P151</f>
        <v>0</v>
      </c>
      <c r="Q148" s="2428">
        <f t="shared" si="15"/>
        <v>0</v>
      </c>
    </row>
    <row r="149" spans="1:17" s="2281" customFormat="1" ht="15">
      <c r="A149" s="2214"/>
      <c r="B149" s="2215"/>
      <c r="C149" s="2216" t="s">
        <v>552</v>
      </c>
      <c r="D149" s="2214"/>
      <c r="E149" s="2165"/>
      <c r="F149" s="2165"/>
      <c r="G149" s="2229" t="s">
        <v>595</v>
      </c>
      <c r="H149" s="2165"/>
      <c r="I149" s="2487"/>
      <c r="J149" s="2424"/>
      <c r="K149" s="2424"/>
      <c r="L149" s="2424"/>
      <c r="M149" s="2425">
        <f t="shared" si="14"/>
        <v>0</v>
      </c>
      <c r="N149" s="2424"/>
      <c r="O149" s="2424"/>
      <c r="P149" s="2424"/>
      <c r="Q149" s="2424">
        <f t="shared" si="15"/>
        <v>0</v>
      </c>
    </row>
    <row r="150" spans="1:17" s="2281" customFormat="1" ht="15">
      <c r="A150" s="2214"/>
      <c r="B150" s="2215"/>
      <c r="C150" s="2216" t="s">
        <v>552</v>
      </c>
      <c r="D150" s="2214"/>
      <c r="E150" s="2165"/>
      <c r="F150" s="2165"/>
      <c r="G150" s="2229" t="s">
        <v>592</v>
      </c>
      <c r="H150" s="2165"/>
      <c r="I150" s="2487"/>
      <c r="J150" s="2424"/>
      <c r="K150" s="2424"/>
      <c r="L150" s="2424"/>
      <c r="M150" s="2425">
        <f t="shared" si="14"/>
        <v>0</v>
      </c>
      <c r="N150" s="2424"/>
      <c r="O150" s="2424"/>
      <c r="P150" s="2424"/>
      <c r="Q150" s="2424">
        <f t="shared" si="15"/>
        <v>0</v>
      </c>
    </row>
    <row r="151" spans="1:17" s="2281" customFormat="1" ht="15">
      <c r="A151" s="2214"/>
      <c r="B151" s="2215"/>
      <c r="C151" s="2216" t="s">
        <v>552</v>
      </c>
      <c r="D151" s="2214"/>
      <c r="E151" s="2165"/>
      <c r="F151" s="2165"/>
      <c r="G151" s="2229" t="s">
        <v>1621</v>
      </c>
      <c r="H151" s="2165"/>
      <c r="I151" s="2487"/>
      <c r="J151" s="2424"/>
      <c r="K151" s="2424"/>
      <c r="L151" s="2424"/>
      <c r="M151" s="2425">
        <f t="shared" si="14"/>
        <v>0</v>
      </c>
      <c r="N151" s="2424"/>
      <c r="O151" s="2424"/>
      <c r="P151" s="2424"/>
      <c r="Q151" s="2424">
        <f t="shared" si="15"/>
        <v>0</v>
      </c>
    </row>
    <row r="152" spans="1:17" s="2281" customFormat="1" ht="15">
      <c r="A152" s="2214"/>
      <c r="B152" s="2215"/>
      <c r="C152" s="2216" t="s">
        <v>552</v>
      </c>
      <c r="D152" s="2214"/>
      <c r="E152" s="2165"/>
      <c r="F152" s="2165" t="s">
        <v>913</v>
      </c>
      <c r="G152" s="2165" t="s">
        <v>596</v>
      </c>
      <c r="H152" s="2165"/>
      <c r="I152" s="2487"/>
      <c r="J152" s="2428"/>
      <c r="K152" s="2428"/>
      <c r="L152" s="2428"/>
      <c r="M152" s="2429">
        <f t="shared" si="14"/>
        <v>0</v>
      </c>
      <c r="N152" s="2428"/>
      <c r="O152" s="2428"/>
      <c r="P152" s="2428"/>
      <c r="Q152" s="2428">
        <f t="shared" si="15"/>
        <v>0</v>
      </c>
    </row>
    <row r="153" spans="1:17" s="2281" customFormat="1" ht="15">
      <c r="A153" s="2214"/>
      <c r="B153" s="2215"/>
      <c r="C153" s="2216" t="s">
        <v>552</v>
      </c>
      <c r="D153" s="2214"/>
      <c r="E153" s="2165"/>
      <c r="F153" s="2168" t="s">
        <v>997</v>
      </c>
      <c r="G153" s="2168"/>
      <c r="H153" s="2230"/>
      <c r="I153" s="2487"/>
      <c r="J153" s="2428"/>
      <c r="K153" s="2428"/>
      <c r="L153" s="2428"/>
      <c r="M153" s="2429">
        <f t="shared" si="14"/>
        <v>0</v>
      </c>
      <c r="N153" s="2428"/>
      <c r="O153" s="2428"/>
      <c r="P153" s="2428"/>
      <c r="Q153" s="2428">
        <f t="shared" si="15"/>
        <v>0</v>
      </c>
    </row>
    <row r="154" spans="1:17" s="2281" customFormat="1" ht="15">
      <c r="A154" s="2214"/>
      <c r="B154" s="2221"/>
      <c r="C154" s="2216" t="s">
        <v>552</v>
      </c>
      <c r="D154" s="2214"/>
      <c r="E154" s="2166"/>
      <c r="F154" s="2168" t="s">
        <v>998</v>
      </c>
      <c r="G154" s="2168" t="s">
        <v>597</v>
      </c>
      <c r="H154" s="2321"/>
      <c r="I154" s="2487"/>
      <c r="J154" s="2428"/>
      <c r="K154" s="2428"/>
      <c r="L154" s="2428"/>
      <c r="M154" s="2429">
        <f t="shared" si="14"/>
        <v>0</v>
      </c>
      <c r="N154" s="2428"/>
      <c r="O154" s="2428"/>
      <c r="P154" s="2428"/>
      <c r="Q154" s="2428">
        <f t="shared" si="15"/>
        <v>0</v>
      </c>
    </row>
    <row r="155" spans="1:17" s="2281" customFormat="1" ht="15">
      <c r="A155" s="2214"/>
      <c r="B155" s="2215"/>
      <c r="C155" s="2216" t="s">
        <v>552</v>
      </c>
      <c r="D155" s="2214"/>
      <c r="E155" s="2165"/>
      <c r="F155" s="2165" t="s">
        <v>1620</v>
      </c>
      <c r="G155" s="2165"/>
      <c r="H155" s="2230"/>
      <c r="I155" s="2487"/>
      <c r="J155" s="2424"/>
      <c r="K155" s="2424"/>
      <c r="L155" s="2424"/>
      <c r="M155" s="2429">
        <f t="shared" si="14"/>
        <v>0</v>
      </c>
      <c r="N155" s="2424"/>
      <c r="O155" s="2424"/>
      <c r="P155" s="2424"/>
      <c r="Q155" s="2428">
        <f t="shared" si="15"/>
        <v>0</v>
      </c>
    </row>
    <row r="156" spans="1:17" s="2281" customFormat="1" ht="15.75" thickBot="1">
      <c r="A156" s="2240"/>
      <c r="B156" s="2241"/>
      <c r="C156" s="2242"/>
      <c r="D156" s="2240"/>
      <c r="E156" s="2243"/>
      <c r="F156" s="2243"/>
      <c r="G156" s="2243"/>
      <c r="H156" s="2244"/>
      <c r="I156" s="3321"/>
      <c r="J156" s="2432"/>
      <c r="K156" s="2432"/>
      <c r="L156" s="2432"/>
      <c r="M156" s="2433"/>
      <c r="N156" s="2432"/>
      <c r="O156" s="2432"/>
      <c r="P156" s="2432"/>
      <c r="Q156" s="2432"/>
    </row>
    <row r="157" spans="1:17" s="2281" customFormat="1" ht="15.75" thickBot="1">
      <c r="A157" s="2253"/>
      <c r="B157" s="2254"/>
      <c r="C157" s="2255"/>
      <c r="D157" s="2253"/>
      <c r="E157" s="2256" t="s">
        <v>598</v>
      </c>
      <c r="F157" s="2256"/>
      <c r="G157" s="2256"/>
      <c r="H157" s="2257"/>
      <c r="I157" s="2257"/>
      <c r="J157" s="2434">
        <f>J15</f>
        <v>0</v>
      </c>
      <c r="K157" s="2434">
        <f>K15</f>
        <v>0</v>
      </c>
      <c r="L157" s="2434">
        <f>L15</f>
        <v>0</v>
      </c>
      <c r="M157" s="2434">
        <f>K157+L157+J157</f>
        <v>0</v>
      </c>
      <c r="N157" s="2434">
        <f>N15</f>
        <v>0</v>
      </c>
      <c r="O157" s="2434">
        <f>O15</f>
        <v>0</v>
      </c>
      <c r="P157" s="2434">
        <f>P15</f>
        <v>0</v>
      </c>
      <c r="Q157" s="3324">
        <f>O157+P157+N157</f>
        <v>0</v>
      </c>
    </row>
    <row r="158" spans="1:17" s="2281" customFormat="1">
      <c r="A158" s="2158"/>
      <c r="B158" s="2260"/>
      <c r="C158" s="2261"/>
      <c r="D158" s="2158"/>
      <c r="E158" s="2262"/>
      <c r="F158" s="2262"/>
      <c r="G158" s="2262"/>
      <c r="H158" s="2159"/>
      <c r="I158" s="2159"/>
      <c r="J158" s="2435"/>
      <c r="K158" s="2435"/>
      <c r="L158" s="2435"/>
      <c r="M158" s="2435"/>
      <c r="N158" s="2435"/>
      <c r="O158" s="2435"/>
      <c r="P158" s="2435"/>
      <c r="Q158" s="3325"/>
    </row>
    <row r="159" spans="1:17" s="2281" customFormat="1" ht="15.75">
      <c r="A159" s="2266"/>
      <c r="B159" s="2267"/>
      <c r="C159" s="2268"/>
      <c r="D159" s="2266"/>
      <c r="E159" s="2269"/>
      <c r="F159" s="2269"/>
      <c r="G159" s="2269"/>
      <c r="H159" s="2270"/>
      <c r="I159" s="2322" t="s">
        <v>599</v>
      </c>
      <c r="J159" s="2436">
        <f>J157</f>
        <v>0</v>
      </c>
      <c r="K159" s="2436">
        <f>K157</f>
        <v>0</v>
      </c>
      <c r="L159" s="2436">
        <f>L157</f>
        <v>0</v>
      </c>
      <c r="M159" s="2436">
        <f>K159+L159+J159</f>
        <v>0</v>
      </c>
      <c r="N159" s="2436">
        <f>N157</f>
        <v>0</v>
      </c>
      <c r="O159" s="2436">
        <f>O157</f>
        <v>0</v>
      </c>
      <c r="P159" s="2436">
        <f>P157</f>
        <v>0</v>
      </c>
      <c r="Q159" s="3326">
        <f>O159+P159+N159</f>
        <v>0</v>
      </c>
    </row>
    <row r="160" spans="1:17" s="2281" customFormat="1" ht="13.5" thickBot="1">
      <c r="A160" s="2275"/>
      <c r="B160" s="2276"/>
      <c r="C160" s="2277"/>
      <c r="D160" s="2275"/>
      <c r="E160" s="2276"/>
      <c r="F160" s="2276"/>
      <c r="G160" s="2276"/>
      <c r="H160" s="2157"/>
      <c r="I160" s="2157"/>
      <c r="J160" s="2434"/>
      <c r="K160" s="2434"/>
      <c r="L160" s="2434"/>
      <c r="M160" s="2434"/>
      <c r="N160" s="2434"/>
      <c r="O160" s="2434"/>
      <c r="P160" s="2434"/>
      <c r="Q160" s="3324"/>
    </row>
    <row r="161" spans="1:55" s="2281" customFormat="1">
      <c r="A161" s="2288"/>
      <c r="B161" s="2288"/>
      <c r="C161" s="2288"/>
      <c r="D161" s="2288"/>
      <c r="E161" s="2288"/>
      <c r="F161" s="2288"/>
      <c r="G161" s="2288"/>
      <c r="H161" s="2155"/>
      <c r="I161" s="2155"/>
      <c r="J161" s="2301"/>
      <c r="K161" s="2301"/>
      <c r="L161" s="2301" t="s">
        <v>1864</v>
      </c>
      <c r="M161" s="2301">
        <f>'Tableau 3A bis'!Q162</f>
        <v>0</v>
      </c>
      <c r="N161" s="2301"/>
      <c r="O161" s="2301"/>
      <c r="P161" s="2301" t="s">
        <v>1867</v>
      </c>
      <c r="Q161" s="2301">
        <f>'Tableau 3B bis'!Q162</f>
        <v>0</v>
      </c>
    </row>
    <row r="162" spans="1:55" s="2281" customFormat="1">
      <c r="A162" s="2288"/>
      <c r="B162" s="2288"/>
      <c r="C162" s="2288"/>
      <c r="D162" s="2288"/>
      <c r="E162" s="2288"/>
      <c r="F162" s="2288"/>
      <c r="G162" s="2288"/>
      <c r="H162" s="2155"/>
      <c r="I162" s="2335" t="s">
        <v>749</v>
      </c>
      <c r="J162" s="2301" t="e">
        <f>J159/(J159+K159)</f>
        <v>#DIV/0!</v>
      </c>
      <c r="K162" s="2301" t="e">
        <f>K159/(K159+J159)</f>
        <v>#DIV/0!</v>
      </c>
      <c r="L162" s="2301"/>
      <c r="M162" s="2301"/>
      <c r="N162" s="2301" t="e">
        <f>N159/(N159+O159)</f>
        <v>#DIV/0!</v>
      </c>
      <c r="O162" s="2301" t="e">
        <f>O159/(O159+N159)</f>
        <v>#DIV/0!</v>
      </c>
      <c r="P162" s="2301"/>
      <c r="Q162" s="3017"/>
    </row>
    <row r="163" spans="1:55" s="2281" customFormat="1" ht="15">
      <c r="A163" s="2280"/>
      <c r="B163" s="2280"/>
      <c r="C163" s="2280"/>
      <c r="D163" s="2280"/>
      <c r="E163" s="2280"/>
      <c r="F163" s="2280"/>
      <c r="I163" s="2437" t="s">
        <v>81</v>
      </c>
      <c r="J163" s="2301" t="e">
        <f>J159/M159</f>
        <v>#DIV/0!</v>
      </c>
      <c r="K163" s="2301" t="e">
        <f>K159/M159</f>
        <v>#DIV/0!</v>
      </c>
      <c r="L163" s="2301" t="e">
        <f>L159/M159</f>
        <v>#DIV/0!</v>
      </c>
      <c r="M163" s="2301"/>
      <c r="N163" s="2301" t="e">
        <f>N159/Q159</f>
        <v>#DIV/0!</v>
      </c>
      <c r="O163" s="2301" t="e">
        <f>O159/Q159</f>
        <v>#DIV/0!</v>
      </c>
      <c r="P163" s="2301" t="e">
        <f>P159/Q159</f>
        <v>#DIV/0!</v>
      </c>
      <c r="Q163" s="3017"/>
      <c r="R163" s="2274"/>
      <c r="S163" s="2280"/>
      <c r="T163" s="2280"/>
      <c r="U163" s="2280"/>
      <c r="V163" s="2280"/>
      <c r="W163" s="2280"/>
      <c r="X163" s="2280"/>
      <c r="Y163" s="2280"/>
      <c r="Z163" s="2280"/>
      <c r="AA163" s="2280"/>
      <c r="AB163" s="2280"/>
      <c r="AC163" s="2288"/>
      <c r="AD163" s="2285"/>
      <c r="AE163" s="2285"/>
      <c r="AF163" s="2285"/>
      <c r="AG163" s="2285"/>
      <c r="AH163" s="2285"/>
      <c r="AI163" s="2285"/>
      <c r="AJ163" s="2285"/>
      <c r="AK163" s="2287"/>
      <c r="AL163" s="2287"/>
      <c r="AM163" s="2287"/>
      <c r="AN163" s="2287"/>
      <c r="AO163" s="2287"/>
      <c r="AP163" s="2287"/>
      <c r="AQ163" s="2287"/>
      <c r="AR163" s="2287"/>
      <c r="AS163" s="2287"/>
      <c r="AT163" s="2287"/>
      <c r="AU163" s="2287"/>
      <c r="AV163" s="2287"/>
      <c r="AW163" s="2287"/>
      <c r="AX163" s="2287"/>
      <c r="AY163" s="2287"/>
      <c r="AZ163" s="2287"/>
      <c r="BA163" s="2287"/>
      <c r="BB163" s="2287"/>
      <c r="BC163" s="2287"/>
    </row>
    <row r="164" spans="1:55" s="2281" customFormat="1" ht="15">
      <c r="A164" s="2280"/>
      <c r="B164" s="2280"/>
      <c r="C164" s="2280"/>
      <c r="D164" s="2280"/>
      <c r="E164" s="2280"/>
      <c r="F164" s="2280"/>
      <c r="I164" s="2437"/>
      <c r="J164" s="2301"/>
      <c r="K164" s="2301"/>
      <c r="L164" s="2301"/>
      <c r="M164" s="2301"/>
      <c r="N164" s="2301"/>
      <c r="O164" s="2301"/>
      <c r="P164" s="2301"/>
      <c r="Q164" s="3017"/>
      <c r="R164" s="2274"/>
      <c r="S164" s="2280"/>
      <c r="T164" s="2280"/>
      <c r="U164" s="2280"/>
      <c r="V164" s="2280"/>
      <c r="W164" s="2280"/>
      <c r="X164" s="2280"/>
      <c r="Y164" s="2280"/>
      <c r="Z164" s="2280"/>
      <c r="AA164" s="2280"/>
      <c r="AB164" s="2280"/>
      <c r="AC164" s="2288"/>
      <c r="AD164" s="2285"/>
      <c r="AE164" s="2285"/>
      <c r="AF164" s="2285"/>
      <c r="AG164" s="2285"/>
      <c r="AH164" s="2285"/>
      <c r="AI164" s="2285"/>
      <c r="AJ164" s="2285"/>
      <c r="AK164" s="2287"/>
      <c r="AL164" s="2287"/>
      <c r="AM164" s="2287"/>
      <c r="AN164" s="2287"/>
      <c r="AO164" s="2287"/>
      <c r="AP164" s="2287"/>
      <c r="AQ164" s="2287"/>
      <c r="AR164" s="2287"/>
      <c r="AS164" s="2287"/>
      <c r="AT164" s="2287"/>
      <c r="AU164" s="2287"/>
      <c r="AV164" s="2287"/>
      <c r="AW164" s="2287"/>
      <c r="AX164" s="2287"/>
      <c r="AY164" s="2287"/>
      <c r="AZ164" s="2287"/>
      <c r="BA164" s="2287"/>
      <c r="BB164" s="2287"/>
      <c r="BC164" s="2287"/>
    </row>
    <row r="165" spans="1:55" s="2281" customFormat="1" ht="15">
      <c r="A165" s="2280"/>
      <c r="B165" s="2280"/>
      <c r="C165" s="2280"/>
      <c r="D165" s="2280"/>
      <c r="E165" s="2280"/>
      <c r="F165" s="2280"/>
      <c r="I165" s="2437"/>
      <c r="J165" s="2301" t="s">
        <v>1678</v>
      </c>
      <c r="K165" s="2301" t="s">
        <v>1679</v>
      </c>
      <c r="L165" s="2301"/>
      <c r="M165" s="2301"/>
      <c r="N165" s="2301"/>
      <c r="O165" s="2301"/>
      <c r="P165" s="2301"/>
      <c r="Q165" s="3017"/>
      <c r="R165" s="2274"/>
      <c r="S165" s="2280"/>
      <c r="T165" s="2280"/>
      <c r="U165" s="2280"/>
      <c r="V165" s="2280"/>
      <c r="W165" s="2280"/>
      <c r="X165" s="2280"/>
      <c r="Y165" s="2280"/>
      <c r="Z165" s="2280"/>
      <c r="AA165" s="2280"/>
      <c r="AB165" s="2280"/>
      <c r="AC165" s="2288"/>
      <c r="AD165" s="2285"/>
      <c r="AE165" s="2285"/>
      <c r="AF165" s="2285"/>
      <c r="AG165" s="2285"/>
      <c r="AH165" s="2285"/>
      <c r="AI165" s="2285"/>
      <c r="AJ165" s="2285"/>
      <c r="AK165" s="2287"/>
      <c r="AL165" s="2287"/>
      <c r="AM165" s="2287"/>
      <c r="AN165" s="2287"/>
      <c r="AO165" s="2287"/>
      <c r="AP165" s="2287"/>
      <c r="AQ165" s="2287"/>
      <c r="AR165" s="2287"/>
      <c r="AS165" s="2287"/>
      <c r="AT165" s="2287"/>
      <c r="AU165" s="2287"/>
      <c r="AV165" s="2287"/>
      <c r="AW165" s="2287"/>
      <c r="AX165" s="2287"/>
      <c r="AY165" s="2287"/>
      <c r="AZ165" s="2287"/>
      <c r="BA165" s="2287"/>
      <c r="BB165" s="2287"/>
      <c r="BC165" s="2287"/>
    </row>
    <row r="166" spans="1:55" s="2281" customFormat="1" ht="15">
      <c r="A166" s="2280"/>
      <c r="B166" s="2280"/>
      <c r="C166" s="2280"/>
      <c r="D166" s="2280"/>
      <c r="E166" s="2280"/>
      <c r="F166" s="2280"/>
      <c r="I166" s="2437" t="s">
        <v>1956</v>
      </c>
      <c r="J166" s="2868"/>
      <c r="K166" s="2868"/>
      <c r="L166" s="2301"/>
      <c r="M166" s="2301"/>
      <c r="N166" s="2301"/>
      <c r="O166" s="2301"/>
      <c r="P166" s="2301"/>
      <c r="Q166" s="3017"/>
      <c r="R166" s="2274"/>
      <c r="S166" s="2280"/>
      <c r="T166" s="2280"/>
      <c r="U166" s="2280"/>
      <c r="V166" s="2280"/>
      <c r="W166" s="2280"/>
      <c r="X166" s="2280"/>
      <c r="Y166" s="2280"/>
      <c r="Z166" s="2280"/>
      <c r="AA166" s="2280"/>
      <c r="AB166" s="2280"/>
      <c r="AC166" s="2288"/>
      <c r="AD166" s="2285"/>
      <c r="AE166" s="2285"/>
      <c r="AF166" s="2285"/>
      <c r="AG166" s="2285"/>
      <c r="AH166" s="2285"/>
      <c r="AI166" s="2285"/>
      <c r="AJ166" s="2285"/>
      <c r="AK166" s="2287"/>
      <c r="AL166" s="2287"/>
      <c r="AM166" s="2287"/>
      <c r="AN166" s="2287"/>
      <c r="AO166" s="2287"/>
      <c r="AP166" s="2287"/>
      <c r="AQ166" s="2287"/>
      <c r="AR166" s="2287"/>
      <c r="AS166" s="2287"/>
      <c r="AT166" s="2287"/>
      <c r="AU166" s="2287"/>
      <c r="AV166" s="2287"/>
      <c r="AW166" s="2287"/>
      <c r="AX166" s="2287"/>
      <c r="AY166" s="2287"/>
      <c r="AZ166" s="2287"/>
      <c r="BA166" s="2287"/>
      <c r="BB166" s="2287"/>
      <c r="BC166" s="2287"/>
    </row>
    <row r="167" spans="1:55" s="2281" customFormat="1" ht="15">
      <c r="A167" s="2280"/>
      <c r="B167" s="2897" t="s">
        <v>1680</v>
      </c>
      <c r="C167" s="2280"/>
      <c r="D167" s="2280"/>
      <c r="E167" s="2280"/>
      <c r="F167" s="2280"/>
      <c r="I167" s="2437"/>
      <c r="J167" s="2301"/>
      <c r="K167" s="2301"/>
      <c r="L167" s="2301"/>
      <c r="M167" s="2301"/>
      <c r="N167" s="2301"/>
      <c r="O167" s="2301"/>
      <c r="P167" s="2301"/>
      <c r="Q167" s="3017"/>
      <c r="R167" s="2274"/>
      <c r="S167" s="2280"/>
      <c r="T167" s="2280"/>
      <c r="U167" s="2280"/>
      <c r="V167" s="2280"/>
      <c r="W167" s="2280"/>
      <c r="X167" s="2280"/>
      <c r="Y167" s="2280"/>
      <c r="Z167" s="2280"/>
      <c r="AA167" s="2280"/>
      <c r="AB167" s="2280"/>
      <c r="AC167" s="2288"/>
      <c r="AD167" s="2285"/>
      <c r="AE167" s="2285"/>
      <c r="AF167" s="2285"/>
      <c r="AG167" s="2285"/>
      <c r="AH167" s="2285"/>
      <c r="AI167" s="2285"/>
      <c r="AJ167" s="2285"/>
      <c r="AK167" s="2287"/>
      <c r="AL167" s="2287"/>
      <c r="AM167" s="2287"/>
      <c r="AN167" s="2287"/>
      <c r="AO167" s="2287"/>
      <c r="AP167" s="2287"/>
      <c r="AQ167" s="2287"/>
      <c r="AR167" s="2287"/>
      <c r="AS167" s="2287"/>
      <c r="AT167" s="2287"/>
      <c r="AU167" s="2287"/>
      <c r="AV167" s="2287"/>
      <c r="AW167" s="2287"/>
      <c r="AX167" s="2287"/>
      <c r="AY167" s="2287"/>
      <c r="AZ167" s="2287"/>
      <c r="BA167" s="2287"/>
      <c r="BB167" s="2287"/>
      <c r="BC167" s="2287"/>
    </row>
    <row r="168" spans="1:55" s="2281" customFormat="1" ht="15">
      <c r="A168" s="2280"/>
      <c r="B168" s="2281" t="s">
        <v>1681</v>
      </c>
      <c r="C168" s="2280"/>
      <c r="D168" s="2280"/>
      <c r="E168" s="2280"/>
      <c r="F168" s="2280"/>
      <c r="I168" s="2437"/>
      <c r="J168" s="2301"/>
      <c r="K168" s="2301"/>
      <c r="L168" s="2301"/>
      <c r="M168" s="2301"/>
      <c r="N168" s="2301"/>
      <c r="O168" s="2301"/>
      <c r="P168" s="2301"/>
      <c r="Q168" s="3017"/>
      <c r="R168" s="2274"/>
      <c r="S168" s="2280"/>
      <c r="T168" s="2280"/>
      <c r="U168" s="2280"/>
      <c r="V168" s="2280"/>
      <c r="W168" s="2280"/>
      <c r="X168" s="2280"/>
      <c r="Y168" s="2280"/>
      <c r="Z168" s="2280"/>
      <c r="AA168" s="2280"/>
      <c r="AB168" s="2280"/>
      <c r="AC168" s="2288"/>
      <c r="AD168" s="2285"/>
      <c r="AE168" s="2285"/>
      <c r="AF168" s="2285"/>
      <c r="AG168" s="2285"/>
      <c r="AH168" s="2285"/>
      <c r="AI168" s="2285"/>
      <c r="AJ168" s="2285"/>
      <c r="AK168" s="2287"/>
      <c r="AL168" s="2287"/>
      <c r="AM168" s="2287"/>
      <c r="AN168" s="2287"/>
      <c r="AO168" s="2287"/>
      <c r="AP168" s="2287"/>
      <c r="AQ168" s="2287"/>
      <c r="AR168" s="2287"/>
      <c r="AS168" s="2287"/>
      <c r="AT168" s="2287"/>
      <c r="AU168" s="2287"/>
      <c r="AV168" s="2287"/>
      <c r="AW168" s="2287"/>
      <c r="AX168" s="2287"/>
      <c r="AY168" s="2287"/>
      <c r="AZ168" s="2287"/>
      <c r="BA168" s="2287"/>
      <c r="BB168" s="2287"/>
      <c r="BC168" s="2287"/>
    </row>
    <row r="169" spans="1:55">
      <c r="G169" s="2280"/>
      <c r="J169" s="2281"/>
      <c r="N169" s="2265"/>
      <c r="O169" s="2265"/>
      <c r="P169" s="2265"/>
      <c r="Q169" s="2265"/>
      <c r="R169" s="2265"/>
      <c r="S169" s="2265"/>
      <c r="T169" s="2265"/>
      <c r="U169" s="2265"/>
      <c r="V169" s="2265"/>
    </row>
    <row r="170" spans="1:55" s="2281" customFormat="1" ht="15">
      <c r="A170" s="2280"/>
      <c r="B170" s="2280"/>
      <c r="C170" s="2280"/>
      <c r="D170" s="2280"/>
      <c r="E170" s="2280"/>
      <c r="F170" s="2280"/>
      <c r="J170" s="2280"/>
      <c r="K170" s="2280"/>
      <c r="L170" s="2280"/>
      <c r="M170" s="2280"/>
      <c r="N170" s="2280"/>
      <c r="O170" s="2280"/>
      <c r="P170" s="2280"/>
      <c r="R170" s="2274"/>
      <c r="S170" s="2280"/>
      <c r="T170" s="2280"/>
      <c r="U170" s="2280"/>
      <c r="V170" s="2280"/>
      <c r="W170" s="2280"/>
      <c r="X170" s="2280"/>
      <c r="Y170" s="2280"/>
      <c r="Z170" s="2280"/>
      <c r="AA170" s="2280"/>
      <c r="AB170" s="2280"/>
      <c r="AC170" s="2288"/>
      <c r="AD170" s="2285"/>
      <c r="AE170" s="2285"/>
      <c r="AF170" s="2285"/>
      <c r="AG170" s="2285"/>
      <c r="AH170" s="2285"/>
      <c r="AI170" s="2285"/>
      <c r="AJ170" s="2285"/>
      <c r="AK170" s="2287"/>
      <c r="AL170" s="2287"/>
      <c r="AM170" s="2287"/>
      <c r="AN170" s="2287"/>
      <c r="AO170" s="2287"/>
      <c r="AP170" s="2287"/>
      <c r="AQ170" s="2287"/>
      <c r="AR170" s="2287"/>
      <c r="AS170" s="2287"/>
      <c r="AT170" s="2287"/>
      <c r="AU170" s="2287"/>
      <c r="AV170" s="2287"/>
      <c r="AW170" s="2287"/>
      <c r="AX170" s="2287"/>
      <c r="AY170" s="2287"/>
      <c r="AZ170" s="2287"/>
      <c r="BA170" s="2287"/>
      <c r="BB170" s="2287"/>
      <c r="BC170" s="2287"/>
    </row>
    <row r="171" spans="1:55" s="2281" customFormat="1" ht="15">
      <c r="A171" s="2280"/>
      <c r="B171" s="2280"/>
      <c r="C171" s="2280"/>
      <c r="D171" s="2280"/>
      <c r="E171" s="2280"/>
      <c r="F171" s="2280"/>
      <c r="J171" s="2280"/>
      <c r="K171" s="2280"/>
      <c r="L171" s="2280"/>
      <c r="M171" s="2280"/>
      <c r="N171" s="2280"/>
      <c r="O171" s="2280"/>
      <c r="P171" s="2280"/>
      <c r="R171" s="2274"/>
      <c r="S171" s="2280"/>
      <c r="T171" s="2280"/>
      <c r="U171" s="2280"/>
      <c r="V171" s="2280"/>
      <c r="W171" s="2280"/>
      <c r="X171" s="2280"/>
      <c r="Y171" s="2280"/>
      <c r="Z171" s="2280"/>
      <c r="AA171" s="2280"/>
      <c r="AB171" s="2280"/>
      <c r="AC171" s="2288"/>
      <c r="AD171" s="2285"/>
      <c r="AE171" s="2285"/>
      <c r="AF171" s="2285"/>
      <c r="AG171" s="2285"/>
      <c r="AH171" s="2285"/>
      <c r="AI171" s="2285"/>
      <c r="AJ171" s="2285"/>
      <c r="AK171" s="2287"/>
      <c r="AL171" s="2287"/>
      <c r="AM171" s="2287"/>
      <c r="AN171" s="2287"/>
      <c r="AO171" s="2287"/>
      <c r="AP171" s="2287"/>
      <c r="AQ171" s="2287"/>
      <c r="AR171" s="2287"/>
      <c r="AS171" s="2287"/>
      <c r="AT171" s="2287"/>
      <c r="AU171" s="2287"/>
      <c r="AV171" s="2287"/>
      <c r="AW171" s="2287"/>
      <c r="AX171" s="2287"/>
      <c r="AY171" s="2287"/>
      <c r="AZ171" s="2287"/>
      <c r="BA171" s="2287"/>
      <c r="BB171" s="2287"/>
      <c r="BC171" s="2287"/>
    </row>
    <row r="172" spans="1:55" s="2281" customFormat="1" ht="15">
      <c r="A172" s="2280"/>
      <c r="B172" s="2280"/>
      <c r="C172" s="2280"/>
      <c r="D172" s="2280"/>
      <c r="E172" s="2280"/>
      <c r="F172" s="2280"/>
      <c r="J172" s="2280"/>
      <c r="K172" s="2280"/>
      <c r="L172" s="2280"/>
      <c r="M172" s="2280"/>
      <c r="N172" s="2280"/>
      <c r="O172" s="2280"/>
      <c r="P172" s="2280"/>
      <c r="R172" s="2274"/>
      <c r="S172" s="2280"/>
      <c r="T172" s="2280"/>
      <c r="U172" s="2280"/>
      <c r="V172" s="2280"/>
      <c r="W172" s="2280"/>
      <c r="X172" s="2280"/>
      <c r="Y172" s="2280"/>
      <c r="Z172" s="2280"/>
      <c r="AA172" s="2280"/>
      <c r="AB172" s="2280"/>
      <c r="AC172" s="2288"/>
      <c r="AD172" s="2285"/>
      <c r="AE172" s="2285"/>
      <c r="AF172" s="2285"/>
      <c r="AG172" s="2285"/>
      <c r="AH172" s="2285"/>
      <c r="AI172" s="2285"/>
      <c r="AJ172" s="2285"/>
      <c r="AK172" s="2287"/>
      <c r="AL172" s="2287"/>
      <c r="AM172" s="2287"/>
      <c r="AN172" s="2287"/>
      <c r="AO172" s="2287"/>
      <c r="AP172" s="2287"/>
      <c r="AQ172" s="2287"/>
      <c r="AR172" s="2287"/>
      <c r="AS172" s="2287"/>
      <c r="AT172" s="2287"/>
      <c r="AU172" s="2287"/>
      <c r="AV172" s="2287"/>
      <c r="AW172" s="2287"/>
      <c r="AX172" s="2287"/>
      <c r="AY172" s="2287"/>
      <c r="AZ172" s="2287"/>
      <c r="BA172" s="2287"/>
      <c r="BB172" s="2287"/>
      <c r="BC172" s="2287"/>
    </row>
    <row r="173" spans="1:55" s="2281" customFormat="1" ht="15">
      <c r="A173" s="2280"/>
      <c r="B173" s="2280"/>
      <c r="C173" s="2280"/>
      <c r="D173" s="2280"/>
      <c r="E173" s="2280"/>
      <c r="F173" s="2280"/>
      <c r="J173" s="2280"/>
      <c r="K173" s="2280"/>
      <c r="L173" s="2280"/>
      <c r="M173" s="2280"/>
      <c r="N173" s="2280"/>
      <c r="O173" s="2280"/>
      <c r="P173" s="2280"/>
      <c r="R173" s="2274"/>
      <c r="S173" s="2280"/>
      <c r="T173" s="2280"/>
      <c r="U173" s="2280"/>
      <c r="V173" s="2280"/>
      <c r="W173" s="2280"/>
      <c r="X173" s="2280"/>
      <c r="Y173" s="2280"/>
      <c r="Z173" s="2280"/>
      <c r="AA173" s="2280"/>
      <c r="AB173" s="2280"/>
      <c r="AC173" s="2288"/>
      <c r="AD173" s="2285"/>
      <c r="AE173" s="2285"/>
      <c r="AF173" s="2285"/>
      <c r="AG173" s="2285"/>
      <c r="AH173" s="2285"/>
      <c r="AI173" s="2285"/>
      <c r="AJ173" s="2285"/>
      <c r="AK173" s="2287"/>
      <c r="AL173" s="2287"/>
      <c r="AM173" s="2287"/>
      <c r="AN173" s="2287"/>
      <c r="AO173" s="2287"/>
      <c r="AP173" s="2287"/>
      <c r="AQ173" s="2287"/>
      <c r="AR173" s="2287"/>
      <c r="AS173" s="2287"/>
      <c r="AT173" s="2287"/>
      <c r="AU173" s="2287"/>
      <c r="AV173" s="2287"/>
      <c r="AW173" s="2287"/>
      <c r="AX173" s="2287"/>
      <c r="AY173" s="2287"/>
      <c r="AZ173" s="2287"/>
      <c r="BA173" s="2287"/>
      <c r="BB173" s="2287"/>
      <c r="BC173" s="2287"/>
    </row>
    <row r="174" spans="1:55" s="2281" customFormat="1" ht="15">
      <c r="A174" s="2280"/>
      <c r="B174" s="2280"/>
      <c r="C174" s="2280"/>
      <c r="D174" s="2280"/>
      <c r="E174" s="2280"/>
      <c r="F174" s="2280"/>
      <c r="J174" s="2280"/>
      <c r="K174" s="2280"/>
      <c r="L174" s="2280"/>
      <c r="M174" s="2280"/>
      <c r="N174" s="2280"/>
      <c r="O174" s="2280"/>
      <c r="P174" s="2280"/>
      <c r="R174" s="2274"/>
      <c r="S174" s="2280"/>
      <c r="T174" s="2280"/>
      <c r="U174" s="2280"/>
      <c r="V174" s="2280"/>
      <c r="W174" s="2280"/>
      <c r="X174" s="2280"/>
      <c r="Y174" s="2280"/>
      <c r="Z174" s="2280"/>
      <c r="AA174" s="2280"/>
      <c r="AB174" s="2280"/>
      <c r="AC174" s="2288"/>
      <c r="AD174" s="2285"/>
      <c r="AE174" s="2285"/>
      <c r="AF174" s="2285"/>
      <c r="AG174" s="2285"/>
      <c r="AH174" s="2285"/>
      <c r="AI174" s="2285"/>
      <c r="AJ174" s="2285"/>
      <c r="AK174" s="2287"/>
      <c r="AL174" s="2287"/>
      <c r="AM174" s="2287"/>
      <c r="AN174" s="2287"/>
      <c r="AO174" s="2287"/>
      <c r="AP174" s="2287"/>
      <c r="AQ174" s="2287"/>
      <c r="AR174" s="2287"/>
      <c r="AS174" s="2287"/>
      <c r="AT174" s="2287"/>
      <c r="AU174" s="2287"/>
      <c r="AV174" s="2287"/>
      <c r="AW174" s="2287"/>
      <c r="AX174" s="2287"/>
      <c r="AY174" s="2287"/>
      <c r="AZ174" s="2287"/>
      <c r="BA174" s="2287"/>
      <c r="BB174" s="2287"/>
      <c r="BC174" s="2287"/>
    </row>
    <row r="175" spans="1:55" s="2281" customFormat="1" ht="15">
      <c r="A175" s="2280"/>
      <c r="B175" s="2280"/>
      <c r="C175" s="2280"/>
      <c r="D175" s="2280"/>
      <c r="E175" s="2280"/>
      <c r="F175" s="2280"/>
      <c r="J175" s="2280"/>
      <c r="K175" s="2280"/>
      <c r="L175" s="2280"/>
      <c r="M175" s="2280"/>
      <c r="N175" s="2280"/>
      <c r="O175" s="2280"/>
      <c r="P175" s="2280"/>
      <c r="R175" s="2274"/>
      <c r="S175" s="2280"/>
      <c r="T175" s="2280"/>
      <c r="U175" s="2280"/>
      <c r="V175" s="2280"/>
      <c r="W175" s="2280"/>
      <c r="X175" s="2280"/>
      <c r="Y175" s="2280"/>
      <c r="Z175" s="2280"/>
      <c r="AA175" s="2280"/>
      <c r="AB175" s="2280"/>
      <c r="AC175" s="2288"/>
      <c r="AD175" s="2285"/>
      <c r="AE175" s="2285"/>
      <c r="AF175" s="2285"/>
      <c r="AG175" s="2285"/>
      <c r="AH175" s="2285"/>
      <c r="AI175" s="2285"/>
      <c r="AJ175" s="2285"/>
      <c r="AK175" s="2287"/>
      <c r="AL175" s="2287"/>
      <c r="AM175" s="2287"/>
      <c r="AN175" s="2287"/>
      <c r="AO175" s="2287"/>
      <c r="AP175" s="2287"/>
      <c r="AQ175" s="2287"/>
      <c r="AR175" s="2287"/>
      <c r="AS175" s="2287"/>
      <c r="AT175" s="2287"/>
      <c r="AU175" s="2287"/>
      <c r="AV175" s="2287"/>
      <c r="AW175" s="2287"/>
      <c r="AX175" s="2287"/>
      <c r="AY175" s="2287"/>
      <c r="AZ175" s="2287"/>
      <c r="BA175" s="2287"/>
      <c r="BB175" s="2287"/>
      <c r="BC175" s="2287"/>
    </row>
    <row r="176" spans="1:55" s="2281" customFormat="1" ht="15">
      <c r="A176" s="2280"/>
      <c r="B176" s="2280"/>
      <c r="C176" s="2280"/>
      <c r="D176" s="2280"/>
      <c r="E176" s="2280"/>
      <c r="F176" s="2280"/>
      <c r="J176" s="2280"/>
      <c r="K176" s="2280"/>
      <c r="L176" s="2280"/>
      <c r="M176" s="2280"/>
      <c r="N176" s="2280"/>
      <c r="O176" s="2280"/>
      <c r="P176" s="2280"/>
      <c r="R176" s="2274"/>
      <c r="S176" s="2280"/>
      <c r="T176" s="2280"/>
      <c r="U176" s="2280"/>
      <c r="V176" s="2280"/>
      <c r="W176" s="2280"/>
      <c r="X176" s="2280"/>
      <c r="Y176" s="2280"/>
      <c r="Z176" s="2280"/>
      <c r="AA176" s="2280"/>
      <c r="AB176" s="2280"/>
      <c r="AC176" s="2288"/>
      <c r="AD176" s="2285"/>
      <c r="AE176" s="2285"/>
      <c r="AF176" s="2285"/>
      <c r="AG176" s="2285"/>
      <c r="AH176" s="2285"/>
      <c r="AI176" s="2285"/>
      <c r="AJ176" s="2285"/>
      <c r="AK176" s="2287"/>
      <c r="AL176" s="2287"/>
      <c r="AM176" s="2287"/>
      <c r="AN176" s="2287"/>
      <c r="AO176" s="2287"/>
      <c r="AP176" s="2287"/>
      <c r="AQ176" s="2287"/>
      <c r="AR176" s="2287"/>
      <c r="AS176" s="2287"/>
      <c r="AT176" s="2287"/>
      <c r="AU176" s="2287"/>
      <c r="AV176" s="2287"/>
      <c r="AW176" s="2287"/>
      <c r="AX176" s="2287"/>
      <c r="AY176" s="2287"/>
      <c r="AZ176" s="2287"/>
      <c r="BA176" s="2287"/>
      <c r="BB176" s="2287"/>
      <c r="BC176" s="2287"/>
    </row>
    <row r="177" spans="1:55" s="2281" customFormat="1" ht="15">
      <c r="A177" s="2280"/>
      <c r="B177" s="2280"/>
      <c r="C177" s="2280"/>
      <c r="D177" s="2280"/>
      <c r="E177" s="2280"/>
      <c r="F177" s="2280"/>
      <c r="J177" s="2280"/>
      <c r="K177" s="2280"/>
      <c r="L177" s="2280"/>
      <c r="M177" s="2280"/>
      <c r="N177" s="2280"/>
      <c r="O177" s="2280"/>
      <c r="P177" s="2280"/>
      <c r="R177" s="2274"/>
      <c r="S177" s="2280"/>
      <c r="T177" s="2280"/>
      <c r="U177" s="2280"/>
      <c r="V177" s="2280"/>
      <c r="W177" s="2280"/>
      <c r="X177" s="2280"/>
      <c r="Y177" s="2280"/>
      <c r="Z177" s="2280"/>
      <c r="AA177" s="2280"/>
      <c r="AB177" s="2280"/>
      <c r="AC177" s="2288"/>
      <c r="AD177" s="2285"/>
      <c r="AE177" s="2285"/>
      <c r="AF177" s="2285"/>
      <c r="AG177" s="2285"/>
      <c r="AH177" s="2285"/>
      <c r="AI177" s="2285"/>
      <c r="AJ177" s="2285"/>
      <c r="AK177" s="2287"/>
      <c r="AL177" s="2287"/>
      <c r="AM177" s="2287"/>
      <c r="AN177" s="2287"/>
      <c r="AO177" s="2287"/>
      <c r="AP177" s="2287"/>
      <c r="AQ177" s="2287"/>
      <c r="AR177" s="2287"/>
      <c r="AS177" s="2287"/>
      <c r="AT177" s="2287"/>
      <c r="AU177" s="2287"/>
      <c r="AV177" s="2287"/>
      <c r="AW177" s="2287"/>
      <c r="AX177" s="2287"/>
      <c r="AY177" s="2287"/>
      <c r="AZ177" s="2287"/>
      <c r="BA177" s="2287"/>
      <c r="BB177" s="2287"/>
      <c r="BC177" s="2287"/>
    </row>
    <row r="178" spans="1:55" s="2281" customFormat="1" ht="15">
      <c r="A178" s="2280"/>
      <c r="B178" s="2280"/>
      <c r="C178" s="2280"/>
      <c r="D178" s="2280"/>
      <c r="E178" s="2280"/>
      <c r="F178" s="2280"/>
      <c r="J178" s="2280"/>
      <c r="K178" s="2280"/>
      <c r="L178" s="2280"/>
      <c r="M178" s="2280"/>
      <c r="N178" s="2280"/>
      <c r="O178" s="2280"/>
      <c r="P178" s="2280"/>
      <c r="R178" s="2274"/>
      <c r="S178" s="2280"/>
      <c r="T178" s="2280"/>
      <c r="U178" s="2280"/>
      <c r="V178" s="2280"/>
      <c r="W178" s="2280"/>
      <c r="X178" s="2280"/>
      <c r="Y178" s="2280"/>
      <c r="Z178" s="2280"/>
      <c r="AA178" s="2280"/>
      <c r="AB178" s="2280"/>
      <c r="AC178" s="2288"/>
      <c r="AD178" s="2285"/>
      <c r="AE178" s="2285"/>
      <c r="AF178" s="2285"/>
      <c r="AG178" s="2285"/>
      <c r="AH178" s="2285"/>
      <c r="AI178" s="2285"/>
      <c r="AJ178" s="2285"/>
      <c r="AK178" s="2287"/>
      <c r="AL178" s="2287"/>
      <c r="AM178" s="2287"/>
      <c r="AN178" s="2287"/>
      <c r="AO178" s="2287"/>
      <c r="AP178" s="2287"/>
      <c r="AQ178" s="2287"/>
      <c r="AR178" s="2287"/>
      <c r="AS178" s="2287"/>
      <c r="AT178" s="2287"/>
      <c r="AU178" s="2287"/>
      <c r="AV178" s="2287"/>
      <c r="AW178" s="2287"/>
      <c r="AX178" s="2287"/>
      <c r="AY178" s="2287"/>
      <c r="AZ178" s="2287"/>
      <c r="BA178" s="2287"/>
      <c r="BB178" s="2287"/>
      <c r="BC178" s="2287"/>
    </row>
    <row r="179" spans="1:55" s="2281" customFormat="1" ht="15">
      <c r="A179" s="2280"/>
      <c r="B179" s="2280"/>
      <c r="C179" s="2280"/>
      <c r="D179" s="2280"/>
      <c r="E179" s="2280"/>
      <c r="F179" s="2280"/>
      <c r="J179" s="2280"/>
      <c r="K179" s="2280"/>
      <c r="L179" s="2280"/>
      <c r="M179" s="2280"/>
      <c r="N179" s="2280"/>
      <c r="O179" s="2280"/>
      <c r="P179" s="2280"/>
      <c r="R179" s="2274"/>
      <c r="S179" s="2280"/>
      <c r="T179" s="2280"/>
      <c r="U179" s="2280"/>
      <c r="V179" s="2280"/>
      <c r="W179" s="2280"/>
      <c r="X179" s="2280"/>
      <c r="Y179" s="2280"/>
      <c r="Z179" s="2280"/>
      <c r="AA179" s="2280"/>
      <c r="AB179" s="2280"/>
      <c r="AC179" s="2288"/>
      <c r="AD179" s="2285"/>
      <c r="AE179" s="2285"/>
      <c r="AF179" s="2285"/>
      <c r="AG179" s="2285"/>
      <c r="AH179" s="2285"/>
      <c r="AI179" s="2285"/>
      <c r="AJ179" s="2285"/>
      <c r="AK179" s="2287"/>
      <c r="AL179" s="2287"/>
      <c r="AM179" s="2287"/>
      <c r="AN179" s="2287"/>
      <c r="AO179" s="2287"/>
      <c r="AP179" s="2287"/>
      <c r="AQ179" s="2287"/>
      <c r="AR179" s="2287"/>
      <c r="AS179" s="2287"/>
      <c r="AT179" s="2287"/>
      <c r="AU179" s="2287"/>
      <c r="AV179" s="2287"/>
      <c r="AW179" s="2287"/>
      <c r="AX179" s="2287"/>
      <c r="AY179" s="2287"/>
      <c r="AZ179" s="2287"/>
      <c r="BA179" s="2287"/>
      <c r="BB179" s="2287"/>
      <c r="BC179" s="2287"/>
    </row>
    <row r="180" spans="1:55" s="2281" customFormat="1" ht="15">
      <c r="A180" s="2280"/>
      <c r="B180" s="2280"/>
      <c r="C180" s="2280"/>
      <c r="D180" s="2280"/>
      <c r="E180" s="2280"/>
      <c r="F180" s="2280"/>
      <c r="J180" s="2280"/>
      <c r="K180" s="2280"/>
      <c r="L180" s="2280"/>
      <c r="M180" s="2280"/>
      <c r="N180" s="2280"/>
      <c r="O180" s="2280"/>
      <c r="P180" s="2280"/>
      <c r="R180" s="2274"/>
      <c r="S180" s="2280"/>
      <c r="T180" s="2280"/>
      <c r="U180" s="2280"/>
      <c r="V180" s="2280"/>
      <c r="W180" s="2280"/>
      <c r="X180" s="2280"/>
      <c r="Y180" s="2280"/>
      <c r="Z180" s="2280"/>
      <c r="AA180" s="2280"/>
      <c r="AB180" s="2280"/>
      <c r="AC180" s="2288"/>
      <c r="AD180" s="2285"/>
      <c r="AE180" s="2285"/>
      <c r="AF180" s="2285"/>
      <c r="AG180" s="2285"/>
      <c r="AH180" s="2285"/>
      <c r="AI180" s="2285"/>
      <c r="AJ180" s="2285"/>
      <c r="AK180" s="2287"/>
      <c r="AL180" s="2287"/>
      <c r="AM180" s="2287"/>
      <c r="AN180" s="2287"/>
      <c r="AO180" s="2287"/>
      <c r="AP180" s="2287"/>
      <c r="AQ180" s="2287"/>
      <c r="AR180" s="2287"/>
      <c r="AS180" s="2287"/>
      <c r="AT180" s="2287"/>
      <c r="AU180" s="2287"/>
      <c r="AV180" s="2287"/>
      <c r="AW180" s="2287"/>
      <c r="AX180" s="2287"/>
      <c r="AY180" s="2287"/>
      <c r="AZ180" s="2287"/>
      <c r="BA180" s="2287"/>
      <c r="BB180" s="2287"/>
      <c r="BC180" s="2287"/>
    </row>
    <row r="181" spans="1:55" s="2281" customFormat="1" ht="15">
      <c r="A181" s="2280"/>
      <c r="B181" s="2280"/>
      <c r="C181" s="2280"/>
      <c r="D181" s="2280"/>
      <c r="E181" s="2280"/>
      <c r="F181" s="2280"/>
      <c r="J181" s="2280"/>
      <c r="K181" s="2280"/>
      <c r="L181" s="2280"/>
      <c r="M181" s="2280"/>
      <c r="N181" s="2280"/>
      <c r="O181" s="2280"/>
      <c r="P181" s="2280"/>
      <c r="R181" s="2274"/>
      <c r="S181" s="2280"/>
      <c r="T181" s="2280"/>
      <c r="U181" s="2280"/>
      <c r="V181" s="2280"/>
      <c r="W181" s="2280"/>
      <c r="X181" s="2280"/>
      <c r="Y181" s="2280"/>
      <c r="Z181" s="2280"/>
      <c r="AA181" s="2280"/>
      <c r="AB181" s="2280"/>
      <c r="AC181" s="2288"/>
      <c r="AD181" s="2285"/>
      <c r="AE181" s="2285"/>
      <c r="AF181" s="2285"/>
      <c r="AG181" s="2285"/>
      <c r="AH181" s="2285"/>
      <c r="AI181" s="2285"/>
      <c r="AJ181" s="2285"/>
      <c r="AK181" s="2287"/>
      <c r="AL181" s="2287"/>
      <c r="AM181" s="2287"/>
      <c r="AN181" s="2287"/>
      <c r="AO181" s="2287"/>
      <c r="AP181" s="2287"/>
      <c r="AQ181" s="2287"/>
      <c r="AR181" s="2287"/>
      <c r="AS181" s="2287"/>
      <c r="AT181" s="2287"/>
      <c r="AU181" s="2287"/>
      <c r="AV181" s="2287"/>
      <c r="AW181" s="2287"/>
      <c r="AX181" s="2287"/>
      <c r="AY181" s="2287"/>
      <c r="AZ181" s="2287"/>
      <c r="BA181" s="2287"/>
      <c r="BB181" s="2287"/>
      <c r="BC181" s="2287"/>
    </row>
    <row r="182" spans="1:55" s="2281" customFormat="1" ht="15">
      <c r="A182" s="2280"/>
      <c r="B182" s="2280"/>
      <c r="C182" s="2280"/>
      <c r="D182" s="2280"/>
      <c r="E182" s="2280"/>
      <c r="F182" s="2280"/>
      <c r="J182" s="2280"/>
      <c r="K182" s="2280"/>
      <c r="L182" s="2280"/>
      <c r="M182" s="2280"/>
      <c r="N182" s="2280"/>
      <c r="O182" s="2280"/>
      <c r="P182" s="2280"/>
      <c r="R182" s="2274"/>
      <c r="S182" s="2280"/>
      <c r="T182" s="2280"/>
      <c r="U182" s="2280"/>
      <c r="V182" s="2280"/>
      <c r="W182" s="2280"/>
      <c r="X182" s="2280"/>
      <c r="Y182" s="2280"/>
      <c r="Z182" s="2280"/>
      <c r="AA182" s="2280"/>
      <c r="AB182" s="2280"/>
      <c r="AC182" s="2288"/>
      <c r="AD182" s="2285"/>
      <c r="AE182" s="2285"/>
      <c r="AF182" s="2285"/>
      <c r="AG182" s="2285"/>
      <c r="AH182" s="2285"/>
      <c r="AI182" s="2285"/>
      <c r="AJ182" s="2285"/>
      <c r="AK182" s="2287"/>
      <c r="AL182" s="2287"/>
      <c r="AM182" s="2287"/>
      <c r="AN182" s="2287"/>
      <c r="AO182" s="2287"/>
      <c r="AP182" s="2287"/>
      <c r="AQ182" s="2287"/>
      <c r="AR182" s="2287"/>
      <c r="AS182" s="2287"/>
      <c r="AT182" s="2287"/>
      <c r="AU182" s="2287"/>
      <c r="AV182" s="2287"/>
      <c r="AW182" s="2287"/>
      <c r="AX182" s="2287"/>
      <c r="AY182" s="2287"/>
      <c r="AZ182" s="2287"/>
      <c r="BA182" s="2287"/>
      <c r="BB182" s="2287"/>
      <c r="BC182" s="2287"/>
    </row>
    <row r="183" spans="1:55" s="2281" customFormat="1" ht="15">
      <c r="A183" s="2280"/>
      <c r="B183" s="2280"/>
      <c r="C183" s="2280"/>
      <c r="D183" s="2280"/>
      <c r="E183" s="2280"/>
      <c r="F183" s="2280"/>
      <c r="J183" s="2280"/>
      <c r="K183" s="2280"/>
      <c r="L183" s="2280"/>
      <c r="M183" s="2280"/>
      <c r="N183" s="2280"/>
      <c r="O183" s="2280"/>
      <c r="P183" s="2280"/>
      <c r="R183" s="2274"/>
      <c r="S183" s="2280"/>
      <c r="T183" s="2280"/>
      <c r="U183" s="2280"/>
      <c r="V183" s="2280"/>
      <c r="W183" s="2280"/>
      <c r="X183" s="2280"/>
      <c r="Y183" s="2280"/>
      <c r="Z183" s="2280"/>
      <c r="AA183" s="2280"/>
      <c r="AB183" s="2280"/>
      <c r="AC183" s="2288"/>
      <c r="AD183" s="2285"/>
      <c r="AE183" s="2285"/>
      <c r="AF183" s="2285"/>
      <c r="AG183" s="2285"/>
      <c r="AH183" s="2285"/>
      <c r="AI183" s="2285"/>
      <c r="AJ183" s="2285"/>
      <c r="AK183" s="2287"/>
      <c r="AL183" s="2287"/>
      <c r="AM183" s="2287"/>
      <c r="AN183" s="2287"/>
      <c r="AO183" s="2287"/>
      <c r="AP183" s="2287"/>
      <c r="AQ183" s="2287"/>
      <c r="AR183" s="2287"/>
      <c r="AS183" s="2287"/>
      <c r="AT183" s="2287"/>
      <c r="AU183" s="2287"/>
      <c r="AV183" s="2287"/>
      <c r="AW183" s="2287"/>
      <c r="AX183" s="2287"/>
      <c r="AY183" s="2287"/>
      <c r="AZ183" s="2287"/>
      <c r="BA183" s="2287"/>
      <c r="BB183" s="2287"/>
      <c r="BC183" s="2287"/>
    </row>
    <row r="184" spans="1:55" s="2281" customFormat="1" ht="15">
      <c r="A184" s="2280"/>
      <c r="B184" s="2280"/>
      <c r="C184" s="2280"/>
      <c r="D184" s="2280"/>
      <c r="E184" s="2280"/>
      <c r="F184" s="2280"/>
      <c r="J184" s="2280"/>
      <c r="K184" s="2280"/>
      <c r="L184" s="2280"/>
      <c r="M184" s="2280"/>
      <c r="N184" s="2280"/>
      <c r="O184" s="2280"/>
      <c r="P184" s="2280"/>
      <c r="R184" s="2274"/>
      <c r="S184" s="2280"/>
      <c r="T184" s="2280"/>
      <c r="U184" s="2280"/>
      <c r="V184" s="2280"/>
      <c r="W184" s="2280"/>
      <c r="X184" s="2280"/>
      <c r="Y184" s="2280"/>
      <c r="Z184" s="2280"/>
      <c r="AA184" s="2280"/>
      <c r="AB184" s="2280"/>
      <c r="AC184" s="2288"/>
      <c r="AD184" s="2285"/>
      <c r="AE184" s="2285"/>
      <c r="AF184" s="2285"/>
      <c r="AG184" s="2285"/>
      <c r="AH184" s="2285"/>
      <c r="AI184" s="2285"/>
      <c r="AJ184" s="2285"/>
      <c r="AK184" s="2287"/>
      <c r="AL184" s="2287"/>
      <c r="AM184" s="2287"/>
      <c r="AN184" s="2287"/>
      <c r="AO184" s="2287"/>
      <c r="AP184" s="2287"/>
      <c r="AQ184" s="2287"/>
      <c r="AR184" s="2287"/>
      <c r="AS184" s="2287"/>
      <c r="AT184" s="2287"/>
      <c r="AU184" s="2287"/>
      <c r="AV184" s="2287"/>
      <c r="AW184" s="2287"/>
      <c r="AX184" s="2287"/>
      <c r="AY184" s="2287"/>
      <c r="AZ184" s="2287"/>
      <c r="BA184" s="2287"/>
      <c r="BB184" s="2287"/>
      <c r="BC184" s="2287"/>
    </row>
    <row r="185" spans="1:55" s="2281" customFormat="1" ht="15">
      <c r="A185" s="2280"/>
      <c r="B185" s="2280"/>
      <c r="C185" s="2280"/>
      <c r="D185" s="2280"/>
      <c r="E185" s="2280"/>
      <c r="F185" s="2280"/>
      <c r="J185" s="2280"/>
      <c r="K185" s="2280"/>
      <c r="L185" s="2280"/>
      <c r="M185" s="2280"/>
      <c r="N185" s="2280"/>
      <c r="O185" s="2280"/>
      <c r="P185" s="2280"/>
      <c r="R185" s="2274"/>
      <c r="S185" s="2280"/>
      <c r="T185" s="2280"/>
      <c r="U185" s="2280"/>
      <c r="V185" s="2280"/>
      <c r="W185" s="2280"/>
      <c r="X185" s="2280"/>
      <c r="Y185" s="2280"/>
      <c r="Z185" s="2280"/>
      <c r="AA185" s="2280"/>
      <c r="AB185" s="2280"/>
      <c r="AC185" s="2288"/>
      <c r="AD185" s="2285"/>
      <c r="AE185" s="2285"/>
      <c r="AF185" s="2285"/>
      <c r="AG185" s="2285"/>
      <c r="AH185" s="2285"/>
      <c r="AI185" s="2285"/>
      <c r="AJ185" s="2285"/>
      <c r="AK185" s="2287"/>
      <c r="AL185" s="2287"/>
      <c r="AM185" s="2287"/>
      <c r="AN185" s="2287"/>
      <c r="AO185" s="2287"/>
      <c r="AP185" s="2287"/>
      <c r="AQ185" s="2287"/>
      <c r="AR185" s="2287"/>
      <c r="AS185" s="2287"/>
      <c r="AT185" s="2287"/>
      <c r="AU185" s="2287"/>
      <c r="AV185" s="2287"/>
      <c r="AW185" s="2287"/>
      <c r="AX185" s="2287"/>
      <c r="AY185" s="2287"/>
      <c r="AZ185" s="2287"/>
      <c r="BA185" s="2287"/>
      <c r="BB185" s="2287"/>
      <c r="BC185" s="2287"/>
    </row>
    <row r="186" spans="1:55" s="2281" customFormat="1" ht="15">
      <c r="A186" s="2280"/>
      <c r="B186" s="2280"/>
      <c r="C186" s="2280"/>
      <c r="D186" s="2280"/>
      <c r="E186" s="2280"/>
      <c r="F186" s="2280"/>
      <c r="J186" s="2280"/>
      <c r="K186" s="2280"/>
      <c r="L186" s="2280"/>
      <c r="M186" s="2280"/>
      <c r="N186" s="2280"/>
      <c r="O186" s="2280"/>
      <c r="P186" s="2280"/>
      <c r="R186" s="2274"/>
      <c r="S186" s="2280"/>
      <c r="T186" s="2280"/>
      <c r="U186" s="2280"/>
      <c r="V186" s="2280"/>
      <c r="W186" s="2280"/>
      <c r="X186" s="2280"/>
      <c r="Y186" s="2280"/>
      <c r="Z186" s="2280"/>
      <c r="AA186" s="2280"/>
      <c r="AB186" s="2280"/>
      <c r="AC186" s="2288"/>
      <c r="AD186" s="2285"/>
      <c r="AE186" s="2285"/>
      <c r="AF186" s="2285"/>
      <c r="AG186" s="2285"/>
      <c r="AH186" s="2285"/>
      <c r="AI186" s="2285"/>
      <c r="AJ186" s="2285"/>
      <c r="AK186" s="2287"/>
      <c r="AL186" s="2287"/>
      <c r="AM186" s="2287"/>
      <c r="AN186" s="2287"/>
      <c r="AO186" s="2287"/>
      <c r="AP186" s="2287"/>
      <c r="AQ186" s="2287"/>
      <c r="AR186" s="2287"/>
      <c r="AS186" s="2287"/>
      <c r="AT186" s="2287"/>
      <c r="AU186" s="2287"/>
      <c r="AV186" s="2287"/>
      <c r="AW186" s="2287"/>
      <c r="AX186" s="2287"/>
      <c r="AY186" s="2287"/>
      <c r="AZ186" s="2287"/>
      <c r="BA186" s="2287"/>
      <c r="BB186" s="2287"/>
      <c r="BC186" s="2287"/>
    </row>
    <row r="187" spans="1:55" s="2281" customFormat="1" ht="15">
      <c r="A187" s="2280"/>
      <c r="B187" s="2280"/>
      <c r="C187" s="2280"/>
      <c r="D187" s="2280"/>
      <c r="E187" s="2280"/>
      <c r="F187" s="2280"/>
      <c r="J187" s="2280"/>
      <c r="K187" s="2280"/>
      <c r="L187" s="2280"/>
      <c r="M187" s="2280"/>
      <c r="N187" s="2280"/>
      <c r="O187" s="2280"/>
      <c r="P187" s="2280"/>
      <c r="R187" s="2274"/>
      <c r="S187" s="2280"/>
      <c r="T187" s="2280"/>
      <c r="U187" s="2280"/>
      <c r="V187" s="2280"/>
      <c r="W187" s="2280"/>
      <c r="X187" s="2280"/>
      <c r="Y187" s="2280"/>
      <c r="Z187" s="2280"/>
      <c r="AA187" s="2280"/>
      <c r="AB187" s="2280"/>
      <c r="AC187" s="2288"/>
      <c r="AD187" s="2285"/>
      <c r="AE187" s="2285"/>
      <c r="AF187" s="2285"/>
      <c r="AG187" s="2285"/>
      <c r="AH187" s="2285"/>
      <c r="AI187" s="2285"/>
      <c r="AJ187" s="2285"/>
      <c r="AK187" s="2287"/>
      <c r="AL187" s="2287"/>
      <c r="AM187" s="2287"/>
      <c r="AN187" s="2287"/>
      <c r="AO187" s="2287"/>
      <c r="AP187" s="2287"/>
      <c r="AQ187" s="2287"/>
      <c r="AR187" s="2287"/>
      <c r="AS187" s="2287"/>
      <c r="AT187" s="2287"/>
      <c r="AU187" s="2287"/>
      <c r="AV187" s="2287"/>
      <c r="AW187" s="2287"/>
      <c r="AX187" s="2287"/>
      <c r="AY187" s="2287"/>
      <c r="AZ187" s="2287"/>
      <c r="BA187" s="2287"/>
      <c r="BB187" s="2287"/>
      <c r="BC187" s="2287"/>
    </row>
    <row r="188" spans="1:55" s="2281" customFormat="1" ht="15">
      <c r="A188" s="2280"/>
      <c r="B188" s="2280"/>
      <c r="C188" s="2280"/>
      <c r="D188" s="2280"/>
      <c r="E188" s="2280"/>
      <c r="F188" s="2280"/>
      <c r="J188" s="2280"/>
      <c r="K188" s="2280"/>
      <c r="L188" s="2280"/>
      <c r="M188" s="2280"/>
      <c r="N188" s="2280"/>
      <c r="O188" s="2280"/>
      <c r="P188" s="2280"/>
      <c r="R188" s="2274"/>
      <c r="S188" s="2280"/>
      <c r="T188" s="2280"/>
      <c r="U188" s="2280"/>
      <c r="V188" s="2280"/>
      <c r="W188" s="2280"/>
      <c r="X188" s="2280"/>
      <c r="Y188" s="2280"/>
      <c r="Z188" s="2280"/>
      <c r="AA188" s="2280"/>
      <c r="AB188" s="2280"/>
      <c r="AC188" s="2288"/>
      <c r="AD188" s="2285"/>
      <c r="AE188" s="2285"/>
      <c r="AF188" s="2285"/>
      <c r="AG188" s="2285"/>
      <c r="AH188" s="2285"/>
      <c r="AI188" s="2285"/>
      <c r="AJ188" s="2285"/>
      <c r="AK188" s="2287"/>
      <c r="AL188" s="2287"/>
      <c r="AM188" s="2287"/>
      <c r="AN188" s="2287"/>
      <c r="AO188" s="2287"/>
      <c r="AP188" s="2287"/>
      <c r="AQ188" s="2287"/>
      <c r="AR188" s="2287"/>
      <c r="AS188" s="2287"/>
      <c r="AT188" s="2287"/>
      <c r="AU188" s="2287"/>
      <c r="AV188" s="2287"/>
      <c r="AW188" s="2287"/>
      <c r="AX188" s="2287"/>
      <c r="AY188" s="2287"/>
      <c r="AZ188" s="2287"/>
      <c r="BA188" s="2287"/>
      <c r="BB188" s="2287"/>
      <c r="BC188" s="2287"/>
    </row>
    <row r="189" spans="1:55" s="2281" customFormat="1" ht="15">
      <c r="A189" s="2280"/>
      <c r="B189" s="2280"/>
      <c r="C189" s="2280"/>
      <c r="D189" s="2280"/>
      <c r="E189" s="2280"/>
      <c r="F189" s="2280"/>
      <c r="J189" s="2280"/>
      <c r="K189" s="2280"/>
      <c r="L189" s="2280"/>
      <c r="M189" s="2280"/>
      <c r="N189" s="2280"/>
      <c r="O189" s="2280"/>
      <c r="P189" s="2280"/>
      <c r="R189" s="2274"/>
      <c r="S189" s="2280"/>
      <c r="T189" s="2280"/>
      <c r="U189" s="2280"/>
      <c r="V189" s="2280"/>
      <c r="W189" s="2280"/>
      <c r="X189" s="2280"/>
      <c r="Y189" s="2280"/>
      <c r="Z189" s="2280"/>
      <c r="AA189" s="2280"/>
      <c r="AB189" s="2280"/>
      <c r="AC189" s="2288"/>
      <c r="AD189" s="2285"/>
      <c r="AE189" s="2285"/>
      <c r="AF189" s="2285"/>
      <c r="AG189" s="2285"/>
      <c r="AH189" s="2285"/>
      <c r="AI189" s="2285"/>
      <c r="AJ189" s="2285"/>
      <c r="AK189" s="2287"/>
      <c r="AL189" s="2287"/>
      <c r="AM189" s="2287"/>
      <c r="AN189" s="2287"/>
      <c r="AO189" s="2287"/>
      <c r="AP189" s="2287"/>
      <c r="AQ189" s="2287"/>
      <c r="AR189" s="2287"/>
      <c r="AS189" s="2287"/>
      <c r="AT189" s="2287"/>
      <c r="AU189" s="2287"/>
      <c r="AV189" s="2287"/>
      <c r="AW189" s="2287"/>
      <c r="AX189" s="2287"/>
      <c r="AY189" s="2287"/>
      <c r="AZ189" s="2287"/>
      <c r="BA189" s="2287"/>
      <c r="BB189" s="2287"/>
      <c r="BC189" s="2287"/>
    </row>
    <row r="190" spans="1:55" s="2281" customFormat="1" ht="15">
      <c r="A190" s="2280"/>
      <c r="B190" s="2280"/>
      <c r="C190" s="2280"/>
      <c r="D190" s="2280"/>
      <c r="E190" s="2280"/>
      <c r="F190" s="2280"/>
      <c r="J190" s="2280"/>
      <c r="K190" s="2280"/>
      <c r="L190" s="2280"/>
      <c r="M190" s="2280"/>
      <c r="N190" s="2280"/>
      <c r="O190" s="2280"/>
      <c r="P190" s="2280"/>
      <c r="R190" s="2274"/>
      <c r="S190" s="2280"/>
      <c r="T190" s="2280"/>
      <c r="U190" s="2280"/>
      <c r="V190" s="2280"/>
      <c r="W190" s="2280"/>
      <c r="X190" s="2280"/>
      <c r="Y190" s="2280"/>
      <c r="Z190" s="2280"/>
      <c r="AA190" s="2280"/>
      <c r="AB190" s="2280"/>
      <c r="AC190" s="2288"/>
      <c r="AD190" s="2285"/>
      <c r="AE190" s="2285"/>
      <c r="AF190" s="2285"/>
      <c r="AG190" s="2285"/>
      <c r="AH190" s="2285"/>
      <c r="AI190" s="2285"/>
      <c r="AJ190" s="2285"/>
      <c r="AK190" s="2287"/>
      <c r="AL190" s="2287"/>
      <c r="AM190" s="2287"/>
      <c r="AN190" s="2287"/>
      <c r="AO190" s="2287"/>
      <c r="AP190" s="2287"/>
      <c r="AQ190" s="2287"/>
      <c r="AR190" s="2287"/>
      <c r="AS190" s="2287"/>
      <c r="AT190" s="2287"/>
      <c r="AU190" s="2287"/>
      <c r="AV190" s="2287"/>
      <c r="AW190" s="2287"/>
      <c r="AX190" s="2287"/>
      <c r="AY190" s="2287"/>
      <c r="AZ190" s="2287"/>
      <c r="BA190" s="2287"/>
      <c r="BB190" s="2287"/>
      <c r="BC190" s="2287"/>
    </row>
    <row r="191" spans="1:55" s="2281" customFormat="1" ht="15">
      <c r="A191" s="2280"/>
      <c r="B191" s="2280"/>
      <c r="C191" s="2280"/>
      <c r="D191" s="2280"/>
      <c r="E191" s="2280"/>
      <c r="F191" s="2280"/>
      <c r="J191" s="2280"/>
      <c r="K191" s="2280"/>
      <c r="L191" s="2280"/>
      <c r="M191" s="2280"/>
      <c r="N191" s="2280"/>
      <c r="O191" s="2280"/>
      <c r="P191" s="2280"/>
      <c r="R191" s="2274"/>
      <c r="S191" s="2280"/>
      <c r="T191" s="2280"/>
      <c r="U191" s="2280"/>
      <c r="V191" s="2280"/>
      <c r="W191" s="2280"/>
      <c r="X191" s="2280"/>
      <c r="Y191" s="2280"/>
      <c r="Z191" s="2280"/>
      <c r="AA191" s="2280"/>
      <c r="AB191" s="2280"/>
      <c r="AC191" s="2288"/>
      <c r="AD191" s="2285"/>
      <c r="AE191" s="2285"/>
      <c r="AF191" s="2285"/>
      <c r="AG191" s="2285"/>
      <c r="AH191" s="2285"/>
      <c r="AI191" s="2285"/>
      <c r="AJ191" s="2285"/>
      <c r="AK191" s="2287"/>
      <c r="AL191" s="2287"/>
      <c r="AM191" s="2287"/>
      <c r="AN191" s="2287"/>
      <c r="AO191" s="2287"/>
      <c r="AP191" s="2287"/>
      <c r="AQ191" s="2287"/>
      <c r="AR191" s="2287"/>
      <c r="AS191" s="2287"/>
      <c r="AT191" s="2287"/>
      <c r="AU191" s="2287"/>
      <c r="AV191" s="2287"/>
      <c r="AW191" s="2287"/>
      <c r="AX191" s="2287"/>
      <c r="AY191" s="2287"/>
      <c r="AZ191" s="2287"/>
      <c r="BA191" s="2287"/>
      <c r="BB191" s="2287"/>
      <c r="BC191" s="2287"/>
    </row>
    <row r="192" spans="1:55" s="2281" customFormat="1" ht="15">
      <c r="A192" s="2280"/>
      <c r="B192" s="2280"/>
      <c r="C192" s="2280"/>
      <c r="D192" s="2280"/>
      <c r="E192" s="2280"/>
      <c r="F192" s="2280"/>
      <c r="J192" s="2280"/>
      <c r="K192" s="2280"/>
      <c r="L192" s="2280"/>
      <c r="M192" s="2280"/>
      <c r="N192" s="2280"/>
      <c r="O192" s="2280"/>
      <c r="P192" s="2280"/>
      <c r="R192" s="2274"/>
      <c r="S192" s="2280"/>
      <c r="T192" s="2280"/>
      <c r="U192" s="2280"/>
      <c r="V192" s="2280"/>
      <c r="W192" s="2280"/>
      <c r="X192" s="2280"/>
      <c r="Y192" s="2280"/>
      <c r="Z192" s="2280"/>
      <c r="AA192" s="2280"/>
      <c r="AB192" s="2280"/>
      <c r="AC192" s="2288"/>
      <c r="AD192" s="2285"/>
      <c r="AE192" s="2285"/>
      <c r="AF192" s="2285"/>
      <c r="AG192" s="2285"/>
      <c r="AH192" s="2285"/>
      <c r="AI192" s="2285"/>
      <c r="AJ192" s="2285"/>
      <c r="AK192" s="2287"/>
      <c r="AL192" s="2287"/>
      <c r="AM192" s="2287"/>
      <c r="AN192" s="2287"/>
      <c r="AO192" s="2287"/>
      <c r="AP192" s="2287"/>
      <c r="AQ192" s="2287"/>
      <c r="AR192" s="2287"/>
      <c r="AS192" s="2287"/>
      <c r="AT192" s="2287"/>
      <c r="AU192" s="2287"/>
      <c r="AV192" s="2287"/>
      <c r="AW192" s="2287"/>
      <c r="AX192" s="2287"/>
      <c r="AY192" s="2287"/>
      <c r="AZ192" s="2287"/>
      <c r="BA192" s="2287"/>
      <c r="BB192" s="2287"/>
      <c r="BC192" s="2287"/>
    </row>
    <row r="193" spans="1:55" s="2281" customFormat="1" ht="15">
      <c r="A193" s="2280"/>
      <c r="B193" s="2280"/>
      <c r="C193" s="2280"/>
      <c r="D193" s="2280"/>
      <c r="E193" s="2280"/>
      <c r="F193" s="2280"/>
      <c r="J193" s="2280"/>
      <c r="K193" s="2280"/>
      <c r="L193" s="2280"/>
      <c r="M193" s="2280"/>
      <c r="N193" s="2280"/>
      <c r="O193" s="2280"/>
      <c r="P193" s="2280"/>
      <c r="R193" s="2274"/>
      <c r="S193" s="2280"/>
      <c r="T193" s="2280"/>
      <c r="U193" s="2280"/>
      <c r="V193" s="2280"/>
      <c r="W193" s="2280"/>
      <c r="X193" s="2280"/>
      <c r="Y193" s="2280"/>
      <c r="Z193" s="2280"/>
      <c r="AA193" s="2280"/>
      <c r="AB193" s="2280"/>
      <c r="AC193" s="2288"/>
      <c r="AD193" s="2285"/>
      <c r="AE193" s="2285"/>
      <c r="AF193" s="2285"/>
      <c r="AG193" s="2285"/>
      <c r="AH193" s="2285"/>
      <c r="AI193" s="2285"/>
      <c r="AJ193" s="2285"/>
      <c r="AK193" s="2287"/>
      <c r="AL193" s="2287"/>
      <c r="AM193" s="2287"/>
      <c r="AN193" s="2287"/>
      <c r="AO193" s="2287"/>
      <c r="AP193" s="2287"/>
      <c r="AQ193" s="2287"/>
      <c r="AR193" s="2287"/>
      <c r="AS193" s="2287"/>
      <c r="AT193" s="2287"/>
      <c r="AU193" s="2287"/>
      <c r="AV193" s="2287"/>
      <c r="AW193" s="2287"/>
      <c r="AX193" s="2287"/>
      <c r="AY193" s="2287"/>
      <c r="AZ193" s="2287"/>
      <c r="BA193" s="2287"/>
      <c r="BB193" s="2287"/>
      <c r="BC193" s="2287"/>
    </row>
    <row r="194" spans="1:55" s="2281" customFormat="1" ht="15">
      <c r="A194" s="2280"/>
      <c r="B194" s="2280"/>
      <c r="C194" s="2280"/>
      <c r="D194" s="2280"/>
      <c r="E194" s="2280"/>
      <c r="F194" s="2280"/>
      <c r="J194" s="2280"/>
      <c r="K194" s="2280"/>
      <c r="L194" s="2280"/>
      <c r="M194" s="2280"/>
      <c r="N194" s="2280"/>
      <c r="O194" s="2280"/>
      <c r="P194" s="2280"/>
      <c r="R194" s="2274"/>
      <c r="S194" s="2280"/>
      <c r="T194" s="2280"/>
      <c r="U194" s="2280"/>
      <c r="V194" s="2280"/>
      <c r="W194" s="2280"/>
      <c r="X194" s="2280"/>
      <c r="Y194" s="2280"/>
      <c r="Z194" s="2280"/>
      <c r="AA194" s="2280"/>
      <c r="AB194" s="2280"/>
      <c r="AC194" s="2288"/>
      <c r="AD194" s="2285"/>
      <c r="AE194" s="2285"/>
      <c r="AF194" s="2285"/>
      <c r="AG194" s="2285"/>
      <c r="AH194" s="2285"/>
      <c r="AI194" s="2285"/>
      <c r="AJ194" s="2285"/>
      <c r="AK194" s="2287"/>
      <c r="AL194" s="2287"/>
      <c r="AM194" s="2287"/>
      <c r="AN194" s="2287"/>
      <c r="AO194" s="2287"/>
      <c r="AP194" s="2287"/>
      <c r="AQ194" s="2287"/>
      <c r="AR194" s="2287"/>
      <c r="AS194" s="2287"/>
      <c r="AT194" s="2287"/>
      <c r="AU194" s="2287"/>
      <c r="AV194" s="2287"/>
      <c r="AW194" s="2287"/>
      <c r="AX194" s="2287"/>
      <c r="AY194" s="2287"/>
      <c r="AZ194" s="2287"/>
      <c r="BA194" s="2287"/>
      <c r="BB194" s="2287"/>
      <c r="BC194" s="2287"/>
    </row>
    <row r="195" spans="1:55" s="2281" customFormat="1" ht="15">
      <c r="A195" s="2280"/>
      <c r="B195" s="2280"/>
      <c r="C195" s="2280"/>
      <c r="D195" s="2280"/>
      <c r="E195" s="2280"/>
      <c r="F195" s="2280"/>
      <c r="J195" s="2280"/>
      <c r="K195" s="2280"/>
      <c r="L195" s="2280"/>
      <c r="M195" s="2280"/>
      <c r="N195" s="2280"/>
      <c r="O195" s="2280"/>
      <c r="P195" s="2280"/>
      <c r="R195" s="2274"/>
      <c r="S195" s="2280"/>
      <c r="T195" s="2280"/>
      <c r="U195" s="2280"/>
      <c r="V195" s="2280"/>
      <c r="W195" s="2280"/>
      <c r="X195" s="2280"/>
      <c r="Y195" s="2280"/>
      <c r="Z195" s="2280"/>
      <c r="AA195" s="2280"/>
      <c r="AB195" s="2280"/>
      <c r="AC195" s="2288"/>
      <c r="AD195" s="2285"/>
      <c r="AE195" s="2285"/>
      <c r="AF195" s="2285"/>
      <c r="AG195" s="2285"/>
      <c r="AH195" s="2285"/>
      <c r="AI195" s="2285"/>
      <c r="AJ195" s="2285"/>
      <c r="AK195" s="2287"/>
      <c r="AL195" s="2287"/>
      <c r="AM195" s="2287"/>
      <c r="AN195" s="2287"/>
      <c r="AO195" s="2287"/>
      <c r="AP195" s="2287"/>
      <c r="AQ195" s="2287"/>
      <c r="AR195" s="2287"/>
      <c r="AS195" s="2287"/>
      <c r="AT195" s="2287"/>
      <c r="AU195" s="2287"/>
      <c r="AV195" s="2287"/>
      <c r="AW195" s="2287"/>
      <c r="AX195" s="2287"/>
      <c r="AY195" s="2287"/>
      <c r="AZ195" s="2287"/>
      <c r="BA195" s="2287"/>
      <c r="BB195" s="2287"/>
      <c r="BC195" s="2287"/>
    </row>
    <row r="196" spans="1:55" s="2281" customFormat="1" ht="15">
      <c r="A196" s="2280"/>
      <c r="B196" s="2280"/>
      <c r="C196" s="2280"/>
      <c r="D196" s="2280"/>
      <c r="E196" s="2280"/>
      <c r="F196" s="2280"/>
      <c r="J196" s="2280"/>
      <c r="K196" s="2280"/>
      <c r="L196" s="2280"/>
      <c r="M196" s="2280"/>
      <c r="N196" s="2280"/>
      <c r="O196" s="2280"/>
      <c r="P196" s="2280"/>
      <c r="R196" s="2274"/>
      <c r="S196" s="2280"/>
      <c r="T196" s="2280"/>
      <c r="U196" s="2280"/>
      <c r="V196" s="2280"/>
      <c r="W196" s="2280"/>
      <c r="X196" s="2280"/>
      <c r="Y196" s="2280"/>
      <c r="Z196" s="2280"/>
      <c r="AA196" s="2280"/>
      <c r="AB196" s="2280"/>
      <c r="AC196" s="2288"/>
      <c r="AD196" s="2285"/>
      <c r="AE196" s="2285"/>
      <c r="AF196" s="2285"/>
      <c r="AG196" s="2285"/>
      <c r="AH196" s="2285"/>
      <c r="AI196" s="2285"/>
      <c r="AJ196" s="2285"/>
      <c r="AK196" s="2287"/>
      <c r="AL196" s="2287"/>
      <c r="AM196" s="2287"/>
      <c r="AN196" s="2287"/>
      <c r="AO196" s="2287"/>
      <c r="AP196" s="2287"/>
      <c r="AQ196" s="2287"/>
      <c r="AR196" s="2287"/>
      <c r="AS196" s="2287"/>
      <c r="AT196" s="2287"/>
      <c r="AU196" s="2287"/>
      <c r="AV196" s="2287"/>
      <c r="AW196" s="2287"/>
      <c r="AX196" s="2287"/>
      <c r="AY196" s="2287"/>
      <c r="AZ196" s="2287"/>
      <c r="BA196" s="2287"/>
      <c r="BB196" s="2287"/>
      <c r="BC196" s="2287"/>
    </row>
    <row r="197" spans="1:55" s="2281" customFormat="1" ht="15">
      <c r="A197" s="2280"/>
      <c r="B197" s="2280"/>
      <c r="C197" s="2280"/>
      <c r="D197" s="2280"/>
      <c r="E197" s="2280"/>
      <c r="F197" s="2280"/>
      <c r="J197" s="2280"/>
      <c r="K197" s="2280"/>
      <c r="L197" s="2280"/>
      <c r="M197" s="2280"/>
      <c r="N197" s="2280"/>
      <c r="O197" s="2280"/>
      <c r="P197" s="2280"/>
      <c r="R197" s="2274"/>
      <c r="S197" s="2280"/>
      <c r="T197" s="2280"/>
      <c r="U197" s="2280"/>
      <c r="V197" s="2280"/>
      <c r="W197" s="2280"/>
      <c r="X197" s="2280"/>
      <c r="Y197" s="2280"/>
      <c r="Z197" s="2280"/>
      <c r="AA197" s="2280"/>
      <c r="AB197" s="2280"/>
      <c r="AC197" s="2288"/>
      <c r="AD197" s="2285"/>
      <c r="AE197" s="2285"/>
      <c r="AF197" s="2285"/>
      <c r="AG197" s="2285"/>
      <c r="AH197" s="2285"/>
      <c r="AI197" s="2285"/>
      <c r="AJ197" s="2285"/>
      <c r="AK197" s="2287"/>
      <c r="AL197" s="2287"/>
      <c r="AM197" s="2287"/>
      <c r="AN197" s="2287"/>
      <c r="AO197" s="2287"/>
      <c r="AP197" s="2287"/>
      <c r="AQ197" s="2287"/>
      <c r="AR197" s="2287"/>
      <c r="AS197" s="2287"/>
      <c r="AT197" s="2287"/>
      <c r="AU197" s="2287"/>
      <c r="AV197" s="2287"/>
      <c r="AW197" s="2287"/>
      <c r="AX197" s="2287"/>
      <c r="AY197" s="2287"/>
      <c r="AZ197" s="2287"/>
      <c r="BA197" s="2287"/>
      <c r="BB197" s="2287"/>
      <c r="BC197" s="2287"/>
    </row>
    <row r="198" spans="1:55" s="2281" customFormat="1" ht="15">
      <c r="A198" s="2280"/>
      <c r="B198" s="2280"/>
      <c r="C198" s="2280"/>
      <c r="D198" s="2280"/>
      <c r="E198" s="2280"/>
      <c r="F198" s="2280"/>
      <c r="J198" s="2280"/>
      <c r="K198" s="2280"/>
      <c r="L198" s="2280"/>
      <c r="M198" s="2280"/>
      <c r="N198" s="2280"/>
      <c r="O198" s="2280"/>
      <c r="P198" s="2280"/>
      <c r="R198" s="2274"/>
      <c r="S198" s="2280"/>
      <c r="T198" s="2280"/>
      <c r="U198" s="2280"/>
      <c r="V198" s="2280"/>
      <c r="W198" s="2280"/>
      <c r="X198" s="2280"/>
      <c r="Y198" s="2280"/>
      <c r="Z198" s="2280"/>
      <c r="AA198" s="2280"/>
      <c r="AB198" s="2280"/>
      <c r="AC198" s="2288"/>
      <c r="AD198" s="2285"/>
      <c r="AE198" s="2285"/>
      <c r="AF198" s="2285"/>
      <c r="AG198" s="2285"/>
      <c r="AH198" s="2285"/>
      <c r="AI198" s="2285"/>
      <c r="AJ198" s="2285"/>
      <c r="AK198" s="2287"/>
      <c r="AL198" s="2287"/>
      <c r="AM198" s="2287"/>
      <c r="AN198" s="2287"/>
      <c r="AO198" s="2287"/>
      <c r="AP198" s="2287"/>
      <c r="AQ198" s="2287"/>
      <c r="AR198" s="2287"/>
      <c r="AS198" s="2287"/>
      <c r="AT198" s="2287"/>
      <c r="AU198" s="2287"/>
      <c r="AV198" s="2287"/>
      <c r="AW198" s="2287"/>
      <c r="AX198" s="2287"/>
      <c r="AY198" s="2287"/>
      <c r="AZ198" s="2287"/>
      <c r="BA198" s="2287"/>
      <c r="BB198" s="2287"/>
      <c r="BC198" s="2287"/>
    </row>
    <row r="199" spans="1:55" s="2281" customFormat="1" ht="15">
      <c r="A199" s="2280"/>
      <c r="B199" s="2280"/>
      <c r="C199" s="2280"/>
      <c r="D199" s="2280"/>
      <c r="E199" s="2280"/>
      <c r="F199" s="2280"/>
      <c r="J199" s="2280"/>
      <c r="K199" s="2280"/>
      <c r="L199" s="2280"/>
      <c r="M199" s="2280"/>
      <c r="N199" s="2280"/>
      <c r="O199" s="2280"/>
      <c r="P199" s="2280"/>
      <c r="R199" s="2274"/>
      <c r="S199" s="2280"/>
      <c r="T199" s="2280"/>
      <c r="U199" s="2280"/>
      <c r="V199" s="2280"/>
      <c r="W199" s="2280"/>
      <c r="X199" s="2280"/>
      <c r="Y199" s="2280"/>
      <c r="Z199" s="2280"/>
      <c r="AA199" s="2280"/>
      <c r="AB199" s="2280"/>
      <c r="AC199" s="2288"/>
      <c r="AD199" s="2285"/>
      <c r="AE199" s="2285"/>
      <c r="AF199" s="2285"/>
      <c r="AG199" s="2285"/>
      <c r="AH199" s="2285"/>
      <c r="AI199" s="2285"/>
      <c r="AJ199" s="2285"/>
      <c r="AK199" s="2287"/>
      <c r="AL199" s="2287"/>
      <c r="AM199" s="2287"/>
      <c r="AN199" s="2287"/>
      <c r="AO199" s="2287"/>
      <c r="AP199" s="2287"/>
      <c r="AQ199" s="2287"/>
      <c r="AR199" s="2287"/>
      <c r="AS199" s="2287"/>
      <c r="AT199" s="2287"/>
      <c r="AU199" s="2287"/>
      <c r="AV199" s="2287"/>
      <c r="AW199" s="2287"/>
      <c r="AX199" s="2287"/>
      <c r="AY199" s="2287"/>
      <c r="AZ199" s="2287"/>
      <c r="BA199" s="2287"/>
      <c r="BB199" s="2287"/>
      <c r="BC199" s="2287"/>
    </row>
    <row r="200" spans="1:55" s="2281" customFormat="1" ht="15">
      <c r="A200" s="2280"/>
      <c r="B200" s="2280"/>
      <c r="C200" s="2280"/>
      <c r="D200" s="2280"/>
      <c r="E200" s="2280"/>
      <c r="F200" s="2280"/>
      <c r="J200" s="2280"/>
      <c r="K200" s="2280"/>
      <c r="L200" s="2280"/>
      <c r="M200" s="2280"/>
      <c r="N200" s="2280"/>
      <c r="O200" s="2280"/>
      <c r="P200" s="2280"/>
      <c r="R200" s="2274"/>
      <c r="S200" s="2280"/>
      <c r="T200" s="2280"/>
      <c r="U200" s="2280"/>
      <c r="V200" s="2280"/>
      <c r="W200" s="2280"/>
      <c r="X200" s="2280"/>
      <c r="Y200" s="2280"/>
      <c r="Z200" s="2280"/>
      <c r="AA200" s="2280"/>
      <c r="AB200" s="2280"/>
      <c r="AC200" s="2288"/>
      <c r="AD200" s="2285"/>
      <c r="AE200" s="2285"/>
      <c r="AF200" s="2285"/>
      <c r="AG200" s="2285"/>
      <c r="AH200" s="2285"/>
      <c r="AI200" s="2285"/>
      <c r="AJ200" s="2285"/>
      <c r="AK200" s="2287"/>
      <c r="AL200" s="2287"/>
      <c r="AM200" s="2287"/>
      <c r="AN200" s="2287"/>
      <c r="AO200" s="2287"/>
      <c r="AP200" s="2287"/>
      <c r="AQ200" s="2287"/>
      <c r="AR200" s="2287"/>
      <c r="AS200" s="2287"/>
      <c r="AT200" s="2287"/>
      <c r="AU200" s="2287"/>
      <c r="AV200" s="2287"/>
      <c r="AW200" s="2287"/>
      <c r="AX200" s="2287"/>
      <c r="AY200" s="2287"/>
      <c r="AZ200" s="2287"/>
      <c r="BA200" s="2287"/>
      <c r="BB200" s="2287"/>
      <c r="BC200" s="2287"/>
    </row>
    <row r="201" spans="1:55" s="2281" customFormat="1" ht="15">
      <c r="A201" s="2280"/>
      <c r="B201" s="2280"/>
      <c r="C201" s="2280"/>
      <c r="D201" s="2280"/>
      <c r="E201" s="2280"/>
      <c r="F201" s="2280"/>
      <c r="J201" s="2280"/>
      <c r="K201" s="2280"/>
      <c r="L201" s="2280"/>
      <c r="M201" s="2280"/>
      <c r="N201" s="2280"/>
      <c r="O201" s="2280"/>
      <c r="P201" s="2280"/>
      <c r="R201" s="2274"/>
      <c r="S201" s="2280"/>
      <c r="T201" s="2280"/>
      <c r="U201" s="2280"/>
      <c r="V201" s="2280"/>
      <c r="W201" s="2280"/>
      <c r="X201" s="2280"/>
      <c r="Y201" s="2280"/>
      <c r="Z201" s="2280"/>
      <c r="AA201" s="2280"/>
      <c r="AB201" s="2280"/>
      <c r="AC201" s="2288"/>
      <c r="AD201" s="2285"/>
      <c r="AE201" s="2285"/>
      <c r="AF201" s="2285"/>
      <c r="AG201" s="2285"/>
      <c r="AH201" s="2285"/>
      <c r="AI201" s="2285"/>
      <c r="AJ201" s="2285"/>
      <c r="AK201" s="2287"/>
      <c r="AL201" s="2287"/>
      <c r="AM201" s="2287"/>
      <c r="AN201" s="2287"/>
      <c r="AO201" s="2287"/>
      <c r="AP201" s="2287"/>
      <c r="AQ201" s="2287"/>
      <c r="AR201" s="2287"/>
      <c r="AS201" s="2287"/>
      <c r="AT201" s="2287"/>
      <c r="AU201" s="2287"/>
      <c r="AV201" s="2287"/>
      <c r="AW201" s="2287"/>
      <c r="AX201" s="2287"/>
      <c r="AY201" s="2287"/>
      <c r="AZ201" s="2287"/>
      <c r="BA201" s="2287"/>
      <c r="BB201" s="2287"/>
      <c r="BC201" s="2287"/>
    </row>
    <row r="202" spans="1:55" s="2281" customFormat="1" ht="15">
      <c r="A202" s="2280"/>
      <c r="B202" s="2280"/>
      <c r="C202" s="2280"/>
      <c r="D202" s="2280"/>
      <c r="E202" s="2280"/>
      <c r="F202" s="2280"/>
      <c r="J202" s="2280"/>
      <c r="K202" s="2280"/>
      <c r="L202" s="2280"/>
      <c r="M202" s="2280"/>
      <c r="N202" s="2280"/>
      <c r="O202" s="2280"/>
      <c r="P202" s="2280"/>
      <c r="R202" s="2274"/>
      <c r="S202" s="2280"/>
      <c r="T202" s="2280"/>
      <c r="U202" s="2280"/>
      <c r="V202" s="2280"/>
      <c r="W202" s="2280"/>
      <c r="X202" s="2280"/>
      <c r="Y202" s="2280"/>
      <c r="Z202" s="2280"/>
      <c r="AA202" s="2280"/>
      <c r="AB202" s="2280"/>
      <c r="AC202" s="2288"/>
      <c r="AD202" s="2285"/>
      <c r="AE202" s="2285"/>
      <c r="AF202" s="2285"/>
      <c r="AG202" s="2285"/>
      <c r="AH202" s="2285"/>
      <c r="AI202" s="2285"/>
      <c r="AJ202" s="2285"/>
      <c r="AK202" s="2287"/>
      <c r="AL202" s="2287"/>
      <c r="AM202" s="2287"/>
      <c r="AN202" s="2287"/>
      <c r="AO202" s="2287"/>
      <c r="AP202" s="2287"/>
      <c r="AQ202" s="2287"/>
      <c r="AR202" s="2287"/>
      <c r="AS202" s="2287"/>
      <c r="AT202" s="2287"/>
      <c r="AU202" s="2287"/>
      <c r="AV202" s="2287"/>
      <c r="AW202" s="2287"/>
      <c r="AX202" s="2287"/>
      <c r="AY202" s="2287"/>
      <c r="AZ202" s="2287"/>
      <c r="BA202" s="2287"/>
      <c r="BB202" s="2287"/>
      <c r="BC202" s="2287"/>
    </row>
    <row r="203" spans="1:55" s="2281" customFormat="1" ht="15">
      <c r="A203" s="2280"/>
      <c r="B203" s="2280"/>
      <c r="C203" s="2280"/>
      <c r="D203" s="2280"/>
      <c r="E203" s="2280"/>
      <c r="F203" s="2280"/>
      <c r="J203" s="2280"/>
      <c r="K203" s="2280"/>
      <c r="L203" s="2280"/>
      <c r="M203" s="2280"/>
      <c r="N203" s="2280"/>
      <c r="O203" s="2280"/>
      <c r="P203" s="2280"/>
      <c r="R203" s="2274"/>
      <c r="S203" s="2280"/>
      <c r="T203" s="2280"/>
      <c r="U203" s="2280"/>
      <c r="V203" s="2280"/>
      <c r="W203" s="2280"/>
      <c r="X203" s="2280"/>
      <c r="Y203" s="2280"/>
      <c r="Z203" s="2280"/>
      <c r="AA203" s="2280"/>
      <c r="AB203" s="2280"/>
      <c r="AC203" s="2288"/>
      <c r="AD203" s="2285"/>
      <c r="AE203" s="2285"/>
      <c r="AF203" s="2285"/>
      <c r="AG203" s="2285"/>
      <c r="AH203" s="2285"/>
      <c r="AI203" s="2285"/>
      <c r="AJ203" s="2285"/>
      <c r="AK203" s="2287"/>
      <c r="AL203" s="2287"/>
      <c r="AM203" s="2287"/>
      <c r="AN203" s="2287"/>
      <c r="AO203" s="2287"/>
      <c r="AP203" s="2287"/>
      <c r="AQ203" s="2287"/>
      <c r="AR203" s="2287"/>
      <c r="AS203" s="2287"/>
      <c r="AT203" s="2287"/>
      <c r="AU203" s="2287"/>
      <c r="AV203" s="2287"/>
      <c r="AW203" s="2287"/>
      <c r="AX203" s="2287"/>
      <c r="AY203" s="2287"/>
      <c r="AZ203" s="2287"/>
      <c r="BA203" s="2287"/>
      <c r="BB203" s="2287"/>
      <c r="BC203" s="2287"/>
    </row>
    <row r="204" spans="1:55" s="2281" customFormat="1" ht="15">
      <c r="A204" s="2280"/>
      <c r="B204" s="2280"/>
      <c r="C204" s="2280"/>
      <c r="D204" s="2280"/>
      <c r="E204" s="2280"/>
      <c r="F204" s="2280"/>
      <c r="J204" s="2280"/>
      <c r="K204" s="2280"/>
      <c r="L204" s="2280"/>
      <c r="M204" s="2280"/>
      <c r="N204" s="2280"/>
      <c r="O204" s="2280"/>
      <c r="P204" s="2280"/>
      <c r="R204" s="2274"/>
      <c r="S204" s="2280"/>
      <c r="T204" s="2280"/>
      <c r="U204" s="2280"/>
      <c r="V204" s="2280"/>
      <c r="W204" s="2280"/>
      <c r="X204" s="2280"/>
      <c r="Y204" s="2280"/>
      <c r="Z204" s="2280"/>
      <c r="AA204" s="2280"/>
      <c r="AB204" s="2280"/>
      <c r="AC204" s="2288"/>
      <c r="AD204" s="2285"/>
      <c r="AE204" s="2285"/>
      <c r="AF204" s="2285"/>
      <c r="AG204" s="2285"/>
      <c r="AH204" s="2285"/>
      <c r="AI204" s="2285"/>
      <c r="AJ204" s="2285"/>
      <c r="AK204" s="2287"/>
      <c r="AL204" s="2287"/>
      <c r="AM204" s="2287"/>
      <c r="AN204" s="2287"/>
      <c r="AO204" s="2287"/>
      <c r="AP204" s="2287"/>
      <c r="AQ204" s="2287"/>
      <c r="AR204" s="2287"/>
      <c r="AS204" s="2287"/>
      <c r="AT204" s="2287"/>
      <c r="AU204" s="2287"/>
      <c r="AV204" s="2287"/>
      <c r="AW204" s="2287"/>
      <c r="AX204" s="2287"/>
      <c r="AY204" s="2287"/>
      <c r="AZ204" s="2287"/>
      <c r="BA204" s="2287"/>
      <c r="BB204" s="2287"/>
      <c r="BC204" s="2287"/>
    </row>
    <row r="205" spans="1:55" s="2281" customFormat="1">
      <c r="A205" s="2280"/>
      <c r="B205" s="2280"/>
      <c r="C205" s="2280"/>
      <c r="D205" s="2280"/>
      <c r="E205" s="2280"/>
      <c r="F205" s="2280"/>
      <c r="J205" s="2280"/>
      <c r="K205" s="2280"/>
      <c r="L205" s="2280"/>
      <c r="M205" s="2280"/>
      <c r="N205" s="2280"/>
      <c r="O205" s="2280"/>
      <c r="P205" s="2280"/>
      <c r="R205" s="2280"/>
      <c r="S205" s="2280"/>
      <c r="T205" s="2280"/>
      <c r="U205" s="2280"/>
      <c r="V205" s="2280"/>
      <c r="W205" s="2280"/>
      <c r="X205" s="2280"/>
      <c r="Y205" s="2280"/>
      <c r="Z205" s="2280"/>
      <c r="AA205" s="2280"/>
      <c r="AB205" s="2280"/>
      <c r="AC205" s="2288"/>
      <c r="AD205" s="2285"/>
      <c r="AE205" s="2285"/>
      <c r="AF205" s="2285"/>
      <c r="AG205" s="2285"/>
      <c r="AH205" s="2285"/>
      <c r="AI205" s="2285"/>
      <c r="AJ205" s="2285"/>
      <c r="AK205" s="2287"/>
      <c r="AL205" s="2287"/>
      <c r="AM205" s="2287"/>
      <c r="AN205" s="2287"/>
      <c r="AO205" s="2287"/>
      <c r="AP205" s="2287"/>
      <c r="AQ205" s="2287"/>
      <c r="AR205" s="2287"/>
      <c r="AS205" s="2287"/>
      <c r="AT205" s="2287"/>
      <c r="AU205" s="2287"/>
      <c r="AV205" s="2287"/>
      <c r="AW205" s="2287"/>
      <c r="AX205" s="2287"/>
      <c r="AY205" s="2287"/>
      <c r="AZ205" s="2287"/>
      <c r="BA205" s="2287"/>
      <c r="BB205" s="2287"/>
      <c r="BC205" s="2287"/>
    </row>
    <row r="206" spans="1:55" s="2281" customFormat="1">
      <c r="A206" s="2280"/>
      <c r="B206" s="2280"/>
      <c r="C206" s="2280"/>
      <c r="D206" s="2280"/>
      <c r="E206" s="2280"/>
      <c r="F206" s="2280"/>
      <c r="J206" s="2280"/>
      <c r="K206" s="2280"/>
      <c r="L206" s="2280"/>
      <c r="M206" s="2280"/>
      <c r="N206" s="2280"/>
      <c r="O206" s="2280"/>
      <c r="P206" s="2280"/>
      <c r="R206" s="2280"/>
      <c r="S206" s="2280"/>
      <c r="T206" s="2280"/>
      <c r="U206" s="2280"/>
      <c r="V206" s="2280"/>
      <c r="W206" s="2280"/>
      <c r="X206" s="2280"/>
      <c r="Y206" s="2280"/>
      <c r="Z206" s="2280"/>
      <c r="AA206" s="2280"/>
      <c r="AB206" s="2280"/>
      <c r="AC206" s="2288"/>
      <c r="AD206" s="2285"/>
      <c r="AE206" s="2285"/>
      <c r="AF206" s="2285"/>
      <c r="AG206" s="2285"/>
      <c r="AH206" s="2285"/>
      <c r="AI206" s="2285"/>
      <c r="AJ206" s="2285"/>
      <c r="AK206" s="2287"/>
      <c r="AL206" s="2287"/>
      <c r="AM206" s="2287"/>
      <c r="AN206" s="2287"/>
      <c r="AO206" s="2287"/>
      <c r="AP206" s="2287"/>
      <c r="AQ206" s="2287"/>
      <c r="AR206" s="2287"/>
      <c r="AS206" s="2287"/>
      <c r="AT206" s="2287"/>
      <c r="AU206" s="2287"/>
      <c r="AV206" s="2287"/>
      <c r="AW206" s="2287"/>
      <c r="AX206" s="2287"/>
      <c r="AY206" s="2287"/>
      <c r="AZ206" s="2287"/>
      <c r="BA206" s="2287"/>
      <c r="BB206" s="2287"/>
      <c r="BC206" s="2287"/>
    </row>
    <row r="207" spans="1:55" s="2281" customFormat="1">
      <c r="A207" s="2280"/>
      <c r="B207" s="2280"/>
      <c r="C207" s="2280"/>
      <c r="D207" s="2280"/>
      <c r="E207" s="2280"/>
      <c r="F207" s="2280"/>
      <c r="J207" s="2280"/>
      <c r="K207" s="2280"/>
      <c r="L207" s="2280"/>
      <c r="M207" s="2280"/>
      <c r="N207" s="2280"/>
      <c r="O207" s="2280"/>
      <c r="P207" s="2280"/>
      <c r="R207" s="2280"/>
      <c r="S207" s="2280"/>
      <c r="T207" s="2280"/>
      <c r="U207" s="2280"/>
      <c r="V207" s="2280"/>
      <c r="W207" s="2280"/>
      <c r="X207" s="2280"/>
      <c r="Y207" s="2280"/>
      <c r="Z207" s="2280"/>
      <c r="AA207" s="2280"/>
      <c r="AB207" s="2280"/>
      <c r="AC207" s="2288"/>
      <c r="AD207" s="2285"/>
      <c r="AE207" s="2285"/>
      <c r="AF207" s="2285"/>
      <c r="AG207" s="2285"/>
      <c r="AH207" s="2285"/>
      <c r="AI207" s="2285"/>
      <c r="AJ207" s="2285"/>
      <c r="AK207" s="2287"/>
      <c r="AL207" s="2287"/>
      <c r="AM207" s="2287"/>
      <c r="AN207" s="2287"/>
      <c r="AO207" s="2287"/>
      <c r="AP207" s="2287"/>
      <c r="AQ207" s="2287"/>
      <c r="AR207" s="2287"/>
      <c r="AS207" s="2287"/>
      <c r="AT207" s="2287"/>
      <c r="AU207" s="2287"/>
      <c r="AV207" s="2287"/>
      <c r="AW207" s="2287"/>
      <c r="AX207" s="2287"/>
      <c r="AY207" s="2287"/>
      <c r="AZ207" s="2287"/>
      <c r="BA207" s="2287"/>
      <c r="BB207" s="2287"/>
      <c r="BC207" s="2287"/>
    </row>
    <row r="208" spans="1:55" s="2281" customFormat="1">
      <c r="A208" s="2280"/>
      <c r="B208" s="2280"/>
      <c r="C208" s="2280"/>
      <c r="D208" s="2280"/>
      <c r="E208" s="2280"/>
      <c r="F208" s="2280"/>
      <c r="J208" s="2280"/>
      <c r="K208" s="2280"/>
      <c r="L208" s="2280"/>
      <c r="M208" s="2280"/>
      <c r="N208" s="2280"/>
      <c r="O208" s="2280"/>
      <c r="P208" s="2280"/>
      <c r="R208" s="2280"/>
      <c r="S208" s="2280"/>
      <c r="T208" s="2280"/>
      <c r="U208" s="2280"/>
      <c r="V208" s="2280"/>
      <c r="W208" s="2280"/>
      <c r="X208" s="2280"/>
      <c r="Y208" s="2280"/>
      <c r="Z208" s="2280"/>
      <c r="AA208" s="2280"/>
      <c r="AB208" s="2280"/>
      <c r="AC208" s="2288"/>
      <c r="AD208" s="2285"/>
      <c r="AE208" s="2285"/>
      <c r="AF208" s="2285"/>
      <c r="AG208" s="2285"/>
      <c r="AH208" s="2285"/>
      <c r="AI208" s="2285"/>
      <c r="AJ208" s="2285"/>
      <c r="AK208" s="2287"/>
      <c r="AL208" s="2287"/>
      <c r="AM208" s="2287"/>
      <c r="AN208" s="2287"/>
      <c r="AO208" s="2287"/>
      <c r="AP208" s="2287"/>
      <c r="AQ208" s="2287"/>
      <c r="AR208" s="2287"/>
      <c r="AS208" s="2287"/>
      <c r="AT208" s="2287"/>
      <c r="AU208" s="2287"/>
      <c r="AV208" s="2287"/>
      <c r="AW208" s="2287"/>
      <c r="AX208" s="2287"/>
      <c r="AY208" s="2287"/>
      <c r="AZ208" s="2287"/>
      <c r="BA208" s="2287"/>
      <c r="BB208" s="2287"/>
      <c r="BC208" s="2287"/>
    </row>
    <row r="209" spans="1:55" s="2281" customFormat="1">
      <c r="A209" s="2280"/>
      <c r="B209" s="2280"/>
      <c r="C209" s="2280"/>
      <c r="D209" s="2280"/>
      <c r="E209" s="2280"/>
      <c r="F209" s="2280"/>
      <c r="J209" s="2280"/>
      <c r="K209" s="2280"/>
      <c r="L209" s="2280"/>
      <c r="M209" s="2280"/>
      <c r="N209" s="2280"/>
      <c r="O209" s="2280"/>
      <c r="P209" s="2280"/>
      <c r="R209" s="2280"/>
      <c r="S209" s="2280"/>
      <c r="T209" s="2280"/>
      <c r="U209" s="2280"/>
      <c r="V209" s="2280"/>
      <c r="W209" s="2280"/>
      <c r="X209" s="2280"/>
      <c r="Y209" s="2280"/>
      <c r="Z209" s="2280"/>
      <c r="AA209" s="2280"/>
      <c r="AB209" s="2280"/>
      <c r="AC209" s="2288"/>
      <c r="AD209" s="2285"/>
      <c r="AE209" s="2285"/>
      <c r="AF209" s="2285"/>
      <c r="AG209" s="2285"/>
      <c r="AH209" s="2285"/>
      <c r="AI209" s="2285"/>
      <c r="AJ209" s="2285"/>
      <c r="AK209" s="2287"/>
      <c r="AL209" s="2287"/>
      <c r="AM209" s="2287"/>
      <c r="AN209" s="2287"/>
      <c r="AO209" s="2287"/>
      <c r="AP209" s="2287"/>
      <c r="AQ209" s="2287"/>
      <c r="AR209" s="2287"/>
      <c r="AS209" s="2287"/>
      <c r="AT209" s="2287"/>
      <c r="AU209" s="2287"/>
      <c r="AV209" s="2287"/>
      <c r="AW209" s="2287"/>
      <c r="AX209" s="2287"/>
      <c r="AY209" s="2287"/>
      <c r="AZ209" s="2287"/>
      <c r="BA209" s="2287"/>
      <c r="BB209" s="2287"/>
      <c r="BC209" s="2287"/>
    </row>
    <row r="210" spans="1:55" s="2281" customFormat="1">
      <c r="A210" s="2280"/>
      <c r="B210" s="2280"/>
      <c r="C210" s="2280"/>
      <c r="D210" s="2280"/>
      <c r="E210" s="2280"/>
      <c r="F210" s="2280"/>
      <c r="J210" s="2280"/>
      <c r="K210" s="2280"/>
      <c r="L210" s="2280"/>
      <c r="M210" s="2280"/>
      <c r="N210" s="2280"/>
      <c r="O210" s="2280"/>
      <c r="P210" s="2280"/>
      <c r="R210" s="2280"/>
      <c r="S210" s="2280"/>
      <c r="T210" s="2280"/>
      <c r="U210" s="2280"/>
      <c r="V210" s="2280"/>
      <c r="W210" s="2280"/>
      <c r="X210" s="2280"/>
      <c r="Y210" s="2280"/>
      <c r="Z210" s="2280"/>
      <c r="AA210" s="2280"/>
      <c r="AB210" s="2280"/>
      <c r="AC210" s="2288"/>
      <c r="AD210" s="2285"/>
      <c r="AE210" s="2285"/>
      <c r="AF210" s="2285"/>
      <c r="AG210" s="2285"/>
      <c r="AH210" s="2285"/>
      <c r="AI210" s="2285"/>
      <c r="AJ210" s="2285"/>
      <c r="AK210" s="2287"/>
      <c r="AL210" s="2287"/>
      <c r="AM210" s="2287"/>
      <c r="AN210" s="2287"/>
      <c r="AO210" s="2287"/>
      <c r="AP210" s="2287"/>
      <c r="AQ210" s="2287"/>
      <c r="AR210" s="2287"/>
      <c r="AS210" s="2287"/>
      <c r="AT210" s="2287"/>
      <c r="AU210" s="2287"/>
      <c r="AV210" s="2287"/>
      <c r="AW210" s="2287"/>
      <c r="AX210" s="2287"/>
      <c r="AY210" s="2287"/>
      <c r="AZ210" s="2287"/>
      <c r="BA210" s="2287"/>
      <c r="BB210" s="2287"/>
      <c r="BC210" s="2287"/>
    </row>
    <row r="211" spans="1:55" s="2281" customFormat="1">
      <c r="A211" s="2280"/>
      <c r="B211" s="2280"/>
      <c r="C211" s="2280"/>
      <c r="D211" s="2280"/>
      <c r="E211" s="2280"/>
      <c r="F211" s="2280"/>
      <c r="J211" s="2280"/>
      <c r="K211" s="2280"/>
      <c r="L211" s="2280"/>
      <c r="M211" s="2280"/>
      <c r="N211" s="2280"/>
      <c r="O211" s="2280"/>
      <c r="P211" s="2280"/>
      <c r="R211" s="2280"/>
      <c r="S211" s="2280"/>
      <c r="T211" s="2280"/>
      <c r="U211" s="2280"/>
      <c r="V211" s="2280"/>
      <c r="W211" s="2280"/>
      <c r="X211" s="2280"/>
      <c r="Y211" s="2280"/>
      <c r="Z211" s="2280"/>
      <c r="AA211" s="2280"/>
      <c r="AB211" s="2280"/>
      <c r="AC211" s="2288"/>
      <c r="AD211" s="2285"/>
      <c r="AE211" s="2285"/>
      <c r="AF211" s="2285"/>
      <c r="AG211" s="2285"/>
      <c r="AH211" s="2285"/>
      <c r="AI211" s="2285"/>
      <c r="AJ211" s="2285"/>
      <c r="AK211" s="2287"/>
      <c r="AL211" s="2287"/>
      <c r="AM211" s="2287"/>
      <c r="AN211" s="2287"/>
      <c r="AO211" s="2287"/>
      <c r="AP211" s="2287"/>
      <c r="AQ211" s="2287"/>
      <c r="AR211" s="2287"/>
      <c r="AS211" s="2287"/>
      <c r="AT211" s="2287"/>
      <c r="AU211" s="2287"/>
      <c r="AV211" s="2287"/>
      <c r="AW211" s="2287"/>
      <c r="AX211" s="2287"/>
      <c r="AY211" s="2287"/>
      <c r="AZ211" s="2287"/>
      <c r="BA211" s="2287"/>
      <c r="BB211" s="2287"/>
      <c r="BC211" s="2287"/>
    </row>
    <row r="212" spans="1:55" s="2281" customFormat="1">
      <c r="A212" s="2280"/>
      <c r="B212" s="2280"/>
      <c r="C212" s="2280"/>
      <c r="D212" s="2280"/>
      <c r="E212" s="2280"/>
      <c r="F212" s="2280"/>
      <c r="J212" s="2280"/>
      <c r="K212" s="2280"/>
      <c r="L212" s="2280"/>
      <c r="M212" s="2280"/>
      <c r="N212" s="2280"/>
      <c r="O212" s="2280"/>
      <c r="P212" s="2280"/>
      <c r="R212" s="2280"/>
      <c r="S212" s="2280"/>
      <c r="T212" s="2280"/>
      <c r="U212" s="2280"/>
      <c r="V212" s="2280"/>
      <c r="W212" s="2280"/>
      <c r="X212" s="2280"/>
      <c r="Y212" s="2280"/>
      <c r="Z212" s="2280"/>
      <c r="AA212" s="2280"/>
      <c r="AB212" s="2280"/>
      <c r="AC212" s="2288"/>
      <c r="AD212" s="2285"/>
      <c r="AE212" s="2285"/>
      <c r="AF212" s="2285"/>
      <c r="AG212" s="2285"/>
      <c r="AH212" s="2285"/>
      <c r="AI212" s="2285"/>
      <c r="AJ212" s="2285"/>
      <c r="AK212" s="2287"/>
      <c r="AL212" s="2287"/>
      <c r="AM212" s="2287"/>
      <c r="AN212" s="2287"/>
      <c r="AO212" s="2287"/>
      <c r="AP212" s="2287"/>
      <c r="AQ212" s="2287"/>
      <c r="AR212" s="2287"/>
      <c r="AS212" s="2287"/>
      <c r="AT212" s="2287"/>
      <c r="AU212" s="2287"/>
      <c r="AV212" s="2287"/>
      <c r="AW212" s="2287"/>
      <c r="AX212" s="2287"/>
      <c r="AY212" s="2287"/>
      <c r="AZ212" s="2287"/>
      <c r="BA212" s="2287"/>
      <c r="BB212" s="2287"/>
      <c r="BC212" s="2287"/>
    </row>
    <row r="213" spans="1:55" s="2281" customFormat="1">
      <c r="A213" s="2280"/>
      <c r="B213" s="2280"/>
      <c r="C213" s="2280"/>
      <c r="D213" s="2280"/>
      <c r="E213" s="2280"/>
      <c r="F213" s="2280"/>
      <c r="J213" s="2280"/>
      <c r="K213" s="2280"/>
      <c r="L213" s="2280"/>
      <c r="M213" s="2280"/>
      <c r="N213" s="2280"/>
      <c r="O213" s="2280"/>
      <c r="P213" s="2280"/>
      <c r="R213" s="2280"/>
      <c r="S213" s="2280"/>
      <c r="T213" s="2280"/>
      <c r="U213" s="2280"/>
      <c r="V213" s="2280"/>
      <c r="W213" s="2280"/>
      <c r="X213" s="2280"/>
      <c r="Y213" s="2280"/>
      <c r="Z213" s="2280"/>
      <c r="AA213" s="2280"/>
      <c r="AB213" s="2280"/>
      <c r="AC213" s="2288"/>
      <c r="AD213" s="2285"/>
      <c r="AE213" s="2285"/>
      <c r="AF213" s="2285"/>
      <c r="AG213" s="2285"/>
      <c r="AH213" s="2285"/>
      <c r="AI213" s="2285"/>
      <c r="AJ213" s="2285"/>
      <c r="AK213" s="2287"/>
      <c r="AL213" s="2287"/>
      <c r="AM213" s="2287"/>
      <c r="AN213" s="2287"/>
      <c r="AO213" s="2287"/>
      <c r="AP213" s="2287"/>
      <c r="AQ213" s="2287"/>
      <c r="AR213" s="2287"/>
      <c r="AS213" s="2287"/>
      <c r="AT213" s="2287"/>
      <c r="AU213" s="2287"/>
      <c r="AV213" s="2287"/>
      <c r="AW213" s="2287"/>
      <c r="AX213" s="2287"/>
      <c r="AY213" s="2287"/>
      <c r="AZ213" s="2287"/>
      <c r="BA213" s="2287"/>
      <c r="BB213" s="2287"/>
      <c r="BC213" s="2287"/>
    </row>
    <row r="214" spans="1:55" s="2281" customFormat="1">
      <c r="A214" s="2280"/>
      <c r="B214" s="2280"/>
      <c r="C214" s="2280"/>
      <c r="D214" s="2280"/>
      <c r="E214" s="2280"/>
      <c r="F214" s="2280"/>
      <c r="J214" s="2280"/>
      <c r="K214" s="2280"/>
      <c r="L214" s="2280"/>
      <c r="M214" s="2280"/>
      <c r="N214" s="2280"/>
      <c r="O214" s="2280"/>
      <c r="P214" s="2280"/>
      <c r="R214" s="2280"/>
      <c r="S214" s="2280"/>
      <c r="T214" s="2280"/>
      <c r="U214" s="2280"/>
      <c r="V214" s="2280"/>
      <c r="W214" s="2280"/>
      <c r="X214" s="2280"/>
      <c r="Y214" s="2280"/>
      <c r="Z214" s="2280"/>
      <c r="AA214" s="2280"/>
      <c r="AB214" s="2280"/>
      <c r="AC214" s="2288"/>
      <c r="AD214" s="2285"/>
      <c r="AE214" s="2285"/>
      <c r="AF214" s="2285"/>
      <c r="AG214" s="2285"/>
      <c r="AH214" s="2285"/>
      <c r="AI214" s="2285"/>
      <c r="AJ214" s="2285"/>
      <c r="AK214" s="2287"/>
      <c r="AL214" s="2287"/>
      <c r="AM214" s="2287"/>
      <c r="AN214" s="2287"/>
      <c r="AO214" s="2287"/>
      <c r="AP214" s="2287"/>
      <c r="AQ214" s="2287"/>
      <c r="AR214" s="2287"/>
      <c r="AS214" s="2287"/>
      <c r="AT214" s="2287"/>
      <c r="AU214" s="2287"/>
      <c r="AV214" s="2287"/>
      <c r="AW214" s="2287"/>
      <c r="AX214" s="2287"/>
      <c r="AY214" s="2287"/>
      <c r="AZ214" s="2287"/>
      <c r="BA214" s="2287"/>
      <c r="BB214" s="2287"/>
      <c r="BC214" s="2287"/>
    </row>
    <row r="215" spans="1:55" s="2281" customFormat="1">
      <c r="A215" s="2280"/>
      <c r="B215" s="2280"/>
      <c r="C215" s="2280"/>
      <c r="D215" s="2280"/>
      <c r="E215" s="2280"/>
      <c r="F215" s="2280"/>
      <c r="J215" s="2280"/>
      <c r="K215" s="2280"/>
      <c r="L215" s="2280"/>
      <c r="M215" s="2280"/>
      <c r="N215" s="2280"/>
      <c r="O215" s="2280"/>
      <c r="P215" s="2280"/>
      <c r="R215" s="2280"/>
      <c r="S215" s="2280"/>
      <c r="T215" s="2280"/>
      <c r="U215" s="2280"/>
      <c r="V215" s="2280"/>
      <c r="W215" s="2280"/>
      <c r="X215" s="2280"/>
      <c r="Y215" s="2280"/>
      <c r="Z215" s="2280"/>
      <c r="AA215" s="2280"/>
      <c r="AB215" s="2280"/>
      <c r="AC215" s="2288"/>
      <c r="AD215" s="2285"/>
      <c r="AE215" s="2285"/>
      <c r="AF215" s="2285"/>
      <c r="AG215" s="2285"/>
      <c r="AH215" s="2285"/>
      <c r="AI215" s="2285"/>
      <c r="AJ215" s="2285"/>
      <c r="AK215" s="2287"/>
      <c r="AL215" s="2287"/>
      <c r="AM215" s="2287"/>
      <c r="AN215" s="2287"/>
      <c r="AO215" s="2287"/>
      <c r="AP215" s="2287"/>
      <c r="AQ215" s="2287"/>
      <c r="AR215" s="2287"/>
      <c r="AS215" s="2287"/>
      <c r="AT215" s="2287"/>
      <c r="AU215" s="2287"/>
      <c r="AV215" s="2287"/>
      <c r="AW215" s="2287"/>
      <c r="AX215" s="2287"/>
      <c r="AY215" s="2287"/>
      <c r="AZ215" s="2287"/>
      <c r="BA215" s="2287"/>
      <c r="BB215" s="2287"/>
      <c r="BC215" s="2287"/>
    </row>
    <row r="216" spans="1:55" s="2281" customFormat="1">
      <c r="A216" s="2280"/>
      <c r="B216" s="2280"/>
      <c r="C216" s="2280"/>
      <c r="D216" s="2280"/>
      <c r="E216" s="2280"/>
      <c r="F216" s="2280"/>
      <c r="J216" s="2280"/>
      <c r="K216" s="2280"/>
      <c r="L216" s="2280"/>
      <c r="M216" s="2280"/>
      <c r="N216" s="2280"/>
      <c r="O216" s="2280"/>
      <c r="P216" s="2280"/>
      <c r="R216" s="2280"/>
      <c r="S216" s="2280"/>
      <c r="T216" s="2280"/>
      <c r="U216" s="2280"/>
      <c r="V216" s="2280"/>
      <c r="W216" s="2280"/>
      <c r="X216" s="2280"/>
      <c r="Y216" s="2280"/>
      <c r="Z216" s="2280"/>
      <c r="AA216" s="2280"/>
      <c r="AB216" s="2280"/>
      <c r="AC216" s="2288"/>
      <c r="AD216" s="2285"/>
      <c r="AE216" s="2285"/>
      <c r="AF216" s="2285"/>
      <c r="AG216" s="2285"/>
      <c r="AH216" s="2285"/>
      <c r="AI216" s="2285"/>
      <c r="AJ216" s="2285"/>
      <c r="AK216" s="2287"/>
      <c r="AL216" s="2287"/>
      <c r="AM216" s="2287"/>
      <c r="AN216" s="2287"/>
      <c r="AO216" s="2287"/>
      <c r="AP216" s="2287"/>
      <c r="AQ216" s="2287"/>
      <c r="AR216" s="2287"/>
      <c r="AS216" s="2287"/>
      <c r="AT216" s="2287"/>
      <c r="AU216" s="2287"/>
      <c r="AV216" s="2287"/>
      <c r="AW216" s="2287"/>
      <c r="AX216" s="2287"/>
      <c r="AY216" s="2287"/>
      <c r="AZ216" s="2287"/>
      <c r="BA216" s="2287"/>
      <c r="BB216" s="2287"/>
      <c r="BC216" s="2287"/>
    </row>
    <row r="217" spans="1:55" s="2281" customFormat="1">
      <c r="A217" s="2280"/>
      <c r="B217" s="2280"/>
      <c r="C217" s="2280"/>
      <c r="D217" s="2280"/>
      <c r="E217" s="2280"/>
      <c r="F217" s="2280"/>
      <c r="J217" s="2280"/>
      <c r="K217" s="2280"/>
      <c r="L217" s="2280"/>
      <c r="M217" s="2280"/>
      <c r="N217" s="2280"/>
      <c r="O217" s="2280"/>
      <c r="P217" s="2280"/>
      <c r="R217" s="2280"/>
      <c r="S217" s="2280"/>
      <c r="T217" s="2280"/>
      <c r="U217" s="2280"/>
      <c r="V217" s="2280"/>
      <c r="W217" s="2280"/>
      <c r="X217" s="2280"/>
      <c r="Y217" s="2280"/>
      <c r="Z217" s="2280"/>
      <c r="AA217" s="2280"/>
      <c r="AB217" s="2280"/>
      <c r="AC217" s="2288"/>
      <c r="AD217" s="2285"/>
      <c r="AE217" s="2285"/>
      <c r="AF217" s="2285"/>
      <c r="AG217" s="2285"/>
      <c r="AH217" s="2285"/>
      <c r="AI217" s="2285"/>
      <c r="AJ217" s="2285"/>
      <c r="AK217" s="2287"/>
      <c r="AL217" s="2287"/>
      <c r="AM217" s="2287"/>
      <c r="AN217" s="2287"/>
      <c r="AO217" s="2287"/>
      <c r="AP217" s="2287"/>
      <c r="AQ217" s="2287"/>
      <c r="AR217" s="2287"/>
      <c r="AS217" s="2287"/>
      <c r="AT217" s="2287"/>
      <c r="AU217" s="2287"/>
      <c r="AV217" s="2287"/>
      <c r="AW217" s="2287"/>
      <c r="AX217" s="2287"/>
      <c r="AY217" s="2287"/>
      <c r="AZ217" s="2287"/>
      <c r="BA217" s="2287"/>
      <c r="BB217" s="2287"/>
      <c r="BC217" s="2287"/>
    </row>
    <row r="218" spans="1:55" s="2281" customFormat="1">
      <c r="A218" s="2280"/>
      <c r="B218" s="2280"/>
      <c r="C218" s="2280"/>
      <c r="D218" s="2280"/>
      <c r="E218" s="2280"/>
      <c r="F218" s="2280"/>
      <c r="J218" s="2280"/>
      <c r="K218" s="2280"/>
      <c r="L218" s="2280"/>
      <c r="M218" s="2280"/>
      <c r="N218" s="2280"/>
      <c r="O218" s="2280"/>
      <c r="P218" s="2280"/>
      <c r="R218" s="2280"/>
      <c r="S218" s="2280"/>
      <c r="T218" s="2280"/>
      <c r="U218" s="2280"/>
      <c r="V218" s="2280"/>
      <c r="W218" s="2280"/>
      <c r="X218" s="2280"/>
      <c r="Y218" s="2280"/>
      <c r="Z218" s="2280"/>
      <c r="AA218" s="2280"/>
      <c r="AB218" s="2280"/>
      <c r="AC218" s="2288"/>
      <c r="AD218" s="2285"/>
      <c r="AE218" s="2285"/>
      <c r="AF218" s="2285"/>
      <c r="AG218" s="2285"/>
      <c r="AH218" s="2285"/>
      <c r="AI218" s="2285"/>
      <c r="AJ218" s="2285"/>
      <c r="AK218" s="2287"/>
      <c r="AL218" s="2287"/>
      <c r="AM218" s="2287"/>
      <c r="AN218" s="2287"/>
      <c r="AO218" s="2287"/>
      <c r="AP218" s="2287"/>
      <c r="AQ218" s="2287"/>
      <c r="AR218" s="2287"/>
      <c r="AS218" s="2287"/>
      <c r="AT218" s="2287"/>
      <c r="AU218" s="2287"/>
      <c r="AV218" s="2287"/>
      <c r="AW218" s="2287"/>
      <c r="AX218" s="2287"/>
      <c r="AY218" s="2287"/>
      <c r="AZ218" s="2287"/>
      <c r="BA218" s="2287"/>
      <c r="BB218" s="2287"/>
      <c r="BC218" s="2287"/>
    </row>
    <row r="219" spans="1:55" s="2281" customFormat="1">
      <c r="A219" s="2280"/>
      <c r="B219" s="2280"/>
      <c r="C219" s="2280"/>
      <c r="D219" s="2280"/>
      <c r="E219" s="2280"/>
      <c r="F219" s="2280"/>
      <c r="J219" s="2280"/>
      <c r="K219" s="2280"/>
      <c r="L219" s="2280"/>
      <c r="M219" s="2280"/>
      <c r="N219" s="2280"/>
      <c r="O219" s="2280"/>
      <c r="P219" s="2280"/>
      <c r="R219" s="2280"/>
      <c r="S219" s="2280"/>
      <c r="T219" s="2280"/>
      <c r="U219" s="2280"/>
      <c r="V219" s="2280"/>
      <c r="W219" s="2280"/>
      <c r="X219" s="2280"/>
      <c r="Y219" s="2280"/>
      <c r="Z219" s="2280"/>
      <c r="AA219" s="2280"/>
      <c r="AB219" s="2280"/>
      <c r="AC219" s="2288"/>
      <c r="AD219" s="2285"/>
      <c r="AE219" s="2285"/>
      <c r="AF219" s="2285"/>
      <c r="AG219" s="2285"/>
      <c r="AH219" s="2285"/>
      <c r="AI219" s="2285"/>
      <c r="AJ219" s="2285"/>
      <c r="AK219" s="2287"/>
      <c r="AL219" s="2287"/>
      <c r="AM219" s="2287"/>
      <c r="AN219" s="2287"/>
      <c r="AO219" s="2287"/>
      <c r="AP219" s="2287"/>
      <c r="AQ219" s="2287"/>
      <c r="AR219" s="2287"/>
      <c r="AS219" s="2287"/>
      <c r="AT219" s="2287"/>
      <c r="AU219" s="2287"/>
      <c r="AV219" s="2287"/>
      <c r="AW219" s="2287"/>
      <c r="AX219" s="2287"/>
      <c r="AY219" s="2287"/>
      <c r="AZ219" s="2287"/>
      <c r="BA219" s="2287"/>
      <c r="BB219" s="2287"/>
      <c r="BC219" s="2287"/>
    </row>
    <row r="220" spans="1:55" s="2281" customFormat="1">
      <c r="A220" s="2280"/>
      <c r="B220" s="2280"/>
      <c r="C220" s="2280"/>
      <c r="D220" s="2280"/>
      <c r="E220" s="2280"/>
      <c r="F220" s="2280"/>
      <c r="J220" s="2280"/>
      <c r="K220" s="2280"/>
      <c r="L220" s="2280"/>
      <c r="M220" s="2280"/>
      <c r="N220" s="2280"/>
      <c r="O220" s="2280"/>
      <c r="P220" s="2280"/>
      <c r="R220" s="2280"/>
      <c r="S220" s="2280"/>
      <c r="T220" s="2280"/>
      <c r="U220" s="2280"/>
      <c r="V220" s="2280"/>
      <c r="W220" s="2280"/>
      <c r="X220" s="2280"/>
      <c r="Y220" s="2280"/>
      <c r="Z220" s="2280"/>
      <c r="AA220" s="2280"/>
      <c r="AB220" s="2280"/>
      <c r="AC220" s="2288"/>
      <c r="AD220" s="2285"/>
      <c r="AE220" s="2285"/>
      <c r="AF220" s="2285"/>
      <c r="AG220" s="2285"/>
      <c r="AH220" s="2285"/>
      <c r="AI220" s="2285"/>
      <c r="AJ220" s="2285"/>
      <c r="AK220" s="2287"/>
      <c r="AL220" s="2287"/>
      <c r="AM220" s="2287"/>
      <c r="AN220" s="2287"/>
      <c r="AO220" s="2287"/>
      <c r="AP220" s="2287"/>
      <c r="AQ220" s="2287"/>
      <c r="AR220" s="2287"/>
      <c r="AS220" s="2287"/>
      <c r="AT220" s="2287"/>
      <c r="AU220" s="2287"/>
      <c r="AV220" s="2287"/>
      <c r="AW220" s="2287"/>
      <c r="AX220" s="2287"/>
      <c r="AY220" s="2287"/>
      <c r="AZ220" s="2287"/>
      <c r="BA220" s="2287"/>
      <c r="BB220" s="2287"/>
      <c r="BC220" s="2287"/>
    </row>
    <row r="221" spans="1:55" s="2281" customFormat="1">
      <c r="A221" s="2280"/>
      <c r="B221" s="2280"/>
      <c r="C221" s="2280"/>
      <c r="D221" s="2280"/>
      <c r="E221" s="2280"/>
      <c r="F221" s="2280"/>
      <c r="J221" s="2280"/>
      <c r="K221" s="2280"/>
      <c r="L221" s="2280"/>
      <c r="M221" s="2280"/>
      <c r="N221" s="2280"/>
      <c r="O221" s="2280"/>
      <c r="P221" s="2280"/>
      <c r="R221" s="2280"/>
      <c r="S221" s="2280"/>
      <c r="T221" s="2280"/>
      <c r="U221" s="2280"/>
      <c r="V221" s="2280"/>
      <c r="W221" s="2280"/>
      <c r="X221" s="2280"/>
      <c r="Y221" s="2280"/>
      <c r="Z221" s="2280"/>
      <c r="AA221" s="2280"/>
      <c r="AB221" s="2280"/>
      <c r="AC221" s="2288"/>
      <c r="AD221" s="2285"/>
      <c r="AE221" s="2285"/>
      <c r="AF221" s="2285"/>
      <c r="AG221" s="2285"/>
      <c r="AH221" s="2285"/>
      <c r="AI221" s="2285"/>
      <c r="AJ221" s="2285"/>
      <c r="AK221" s="2287"/>
      <c r="AL221" s="2287"/>
      <c r="AM221" s="2287"/>
      <c r="AN221" s="2287"/>
      <c r="AO221" s="2287"/>
      <c r="AP221" s="2287"/>
      <c r="AQ221" s="2287"/>
      <c r="AR221" s="2287"/>
      <c r="AS221" s="2287"/>
      <c r="AT221" s="2287"/>
      <c r="AU221" s="2287"/>
      <c r="AV221" s="2287"/>
      <c r="AW221" s="2287"/>
      <c r="AX221" s="2287"/>
      <c r="AY221" s="2287"/>
      <c r="AZ221" s="2287"/>
      <c r="BA221" s="2287"/>
      <c r="BB221" s="2287"/>
      <c r="BC221" s="2287"/>
    </row>
    <row r="222" spans="1:55" s="2281" customFormat="1">
      <c r="A222" s="2280"/>
      <c r="B222" s="2280"/>
      <c r="C222" s="2280"/>
      <c r="D222" s="2280"/>
      <c r="E222" s="2280"/>
      <c r="F222" s="2280"/>
      <c r="J222" s="2280"/>
      <c r="K222" s="2280"/>
      <c r="L222" s="2280"/>
      <c r="M222" s="2280"/>
      <c r="N222" s="2280"/>
      <c r="O222" s="2280"/>
      <c r="P222" s="2280"/>
      <c r="R222" s="2280"/>
      <c r="S222" s="2280"/>
      <c r="T222" s="2280"/>
      <c r="U222" s="2280"/>
      <c r="V222" s="2280"/>
      <c r="W222" s="2280"/>
      <c r="X222" s="2280"/>
      <c r="Y222" s="2280"/>
      <c r="Z222" s="2280"/>
      <c r="AA222" s="2280"/>
      <c r="AB222" s="2280"/>
      <c r="AC222" s="2288"/>
      <c r="AD222" s="2285"/>
      <c r="AE222" s="2285"/>
      <c r="AF222" s="2285"/>
      <c r="AG222" s="2285"/>
      <c r="AH222" s="2285"/>
      <c r="AI222" s="2285"/>
      <c r="AJ222" s="2285"/>
      <c r="AK222" s="2287"/>
      <c r="AL222" s="2287"/>
      <c r="AM222" s="2287"/>
      <c r="AN222" s="2287"/>
      <c r="AO222" s="2287"/>
      <c r="AP222" s="2287"/>
      <c r="AQ222" s="2287"/>
      <c r="AR222" s="2287"/>
      <c r="AS222" s="2287"/>
      <c r="AT222" s="2287"/>
      <c r="AU222" s="2287"/>
      <c r="AV222" s="2287"/>
      <c r="AW222" s="2287"/>
      <c r="AX222" s="2287"/>
      <c r="AY222" s="2287"/>
      <c r="AZ222" s="2287"/>
      <c r="BA222" s="2287"/>
      <c r="BB222" s="2287"/>
      <c r="BC222" s="2287"/>
    </row>
    <row r="223" spans="1:55" s="2281" customFormat="1">
      <c r="A223" s="2280"/>
      <c r="B223" s="2280"/>
      <c r="C223" s="2280"/>
      <c r="D223" s="2280"/>
      <c r="E223" s="2280"/>
      <c r="F223" s="2280"/>
      <c r="J223" s="2280"/>
      <c r="K223" s="2280"/>
      <c r="L223" s="2280"/>
      <c r="M223" s="2280"/>
      <c r="N223" s="2280"/>
      <c r="O223" s="2280"/>
      <c r="P223" s="2280"/>
      <c r="R223" s="2280"/>
      <c r="S223" s="2280"/>
      <c r="T223" s="2280"/>
      <c r="U223" s="2280"/>
      <c r="V223" s="2280"/>
      <c r="W223" s="2280"/>
      <c r="X223" s="2280"/>
      <c r="Y223" s="2280"/>
      <c r="Z223" s="2280"/>
      <c r="AA223" s="2280"/>
      <c r="AB223" s="2280"/>
      <c r="AC223" s="2288"/>
      <c r="AD223" s="2285"/>
      <c r="AE223" s="2285"/>
      <c r="AF223" s="2285"/>
      <c r="AG223" s="2285"/>
      <c r="AH223" s="2285"/>
      <c r="AI223" s="2285"/>
      <c r="AJ223" s="2285"/>
      <c r="AK223" s="2287"/>
      <c r="AL223" s="2287"/>
      <c r="AM223" s="2287"/>
      <c r="AN223" s="2287"/>
      <c r="AO223" s="2287"/>
      <c r="AP223" s="2287"/>
      <c r="AQ223" s="2287"/>
      <c r="AR223" s="2287"/>
      <c r="AS223" s="2287"/>
      <c r="AT223" s="2287"/>
      <c r="AU223" s="2287"/>
      <c r="AV223" s="2287"/>
      <c r="AW223" s="2287"/>
      <c r="AX223" s="2287"/>
      <c r="AY223" s="2287"/>
      <c r="AZ223" s="2287"/>
      <c r="BA223" s="2287"/>
      <c r="BB223" s="2287"/>
      <c r="BC223" s="2287"/>
    </row>
    <row r="224" spans="1:55" s="2281" customFormat="1">
      <c r="A224" s="2280"/>
      <c r="B224" s="2280"/>
      <c r="C224" s="2280"/>
      <c r="D224" s="2280"/>
      <c r="E224" s="2280"/>
      <c r="F224" s="2280"/>
      <c r="J224" s="2280"/>
      <c r="K224" s="2280"/>
      <c r="L224" s="2280"/>
      <c r="M224" s="2280"/>
      <c r="N224" s="2280"/>
      <c r="O224" s="2280"/>
      <c r="P224" s="2280"/>
      <c r="R224" s="2280"/>
      <c r="S224" s="2280"/>
      <c r="T224" s="2280"/>
      <c r="U224" s="2280"/>
      <c r="V224" s="2280"/>
      <c r="W224" s="2280"/>
      <c r="X224" s="2280"/>
      <c r="Y224" s="2280"/>
      <c r="Z224" s="2280"/>
      <c r="AA224" s="2280"/>
      <c r="AB224" s="2280"/>
      <c r="AC224" s="2288"/>
      <c r="AD224" s="2285"/>
      <c r="AE224" s="2285"/>
      <c r="AF224" s="2285"/>
      <c r="AG224" s="2285"/>
      <c r="AH224" s="2285"/>
      <c r="AI224" s="2285"/>
      <c r="AJ224" s="2285"/>
      <c r="AK224" s="2287"/>
      <c r="AL224" s="2287"/>
      <c r="AM224" s="2287"/>
      <c r="AN224" s="2287"/>
      <c r="AO224" s="2287"/>
      <c r="AP224" s="2287"/>
      <c r="AQ224" s="2287"/>
      <c r="AR224" s="2287"/>
      <c r="AS224" s="2287"/>
      <c r="AT224" s="2287"/>
      <c r="AU224" s="2287"/>
      <c r="AV224" s="2287"/>
      <c r="AW224" s="2287"/>
      <c r="AX224" s="2287"/>
      <c r="AY224" s="2287"/>
      <c r="AZ224" s="2287"/>
      <c r="BA224" s="2287"/>
      <c r="BB224" s="2287"/>
      <c r="BC224" s="2287"/>
    </row>
    <row r="225" spans="1:55" s="2281" customFormat="1">
      <c r="A225" s="2280"/>
      <c r="B225" s="2280"/>
      <c r="C225" s="2280"/>
      <c r="D225" s="2280"/>
      <c r="E225" s="2280"/>
      <c r="F225" s="2280"/>
      <c r="J225" s="2280"/>
      <c r="K225" s="2280"/>
      <c r="L225" s="2280"/>
      <c r="M225" s="2280"/>
      <c r="N225" s="2280"/>
      <c r="O225" s="2280"/>
      <c r="P225" s="2280"/>
      <c r="R225" s="2280"/>
      <c r="S225" s="2280"/>
      <c r="T225" s="2280"/>
      <c r="U225" s="2280"/>
      <c r="V225" s="2280"/>
      <c r="W225" s="2280"/>
      <c r="X225" s="2280"/>
      <c r="Y225" s="2280"/>
      <c r="Z225" s="2280"/>
      <c r="AA225" s="2280"/>
      <c r="AB225" s="2280"/>
      <c r="AC225" s="2288"/>
      <c r="AD225" s="2285"/>
      <c r="AE225" s="2285"/>
      <c r="AF225" s="2285"/>
      <c r="AG225" s="2285"/>
      <c r="AH225" s="2285"/>
      <c r="AI225" s="2285"/>
      <c r="AJ225" s="2285"/>
      <c r="AK225" s="2287"/>
      <c r="AL225" s="2287"/>
      <c r="AM225" s="2287"/>
      <c r="AN225" s="2287"/>
      <c r="AO225" s="2287"/>
      <c r="AP225" s="2287"/>
      <c r="AQ225" s="2287"/>
      <c r="AR225" s="2287"/>
      <c r="AS225" s="2287"/>
      <c r="AT225" s="2287"/>
      <c r="AU225" s="2287"/>
      <c r="AV225" s="2287"/>
      <c r="AW225" s="2287"/>
      <c r="AX225" s="2287"/>
      <c r="AY225" s="2287"/>
      <c r="AZ225" s="2287"/>
      <c r="BA225" s="2287"/>
      <c r="BB225" s="2287"/>
      <c r="BC225" s="2287"/>
    </row>
    <row r="226" spans="1:55" s="2281" customFormat="1">
      <c r="A226" s="2280"/>
      <c r="B226" s="2280"/>
      <c r="C226" s="2280"/>
      <c r="D226" s="2280"/>
      <c r="E226" s="2280"/>
      <c r="F226" s="2280"/>
      <c r="J226" s="2280"/>
      <c r="K226" s="2280"/>
      <c r="L226" s="2280"/>
      <c r="M226" s="2280"/>
      <c r="N226" s="2280"/>
      <c r="O226" s="2280"/>
      <c r="P226" s="2280"/>
      <c r="R226" s="2280"/>
      <c r="S226" s="2280"/>
      <c r="T226" s="2280"/>
      <c r="U226" s="2280"/>
      <c r="V226" s="2280"/>
      <c r="W226" s="2280"/>
      <c r="X226" s="2280"/>
      <c r="Y226" s="2280"/>
      <c r="Z226" s="2280"/>
      <c r="AA226" s="2280"/>
      <c r="AB226" s="2280"/>
      <c r="AC226" s="2288"/>
      <c r="AD226" s="2285"/>
      <c r="AE226" s="2285"/>
      <c r="AF226" s="2285"/>
      <c r="AG226" s="2285"/>
      <c r="AH226" s="2285"/>
      <c r="AI226" s="2285"/>
      <c r="AJ226" s="2285"/>
      <c r="AK226" s="2287"/>
      <c r="AL226" s="2287"/>
      <c r="AM226" s="2287"/>
      <c r="AN226" s="2287"/>
      <c r="AO226" s="2287"/>
      <c r="AP226" s="2287"/>
      <c r="AQ226" s="2287"/>
      <c r="AR226" s="2287"/>
      <c r="AS226" s="2287"/>
      <c r="AT226" s="2287"/>
      <c r="AU226" s="2287"/>
      <c r="AV226" s="2287"/>
      <c r="AW226" s="2287"/>
      <c r="AX226" s="2287"/>
      <c r="AY226" s="2287"/>
      <c r="AZ226" s="2287"/>
      <c r="BA226" s="2287"/>
      <c r="BB226" s="2287"/>
      <c r="BC226" s="2287"/>
    </row>
    <row r="227" spans="1:55" s="2281" customFormat="1">
      <c r="A227" s="2280"/>
      <c r="B227" s="2280"/>
      <c r="C227" s="2280"/>
      <c r="D227" s="2280"/>
      <c r="E227" s="2280"/>
      <c r="F227" s="2280"/>
      <c r="J227" s="2280"/>
      <c r="K227" s="2280"/>
      <c r="L227" s="2280"/>
      <c r="M227" s="2280"/>
      <c r="N227" s="2280"/>
      <c r="O227" s="2280"/>
      <c r="P227" s="2280"/>
      <c r="R227" s="2280"/>
      <c r="S227" s="2280"/>
      <c r="T227" s="2280"/>
      <c r="U227" s="2280"/>
      <c r="V227" s="2280"/>
      <c r="W227" s="2280"/>
      <c r="X227" s="2280"/>
      <c r="Y227" s="2280"/>
      <c r="Z227" s="2280"/>
      <c r="AA227" s="2280"/>
      <c r="AB227" s="2280"/>
      <c r="AC227" s="2288"/>
      <c r="AD227" s="2285"/>
      <c r="AE227" s="2285"/>
      <c r="AF227" s="2285"/>
      <c r="AG227" s="2285"/>
      <c r="AH227" s="2285"/>
      <c r="AI227" s="2285"/>
      <c r="AJ227" s="2285"/>
      <c r="AK227" s="2287"/>
      <c r="AL227" s="2287"/>
      <c r="AM227" s="2287"/>
      <c r="AN227" s="2287"/>
      <c r="AO227" s="2287"/>
      <c r="AP227" s="2287"/>
      <c r="AQ227" s="2287"/>
      <c r="AR227" s="2287"/>
      <c r="AS227" s="2287"/>
      <c r="AT227" s="2287"/>
      <c r="AU227" s="2287"/>
      <c r="AV227" s="2287"/>
      <c r="AW227" s="2287"/>
      <c r="AX227" s="2287"/>
      <c r="AY227" s="2287"/>
      <c r="AZ227" s="2287"/>
      <c r="BA227" s="2287"/>
      <c r="BB227" s="2287"/>
      <c r="BC227" s="2287"/>
    </row>
    <row r="228" spans="1:55" s="2281" customFormat="1">
      <c r="A228" s="2280"/>
      <c r="B228" s="2280"/>
      <c r="C228" s="2280"/>
      <c r="D228" s="2280"/>
      <c r="E228" s="2280"/>
      <c r="F228" s="2280"/>
      <c r="J228" s="2280"/>
      <c r="K228" s="2280"/>
      <c r="L228" s="2280"/>
      <c r="M228" s="2280"/>
      <c r="N228" s="2280"/>
      <c r="O228" s="2280"/>
      <c r="P228" s="2280"/>
      <c r="R228" s="2280"/>
      <c r="S228" s="2280"/>
      <c r="T228" s="2280"/>
      <c r="U228" s="2280"/>
      <c r="V228" s="2280"/>
      <c r="W228" s="2280"/>
      <c r="X228" s="2280"/>
      <c r="Y228" s="2280"/>
      <c r="Z228" s="2280"/>
      <c r="AA228" s="2280"/>
      <c r="AB228" s="2280"/>
      <c r="AC228" s="2288"/>
      <c r="AD228" s="2285"/>
      <c r="AE228" s="2285"/>
      <c r="AF228" s="2285"/>
      <c r="AG228" s="2285"/>
      <c r="AH228" s="2285"/>
      <c r="AI228" s="2285"/>
      <c r="AJ228" s="2285"/>
      <c r="AK228" s="2287"/>
      <c r="AL228" s="2287"/>
      <c r="AM228" s="2287"/>
      <c r="AN228" s="2287"/>
      <c r="AO228" s="2287"/>
      <c r="AP228" s="2287"/>
      <c r="AQ228" s="2287"/>
      <c r="AR228" s="2287"/>
      <c r="AS228" s="2287"/>
      <c r="AT228" s="2287"/>
      <c r="AU228" s="2287"/>
      <c r="AV228" s="2287"/>
      <c r="AW228" s="2287"/>
      <c r="AX228" s="2287"/>
      <c r="AY228" s="2287"/>
      <c r="AZ228" s="2287"/>
      <c r="BA228" s="2287"/>
      <c r="BB228" s="2287"/>
      <c r="BC228" s="2287"/>
    </row>
    <row r="229" spans="1:55" s="2281" customFormat="1">
      <c r="A229" s="2280"/>
      <c r="B229" s="2280"/>
      <c r="C229" s="2280"/>
      <c r="D229" s="2280"/>
      <c r="E229" s="2280"/>
      <c r="F229" s="2280"/>
      <c r="J229" s="2280"/>
      <c r="K229" s="2280"/>
      <c r="L229" s="2280"/>
      <c r="M229" s="2280"/>
      <c r="N229" s="2280"/>
      <c r="O229" s="2280"/>
      <c r="P229" s="2280"/>
      <c r="R229" s="2280"/>
      <c r="S229" s="2280"/>
      <c r="T229" s="2280"/>
      <c r="U229" s="2280"/>
      <c r="V229" s="2280"/>
      <c r="W229" s="2280"/>
      <c r="X229" s="2280"/>
      <c r="Y229" s="2280"/>
      <c r="Z229" s="2280"/>
      <c r="AA229" s="2280"/>
      <c r="AB229" s="2280"/>
      <c r="AC229" s="2288"/>
      <c r="AD229" s="2285"/>
      <c r="AE229" s="2285"/>
      <c r="AF229" s="2285"/>
      <c r="AG229" s="2285"/>
      <c r="AH229" s="2285"/>
      <c r="AI229" s="2285"/>
      <c r="AJ229" s="2285"/>
      <c r="AK229" s="2287"/>
      <c r="AL229" s="2287"/>
      <c r="AM229" s="2287"/>
      <c r="AN229" s="2287"/>
      <c r="AO229" s="2287"/>
      <c r="AP229" s="2287"/>
      <c r="AQ229" s="2287"/>
      <c r="AR229" s="2287"/>
      <c r="AS229" s="2287"/>
      <c r="AT229" s="2287"/>
      <c r="AU229" s="2287"/>
      <c r="AV229" s="2287"/>
      <c r="AW229" s="2287"/>
      <c r="AX229" s="2287"/>
      <c r="AY229" s="2287"/>
      <c r="AZ229" s="2287"/>
      <c r="BA229" s="2287"/>
      <c r="BB229" s="2287"/>
      <c r="BC229" s="2287"/>
    </row>
    <row r="230" spans="1:55" s="2281" customFormat="1">
      <c r="A230" s="2280"/>
      <c r="B230" s="2280"/>
      <c r="C230" s="2280"/>
      <c r="D230" s="2280"/>
      <c r="E230" s="2280"/>
      <c r="F230" s="2280"/>
      <c r="J230" s="2280"/>
      <c r="K230" s="2280"/>
      <c r="L230" s="2280"/>
      <c r="M230" s="2280"/>
      <c r="N230" s="2280"/>
      <c r="O230" s="2280"/>
      <c r="P230" s="2280"/>
      <c r="R230" s="2280"/>
      <c r="S230" s="2280"/>
      <c r="T230" s="2280"/>
      <c r="U230" s="2280"/>
      <c r="V230" s="2280"/>
      <c r="W230" s="2280"/>
      <c r="X230" s="2280"/>
      <c r="Y230" s="2280"/>
      <c r="Z230" s="2280"/>
      <c r="AA230" s="2280"/>
      <c r="AB230" s="2280"/>
      <c r="AC230" s="2288"/>
      <c r="AD230" s="2285"/>
      <c r="AE230" s="2285"/>
      <c r="AF230" s="2285"/>
      <c r="AG230" s="2285"/>
      <c r="AH230" s="2285"/>
      <c r="AI230" s="2285"/>
      <c r="AJ230" s="2285"/>
      <c r="AK230" s="2287"/>
      <c r="AL230" s="2287"/>
      <c r="AM230" s="2287"/>
      <c r="AN230" s="2287"/>
      <c r="AO230" s="2287"/>
      <c r="AP230" s="2287"/>
      <c r="AQ230" s="2287"/>
      <c r="AR230" s="2287"/>
      <c r="AS230" s="2287"/>
      <c r="AT230" s="2287"/>
      <c r="AU230" s="2287"/>
      <c r="AV230" s="2287"/>
      <c r="AW230" s="2287"/>
      <c r="AX230" s="2287"/>
      <c r="AY230" s="2287"/>
      <c r="AZ230" s="2287"/>
      <c r="BA230" s="2287"/>
      <c r="BB230" s="2287"/>
      <c r="BC230" s="2287"/>
    </row>
    <row r="231" spans="1:55" s="2281" customFormat="1">
      <c r="A231" s="2280"/>
      <c r="B231" s="2280"/>
      <c r="C231" s="2280"/>
      <c r="D231" s="2280"/>
      <c r="E231" s="2280"/>
      <c r="F231" s="2280"/>
      <c r="J231" s="2280"/>
      <c r="K231" s="2280"/>
      <c r="L231" s="2280"/>
      <c r="M231" s="2280"/>
      <c r="N231" s="2280"/>
      <c r="O231" s="2280"/>
      <c r="P231" s="2280"/>
      <c r="R231" s="2280"/>
      <c r="S231" s="2280"/>
      <c r="T231" s="2280"/>
      <c r="U231" s="2280"/>
      <c r="V231" s="2280"/>
      <c r="W231" s="2280"/>
      <c r="X231" s="2280"/>
      <c r="Y231" s="2280"/>
      <c r="Z231" s="2280"/>
      <c r="AA231" s="2280"/>
      <c r="AB231" s="2280"/>
      <c r="AC231" s="2288"/>
      <c r="AD231" s="2285"/>
      <c r="AE231" s="2285"/>
      <c r="AF231" s="2285"/>
      <c r="AG231" s="2285"/>
      <c r="AH231" s="2285"/>
      <c r="AI231" s="2285"/>
      <c r="AJ231" s="2285"/>
      <c r="AK231" s="2287"/>
      <c r="AL231" s="2287"/>
      <c r="AM231" s="2287"/>
      <c r="AN231" s="2287"/>
      <c r="AO231" s="2287"/>
      <c r="AP231" s="2287"/>
      <c r="AQ231" s="2287"/>
      <c r="AR231" s="2287"/>
      <c r="AS231" s="2287"/>
      <c r="AT231" s="2287"/>
      <c r="AU231" s="2287"/>
      <c r="AV231" s="2287"/>
      <c r="AW231" s="2287"/>
      <c r="AX231" s="2287"/>
      <c r="AY231" s="2287"/>
      <c r="AZ231" s="2287"/>
      <c r="BA231" s="2287"/>
      <c r="BB231" s="2287"/>
      <c r="BC231" s="2287"/>
    </row>
    <row r="232" spans="1:55" s="2281" customFormat="1">
      <c r="A232" s="2280"/>
      <c r="B232" s="2280"/>
      <c r="C232" s="2280"/>
      <c r="D232" s="2280"/>
      <c r="E232" s="2280"/>
      <c r="F232" s="2280"/>
      <c r="J232" s="2280"/>
      <c r="K232" s="2280"/>
      <c r="L232" s="2280"/>
      <c r="M232" s="2280"/>
      <c r="N232" s="2280"/>
      <c r="O232" s="2280"/>
      <c r="P232" s="2280"/>
      <c r="R232" s="2280"/>
      <c r="S232" s="2280"/>
      <c r="T232" s="2280"/>
      <c r="U232" s="2280"/>
      <c r="V232" s="2280"/>
      <c r="W232" s="2280"/>
      <c r="X232" s="2280"/>
      <c r="Y232" s="2280"/>
      <c r="Z232" s="2280"/>
      <c r="AA232" s="2280"/>
      <c r="AB232" s="2280"/>
      <c r="AC232" s="2288"/>
      <c r="AD232" s="2285"/>
      <c r="AE232" s="2285"/>
      <c r="AF232" s="2285"/>
      <c r="AG232" s="2285"/>
      <c r="AH232" s="2285"/>
      <c r="AI232" s="2285"/>
      <c r="AJ232" s="2285"/>
      <c r="AK232" s="2287"/>
      <c r="AL232" s="2287"/>
      <c r="AM232" s="2287"/>
      <c r="AN232" s="2287"/>
      <c r="AO232" s="2287"/>
      <c r="AP232" s="2287"/>
      <c r="AQ232" s="2287"/>
      <c r="AR232" s="2287"/>
      <c r="AS232" s="2287"/>
      <c r="AT232" s="2287"/>
      <c r="AU232" s="2287"/>
      <c r="AV232" s="2287"/>
      <c r="AW232" s="2287"/>
      <c r="AX232" s="2287"/>
      <c r="AY232" s="2287"/>
      <c r="AZ232" s="2287"/>
      <c r="BA232" s="2287"/>
      <c r="BB232" s="2287"/>
      <c r="BC232" s="2287"/>
    </row>
    <row r="233" spans="1:55" s="2281" customFormat="1">
      <c r="A233" s="2280"/>
      <c r="B233" s="2280"/>
      <c r="C233" s="2280"/>
      <c r="D233" s="2280"/>
      <c r="E233" s="2280"/>
      <c r="F233" s="2280"/>
      <c r="J233" s="2280"/>
      <c r="K233" s="2280"/>
      <c r="L233" s="2280"/>
      <c r="M233" s="2280"/>
      <c r="N233" s="2280"/>
      <c r="O233" s="2280"/>
      <c r="P233" s="2280"/>
      <c r="R233" s="2280"/>
      <c r="S233" s="2280"/>
      <c r="T233" s="2280"/>
      <c r="U233" s="2280"/>
      <c r="V233" s="2280"/>
      <c r="W233" s="2280"/>
      <c r="X233" s="2280"/>
      <c r="Y233" s="2280"/>
      <c r="Z233" s="2280"/>
      <c r="AA233" s="2280"/>
      <c r="AB233" s="2280"/>
      <c r="AC233" s="2288"/>
      <c r="AD233" s="2285"/>
      <c r="AE233" s="2285"/>
      <c r="AF233" s="2285"/>
      <c r="AG233" s="2285"/>
      <c r="AH233" s="2285"/>
      <c r="AI233" s="2285"/>
      <c r="AJ233" s="2285"/>
      <c r="AK233" s="2287"/>
      <c r="AL233" s="2287"/>
      <c r="AM233" s="2287"/>
      <c r="AN233" s="2287"/>
      <c r="AO233" s="2287"/>
      <c r="AP233" s="2287"/>
      <c r="AQ233" s="2287"/>
      <c r="AR233" s="2287"/>
      <c r="AS233" s="2287"/>
      <c r="AT233" s="2287"/>
      <c r="AU233" s="2287"/>
      <c r="AV233" s="2287"/>
      <c r="AW233" s="2287"/>
      <c r="AX233" s="2287"/>
      <c r="AY233" s="2287"/>
      <c r="AZ233" s="2287"/>
      <c r="BA233" s="2287"/>
      <c r="BB233" s="2287"/>
      <c r="BC233" s="2287"/>
    </row>
    <row r="234" spans="1:55" s="2281" customFormat="1">
      <c r="A234" s="2280"/>
      <c r="B234" s="2280"/>
      <c r="C234" s="2280"/>
      <c r="D234" s="2280"/>
      <c r="E234" s="2280"/>
      <c r="F234" s="2280"/>
      <c r="J234" s="2280"/>
      <c r="K234" s="2280"/>
      <c r="L234" s="2280"/>
      <c r="M234" s="2280"/>
      <c r="N234" s="2280"/>
      <c r="O234" s="2280"/>
      <c r="P234" s="2280"/>
      <c r="R234" s="2280"/>
      <c r="S234" s="2280"/>
      <c r="T234" s="2280"/>
      <c r="U234" s="2280"/>
      <c r="V234" s="2280"/>
      <c r="W234" s="2280"/>
      <c r="X234" s="2280"/>
      <c r="Y234" s="2280"/>
      <c r="Z234" s="2280"/>
      <c r="AA234" s="2280"/>
      <c r="AB234" s="2280"/>
      <c r="AC234" s="2288"/>
      <c r="AD234" s="2285"/>
      <c r="AE234" s="2285"/>
      <c r="AF234" s="2285"/>
      <c r="AG234" s="2285"/>
      <c r="AH234" s="2285"/>
      <c r="AI234" s="2285"/>
      <c r="AJ234" s="2285"/>
      <c r="AK234" s="2287"/>
      <c r="AL234" s="2287"/>
      <c r="AM234" s="2287"/>
      <c r="AN234" s="2287"/>
      <c r="AO234" s="2287"/>
      <c r="AP234" s="2287"/>
      <c r="AQ234" s="2287"/>
      <c r="AR234" s="2287"/>
      <c r="AS234" s="2287"/>
      <c r="AT234" s="2287"/>
      <c r="AU234" s="2287"/>
      <c r="AV234" s="2287"/>
      <c r="AW234" s="2287"/>
      <c r="AX234" s="2287"/>
      <c r="AY234" s="2287"/>
      <c r="AZ234" s="2287"/>
      <c r="BA234" s="2287"/>
      <c r="BB234" s="2287"/>
      <c r="BC234" s="2287"/>
    </row>
    <row r="235" spans="1:55" s="2281" customFormat="1">
      <c r="A235" s="2280"/>
      <c r="B235" s="2280"/>
      <c r="C235" s="2280"/>
      <c r="D235" s="2280"/>
      <c r="E235" s="2280"/>
      <c r="F235" s="2280"/>
      <c r="J235" s="2280"/>
      <c r="K235" s="2280"/>
      <c r="L235" s="2280"/>
      <c r="M235" s="2280"/>
      <c r="N235" s="2280"/>
      <c r="O235" s="2280"/>
      <c r="P235" s="2280"/>
      <c r="R235" s="2280"/>
      <c r="S235" s="2280"/>
      <c r="T235" s="2280"/>
      <c r="U235" s="2280"/>
      <c r="V235" s="2280"/>
      <c r="W235" s="2280"/>
      <c r="X235" s="2280"/>
      <c r="Y235" s="2280"/>
      <c r="Z235" s="2280"/>
      <c r="AA235" s="2280"/>
      <c r="AB235" s="2280"/>
      <c r="AC235" s="2288"/>
      <c r="AD235" s="2285"/>
      <c r="AE235" s="2285"/>
      <c r="AF235" s="2285"/>
      <c r="AG235" s="2285"/>
      <c r="AH235" s="2285"/>
      <c r="AI235" s="2285"/>
      <c r="AJ235" s="2285"/>
      <c r="AK235" s="2287"/>
      <c r="AL235" s="2287"/>
      <c r="AM235" s="2287"/>
      <c r="AN235" s="2287"/>
      <c r="AO235" s="2287"/>
      <c r="AP235" s="2287"/>
      <c r="AQ235" s="2287"/>
      <c r="AR235" s="2287"/>
      <c r="AS235" s="2287"/>
      <c r="AT235" s="2287"/>
      <c r="AU235" s="2287"/>
      <c r="AV235" s="2287"/>
      <c r="AW235" s="2287"/>
      <c r="AX235" s="2287"/>
      <c r="AY235" s="2287"/>
      <c r="AZ235" s="2287"/>
      <c r="BA235" s="2287"/>
      <c r="BB235" s="2287"/>
      <c r="BC235" s="2287"/>
    </row>
    <row r="236" spans="1:55" s="2281" customFormat="1">
      <c r="A236" s="2280"/>
      <c r="B236" s="2280"/>
      <c r="C236" s="2280"/>
      <c r="D236" s="2280"/>
      <c r="E236" s="2280"/>
      <c r="F236" s="2280"/>
      <c r="J236" s="2280"/>
      <c r="K236" s="2280"/>
      <c r="L236" s="2280"/>
      <c r="M236" s="2280"/>
      <c r="N236" s="2280"/>
      <c r="O236" s="2280"/>
      <c r="P236" s="2280"/>
      <c r="R236" s="2280"/>
      <c r="S236" s="2280"/>
      <c r="T236" s="2280"/>
      <c r="U236" s="2280"/>
      <c r="V236" s="2280"/>
      <c r="W236" s="2280"/>
      <c r="X236" s="2280"/>
      <c r="Y236" s="2280"/>
      <c r="Z236" s="2280"/>
      <c r="AA236" s="2280"/>
      <c r="AB236" s="2280"/>
      <c r="AC236" s="2288"/>
      <c r="AD236" s="2285"/>
      <c r="AE236" s="2285"/>
      <c r="AF236" s="2285"/>
      <c r="AG236" s="2285"/>
      <c r="AH236" s="2285"/>
      <c r="AI236" s="2285"/>
      <c r="AJ236" s="2285"/>
      <c r="AK236" s="2287"/>
      <c r="AL236" s="2287"/>
      <c r="AM236" s="2287"/>
      <c r="AN236" s="2287"/>
      <c r="AO236" s="2287"/>
      <c r="AP236" s="2287"/>
      <c r="AQ236" s="2287"/>
      <c r="AR236" s="2287"/>
      <c r="AS236" s="2287"/>
      <c r="AT236" s="2287"/>
      <c r="AU236" s="2287"/>
      <c r="AV236" s="2287"/>
      <c r="AW236" s="2287"/>
      <c r="AX236" s="2287"/>
      <c r="AY236" s="2287"/>
      <c r="AZ236" s="2287"/>
      <c r="BA236" s="2287"/>
      <c r="BB236" s="2287"/>
      <c r="BC236" s="2287"/>
    </row>
    <row r="237" spans="1:55" s="2281" customFormat="1">
      <c r="A237" s="2280"/>
      <c r="B237" s="2280"/>
      <c r="C237" s="2280"/>
      <c r="D237" s="2280"/>
      <c r="E237" s="2280"/>
      <c r="F237" s="2280"/>
      <c r="J237" s="2280"/>
      <c r="K237" s="2280"/>
      <c r="L237" s="2280"/>
      <c r="M237" s="2280"/>
      <c r="N237" s="2280"/>
      <c r="O237" s="2280"/>
      <c r="P237" s="2280"/>
      <c r="R237" s="2280"/>
      <c r="S237" s="2280"/>
      <c r="T237" s="2280"/>
      <c r="U237" s="2280"/>
      <c r="V237" s="2280"/>
      <c r="W237" s="2280"/>
      <c r="X237" s="2280"/>
      <c r="Y237" s="2280"/>
      <c r="Z237" s="2280"/>
      <c r="AA237" s="2280"/>
      <c r="AB237" s="2280"/>
      <c r="AC237" s="2288"/>
      <c r="AD237" s="2285"/>
      <c r="AE237" s="2285"/>
      <c r="AF237" s="2285"/>
      <c r="AG237" s="2285"/>
      <c r="AH237" s="2285"/>
      <c r="AI237" s="2285"/>
      <c r="AJ237" s="2285"/>
      <c r="AK237" s="2287"/>
      <c r="AL237" s="2287"/>
      <c r="AM237" s="2287"/>
      <c r="AN237" s="2287"/>
      <c r="AO237" s="2287"/>
      <c r="AP237" s="2287"/>
      <c r="AQ237" s="2287"/>
      <c r="AR237" s="2287"/>
      <c r="AS237" s="2287"/>
      <c r="AT237" s="2287"/>
      <c r="AU237" s="2287"/>
      <c r="AV237" s="2287"/>
      <c r="AW237" s="2287"/>
      <c r="AX237" s="2287"/>
      <c r="AY237" s="2287"/>
      <c r="AZ237" s="2287"/>
      <c r="BA237" s="2287"/>
      <c r="BB237" s="2287"/>
      <c r="BC237" s="2287"/>
    </row>
    <row r="238" spans="1:55" s="2281" customFormat="1">
      <c r="A238" s="2280"/>
      <c r="B238" s="2280"/>
      <c r="C238" s="2280"/>
      <c r="D238" s="2280"/>
      <c r="E238" s="2280"/>
      <c r="F238" s="2280"/>
      <c r="J238" s="2280"/>
      <c r="K238" s="2280"/>
      <c r="L238" s="2280"/>
      <c r="M238" s="2280"/>
      <c r="N238" s="2280"/>
      <c r="O238" s="2280"/>
      <c r="P238" s="2280"/>
      <c r="R238" s="2280"/>
      <c r="S238" s="2280"/>
      <c r="T238" s="2280"/>
      <c r="U238" s="2280"/>
      <c r="V238" s="2280"/>
      <c r="W238" s="2280"/>
      <c r="X238" s="2280"/>
      <c r="Y238" s="2280"/>
      <c r="Z238" s="2280"/>
      <c r="AA238" s="2280"/>
      <c r="AB238" s="2280"/>
      <c r="AC238" s="2288"/>
      <c r="AD238" s="2285"/>
      <c r="AE238" s="2285"/>
      <c r="AF238" s="2285"/>
      <c r="AG238" s="2285"/>
      <c r="AH238" s="2285"/>
      <c r="AI238" s="2285"/>
      <c r="AJ238" s="2285"/>
      <c r="AK238" s="2287"/>
      <c r="AL238" s="2287"/>
      <c r="AM238" s="2287"/>
      <c r="AN238" s="2287"/>
      <c r="AO238" s="2287"/>
      <c r="AP238" s="2287"/>
      <c r="AQ238" s="2287"/>
      <c r="AR238" s="2287"/>
      <c r="AS238" s="2287"/>
      <c r="AT238" s="2287"/>
      <c r="AU238" s="2287"/>
      <c r="AV238" s="2287"/>
      <c r="AW238" s="2287"/>
      <c r="AX238" s="2287"/>
      <c r="AY238" s="2287"/>
      <c r="AZ238" s="2287"/>
      <c r="BA238" s="2287"/>
      <c r="BB238" s="2287"/>
      <c r="BC238" s="2287"/>
    </row>
    <row r="239" spans="1:55" s="2281" customFormat="1">
      <c r="A239" s="2280"/>
      <c r="B239" s="2280"/>
      <c r="C239" s="2280"/>
      <c r="D239" s="2280"/>
      <c r="E239" s="2280"/>
      <c r="F239" s="2280"/>
      <c r="J239" s="2280"/>
      <c r="K239" s="2280"/>
      <c r="L239" s="2280"/>
      <c r="M239" s="2280"/>
      <c r="N239" s="2280"/>
      <c r="O239" s="2280"/>
      <c r="P239" s="2280"/>
      <c r="R239" s="2280"/>
      <c r="S239" s="2280"/>
      <c r="T239" s="2280"/>
      <c r="U239" s="2280"/>
      <c r="V239" s="2280"/>
      <c r="W239" s="2280"/>
      <c r="X239" s="2280"/>
      <c r="Y239" s="2280"/>
      <c r="Z239" s="2280"/>
      <c r="AA239" s="2280"/>
      <c r="AB239" s="2280"/>
      <c r="AC239" s="2288"/>
      <c r="AD239" s="2285"/>
      <c r="AE239" s="2285"/>
      <c r="AF239" s="2285"/>
      <c r="AG239" s="2285"/>
      <c r="AH239" s="2285"/>
      <c r="AI239" s="2285"/>
      <c r="AJ239" s="2285"/>
      <c r="AK239" s="2287"/>
      <c r="AL239" s="2287"/>
      <c r="AM239" s="2287"/>
      <c r="AN239" s="2287"/>
      <c r="AO239" s="2287"/>
      <c r="AP239" s="2287"/>
      <c r="AQ239" s="2287"/>
      <c r="AR239" s="2287"/>
      <c r="AS239" s="2287"/>
      <c r="AT239" s="2287"/>
      <c r="AU239" s="2287"/>
      <c r="AV239" s="2287"/>
      <c r="AW239" s="2287"/>
      <c r="AX239" s="2287"/>
      <c r="AY239" s="2287"/>
      <c r="AZ239" s="2287"/>
      <c r="BA239" s="2287"/>
      <c r="BB239" s="2287"/>
      <c r="BC239" s="2287"/>
    </row>
    <row r="240" spans="1:55" s="2281" customFormat="1">
      <c r="A240" s="2280"/>
      <c r="B240" s="2280"/>
      <c r="C240" s="2280"/>
      <c r="D240" s="2280"/>
      <c r="E240" s="2280"/>
      <c r="F240" s="2280"/>
      <c r="J240" s="2280"/>
      <c r="K240" s="2280"/>
      <c r="L240" s="2280"/>
      <c r="M240" s="2280"/>
      <c r="N240" s="2280"/>
      <c r="O240" s="2280"/>
      <c r="P240" s="2280"/>
      <c r="R240" s="2280"/>
      <c r="S240" s="2280"/>
      <c r="T240" s="2280"/>
      <c r="U240" s="2280"/>
      <c r="V240" s="2280"/>
      <c r="W240" s="2280"/>
      <c r="X240" s="2280"/>
      <c r="Y240" s="2280"/>
      <c r="Z240" s="2280"/>
      <c r="AA240" s="2280"/>
      <c r="AB240" s="2280"/>
      <c r="AC240" s="2288"/>
      <c r="AD240" s="2285"/>
      <c r="AE240" s="2285"/>
      <c r="AF240" s="2285"/>
      <c r="AG240" s="2285"/>
      <c r="AH240" s="2285"/>
      <c r="AI240" s="2285"/>
      <c r="AJ240" s="2285"/>
      <c r="AK240" s="2287"/>
      <c r="AL240" s="2287"/>
      <c r="AM240" s="2287"/>
      <c r="AN240" s="2287"/>
      <c r="AO240" s="2287"/>
      <c r="AP240" s="2287"/>
      <c r="AQ240" s="2287"/>
      <c r="AR240" s="2287"/>
      <c r="AS240" s="2287"/>
      <c r="AT240" s="2287"/>
      <c r="AU240" s="2287"/>
      <c r="AV240" s="2287"/>
      <c r="AW240" s="2287"/>
      <c r="AX240" s="2287"/>
      <c r="AY240" s="2287"/>
      <c r="AZ240" s="2287"/>
      <c r="BA240" s="2287"/>
      <c r="BB240" s="2287"/>
      <c r="BC240" s="2287"/>
    </row>
    <row r="241" spans="1:55" s="2281" customFormat="1">
      <c r="A241" s="2280"/>
      <c r="B241" s="2280"/>
      <c r="C241" s="2280"/>
      <c r="D241" s="2280"/>
      <c r="E241" s="2280"/>
      <c r="F241" s="2280"/>
      <c r="J241" s="2280"/>
      <c r="K241" s="2280"/>
      <c r="L241" s="2280"/>
      <c r="M241" s="2280"/>
      <c r="N241" s="2280"/>
      <c r="O241" s="2280"/>
      <c r="P241" s="2280"/>
      <c r="R241" s="2280"/>
      <c r="S241" s="2280"/>
      <c r="T241" s="2280"/>
      <c r="U241" s="2280"/>
      <c r="V241" s="2280"/>
      <c r="W241" s="2280"/>
      <c r="X241" s="2280"/>
      <c r="Y241" s="2280"/>
      <c r="Z241" s="2280"/>
      <c r="AA241" s="2280"/>
      <c r="AB241" s="2280"/>
      <c r="AC241" s="2288"/>
      <c r="AD241" s="2285"/>
      <c r="AE241" s="2285"/>
      <c r="AF241" s="2285"/>
      <c r="AG241" s="2285"/>
      <c r="AH241" s="2285"/>
      <c r="AI241" s="2285"/>
      <c r="AJ241" s="2285"/>
      <c r="AK241" s="2287"/>
      <c r="AL241" s="2287"/>
      <c r="AM241" s="2287"/>
      <c r="AN241" s="2287"/>
      <c r="AO241" s="2287"/>
      <c r="AP241" s="2287"/>
      <c r="AQ241" s="2287"/>
      <c r="AR241" s="2287"/>
      <c r="AS241" s="2287"/>
      <c r="AT241" s="2287"/>
      <c r="AU241" s="2287"/>
      <c r="AV241" s="2287"/>
      <c r="AW241" s="2287"/>
      <c r="AX241" s="2287"/>
      <c r="AY241" s="2287"/>
      <c r="AZ241" s="2287"/>
      <c r="BA241" s="2287"/>
      <c r="BB241" s="2287"/>
      <c r="BC241" s="2287"/>
    </row>
    <row r="242" spans="1:55" s="2281" customFormat="1">
      <c r="A242" s="2280"/>
      <c r="B242" s="2280"/>
      <c r="C242" s="2280"/>
      <c r="D242" s="2280"/>
      <c r="E242" s="2280"/>
      <c r="F242" s="2280"/>
      <c r="J242" s="2280"/>
      <c r="K242" s="2280"/>
      <c r="L242" s="2280"/>
      <c r="M242" s="2280"/>
      <c r="N242" s="2280"/>
      <c r="O242" s="2280"/>
      <c r="P242" s="2280"/>
      <c r="R242" s="2280"/>
      <c r="S242" s="2280"/>
      <c r="T242" s="2280"/>
      <c r="U242" s="2280"/>
      <c r="V242" s="2280"/>
      <c r="W242" s="2280"/>
      <c r="X242" s="2280"/>
      <c r="Y242" s="2280"/>
      <c r="Z242" s="2280"/>
      <c r="AA242" s="2280"/>
      <c r="AB242" s="2280"/>
      <c r="AC242" s="2288"/>
      <c r="AD242" s="2285"/>
      <c r="AE242" s="2285"/>
      <c r="AF242" s="2285"/>
      <c r="AG242" s="2285"/>
      <c r="AH242" s="2285"/>
      <c r="AI242" s="2285"/>
      <c r="AJ242" s="2285"/>
      <c r="AK242" s="2287"/>
      <c r="AL242" s="2287"/>
      <c r="AM242" s="2287"/>
      <c r="AN242" s="2287"/>
      <c r="AO242" s="2287"/>
      <c r="AP242" s="2287"/>
      <c r="AQ242" s="2287"/>
      <c r="AR242" s="2287"/>
      <c r="AS242" s="2287"/>
      <c r="AT242" s="2287"/>
      <c r="AU242" s="2287"/>
      <c r="AV242" s="2287"/>
      <c r="AW242" s="2287"/>
      <c r="AX242" s="2287"/>
      <c r="AY242" s="2287"/>
      <c r="AZ242" s="2287"/>
      <c r="BA242" s="2287"/>
      <c r="BB242" s="2287"/>
      <c r="BC242" s="2287"/>
    </row>
    <row r="243" spans="1:55" s="2281" customFormat="1">
      <c r="A243" s="2280"/>
      <c r="B243" s="2280"/>
      <c r="C243" s="2280"/>
      <c r="D243" s="2280"/>
      <c r="E243" s="2280"/>
      <c r="F243" s="2280"/>
      <c r="J243" s="2280"/>
      <c r="K243" s="2280"/>
      <c r="L243" s="2280"/>
      <c r="M243" s="2280"/>
      <c r="N243" s="2280"/>
      <c r="O243" s="2280"/>
      <c r="P243" s="2280"/>
      <c r="R243" s="2280"/>
      <c r="S243" s="2280"/>
      <c r="T243" s="2280"/>
      <c r="U243" s="2280"/>
      <c r="V243" s="2280"/>
      <c r="W243" s="2280"/>
      <c r="X243" s="2280"/>
      <c r="Y243" s="2280"/>
      <c r="Z243" s="2280"/>
      <c r="AA243" s="2280"/>
      <c r="AB243" s="2280"/>
      <c r="AC243" s="2288"/>
      <c r="AD243" s="2285"/>
      <c r="AE243" s="2285"/>
      <c r="AF243" s="2285"/>
      <c r="AG243" s="2285"/>
      <c r="AH243" s="2285"/>
      <c r="AI243" s="2285"/>
      <c r="AJ243" s="2285"/>
      <c r="AK243" s="2287"/>
      <c r="AL243" s="2287"/>
      <c r="AM243" s="2287"/>
      <c r="AN243" s="2287"/>
      <c r="AO243" s="2287"/>
      <c r="AP243" s="2287"/>
      <c r="AQ243" s="2287"/>
      <c r="AR243" s="2287"/>
      <c r="AS243" s="2287"/>
      <c r="AT243" s="2287"/>
      <c r="AU243" s="2287"/>
      <c r="AV243" s="2287"/>
      <c r="AW243" s="2287"/>
      <c r="AX243" s="2287"/>
      <c r="AY243" s="2287"/>
      <c r="AZ243" s="2287"/>
      <c r="BA243" s="2287"/>
      <c r="BB243" s="2287"/>
      <c r="BC243" s="2287"/>
    </row>
    <row r="244" spans="1:55" s="2281" customFormat="1">
      <c r="A244" s="2280"/>
      <c r="B244" s="2280"/>
      <c r="C244" s="2280"/>
      <c r="D244" s="2280"/>
      <c r="E244" s="2280"/>
      <c r="F244" s="2280"/>
      <c r="J244" s="2280"/>
      <c r="K244" s="2280"/>
      <c r="L244" s="2280"/>
      <c r="M244" s="2280"/>
      <c r="N244" s="2280"/>
      <c r="O244" s="2280"/>
      <c r="P244" s="2280"/>
      <c r="R244" s="2280"/>
      <c r="S244" s="2280"/>
      <c r="T244" s="2280"/>
      <c r="U244" s="2280"/>
      <c r="V244" s="2280"/>
      <c r="W244" s="2280"/>
      <c r="X244" s="2280"/>
      <c r="Y244" s="2280"/>
      <c r="Z244" s="2280"/>
      <c r="AA244" s="2280"/>
      <c r="AB244" s="2280"/>
      <c r="AC244" s="2288"/>
      <c r="AD244" s="2285"/>
      <c r="AE244" s="2285"/>
      <c r="AF244" s="2285"/>
      <c r="AG244" s="2285"/>
      <c r="AH244" s="2285"/>
      <c r="AI244" s="2285"/>
      <c r="AJ244" s="2285"/>
      <c r="AK244" s="2287"/>
      <c r="AL244" s="2287"/>
      <c r="AM244" s="2287"/>
      <c r="AN244" s="2287"/>
      <c r="AO244" s="2287"/>
      <c r="AP244" s="2287"/>
      <c r="AQ244" s="2287"/>
      <c r="AR244" s="2287"/>
      <c r="AS244" s="2287"/>
      <c r="AT244" s="2287"/>
      <c r="AU244" s="2287"/>
      <c r="AV244" s="2287"/>
      <c r="AW244" s="2287"/>
      <c r="AX244" s="2287"/>
      <c r="AY244" s="2287"/>
      <c r="AZ244" s="2287"/>
      <c r="BA244" s="2287"/>
      <c r="BB244" s="2287"/>
      <c r="BC244" s="2287"/>
    </row>
    <row r="245" spans="1:55" s="2281" customFormat="1">
      <c r="A245" s="2280"/>
      <c r="B245" s="2280"/>
      <c r="C245" s="2280"/>
      <c r="D245" s="2280"/>
      <c r="E245" s="2280"/>
      <c r="F245" s="2280"/>
      <c r="J245" s="2280"/>
      <c r="K245" s="2280"/>
      <c r="L245" s="2280"/>
      <c r="M245" s="2280"/>
      <c r="N245" s="2280"/>
      <c r="O245" s="2280"/>
      <c r="P245" s="2280"/>
      <c r="R245" s="2280"/>
      <c r="S245" s="2280"/>
      <c r="T245" s="2280"/>
      <c r="U245" s="2280"/>
      <c r="V245" s="2280"/>
      <c r="W245" s="2280"/>
      <c r="X245" s="2280"/>
      <c r="Y245" s="2280"/>
      <c r="Z245" s="2280"/>
      <c r="AA245" s="2280"/>
      <c r="AB245" s="2280"/>
      <c r="AC245" s="2288"/>
      <c r="AD245" s="2285"/>
      <c r="AE245" s="2285"/>
      <c r="AF245" s="2285"/>
      <c r="AG245" s="2285"/>
      <c r="AH245" s="2285"/>
      <c r="AI245" s="2285"/>
      <c r="AJ245" s="2285"/>
      <c r="AK245" s="2287"/>
      <c r="AL245" s="2287"/>
      <c r="AM245" s="2287"/>
      <c r="AN245" s="2287"/>
      <c r="AO245" s="2287"/>
      <c r="AP245" s="2287"/>
      <c r="AQ245" s="2287"/>
      <c r="AR245" s="2287"/>
      <c r="AS245" s="2287"/>
      <c r="AT245" s="2287"/>
      <c r="AU245" s="2287"/>
      <c r="AV245" s="2287"/>
      <c r="AW245" s="2287"/>
      <c r="AX245" s="2287"/>
      <c r="AY245" s="2287"/>
      <c r="AZ245" s="2287"/>
      <c r="BA245" s="2287"/>
      <c r="BB245" s="2287"/>
      <c r="BC245" s="2287"/>
    </row>
    <row r="246" spans="1:55" s="2281" customFormat="1">
      <c r="A246" s="2280"/>
      <c r="B246" s="2280"/>
      <c r="C246" s="2280"/>
      <c r="D246" s="2280"/>
      <c r="E246" s="2280"/>
      <c r="F246" s="2280"/>
      <c r="J246" s="2280"/>
      <c r="K246" s="2280"/>
      <c r="L246" s="2280"/>
      <c r="M246" s="2280"/>
      <c r="N246" s="2280"/>
      <c r="O246" s="2280"/>
      <c r="P246" s="2280"/>
      <c r="R246" s="2280"/>
      <c r="S246" s="2280"/>
      <c r="T246" s="2280"/>
      <c r="U246" s="2280"/>
      <c r="V246" s="2280"/>
      <c r="W246" s="2280"/>
      <c r="X246" s="2280"/>
      <c r="Y246" s="2280"/>
      <c r="Z246" s="2280"/>
      <c r="AA246" s="2280"/>
      <c r="AB246" s="2280"/>
      <c r="AC246" s="2288"/>
      <c r="AD246" s="2285"/>
      <c r="AE246" s="2285"/>
      <c r="AF246" s="2285"/>
      <c r="AG246" s="2285"/>
      <c r="AH246" s="2285"/>
      <c r="AI246" s="2285"/>
      <c r="AJ246" s="2285"/>
      <c r="AK246" s="2287"/>
      <c r="AL246" s="2287"/>
      <c r="AM246" s="2287"/>
      <c r="AN246" s="2287"/>
      <c r="AO246" s="2287"/>
      <c r="AP246" s="2287"/>
      <c r="AQ246" s="2287"/>
      <c r="AR246" s="2287"/>
      <c r="AS246" s="2287"/>
      <c r="AT246" s="2287"/>
      <c r="AU246" s="2287"/>
      <c r="AV246" s="2287"/>
      <c r="AW246" s="2287"/>
      <c r="AX246" s="2287"/>
      <c r="AY246" s="2287"/>
      <c r="AZ246" s="2287"/>
      <c r="BA246" s="2287"/>
      <c r="BB246" s="2287"/>
      <c r="BC246" s="2287"/>
    </row>
    <row r="247" spans="1:55" s="2281" customFormat="1">
      <c r="A247" s="2280"/>
      <c r="B247" s="2280"/>
      <c r="C247" s="2280"/>
      <c r="D247" s="2280"/>
      <c r="E247" s="2280"/>
      <c r="F247" s="2280"/>
      <c r="J247" s="2280"/>
      <c r="K247" s="2280"/>
      <c r="L247" s="2280"/>
      <c r="M247" s="2280"/>
      <c r="N247" s="2280"/>
      <c r="O247" s="2280"/>
      <c r="P247" s="2280"/>
      <c r="R247" s="2280"/>
      <c r="S247" s="2280"/>
      <c r="T247" s="2280"/>
      <c r="U247" s="2280"/>
      <c r="V247" s="2280"/>
      <c r="W247" s="2280"/>
      <c r="X247" s="2280"/>
      <c r="Y247" s="2280"/>
      <c r="Z247" s="2280"/>
      <c r="AA247" s="2280"/>
      <c r="AB247" s="2280"/>
      <c r="AC247" s="2288"/>
      <c r="AD247" s="2285"/>
      <c r="AE247" s="2285"/>
      <c r="AF247" s="2285"/>
      <c r="AG247" s="2285"/>
      <c r="AH247" s="2285"/>
      <c r="AI247" s="2285"/>
      <c r="AJ247" s="2285"/>
      <c r="AK247" s="2287"/>
      <c r="AL247" s="2287"/>
      <c r="AM247" s="2287"/>
      <c r="AN247" s="2287"/>
      <c r="AO247" s="2287"/>
      <c r="AP247" s="2287"/>
      <c r="AQ247" s="2287"/>
      <c r="AR247" s="2287"/>
      <c r="AS247" s="2287"/>
      <c r="AT247" s="2287"/>
      <c r="AU247" s="2287"/>
      <c r="AV247" s="2287"/>
      <c r="AW247" s="2287"/>
      <c r="AX247" s="2287"/>
      <c r="AY247" s="2287"/>
      <c r="AZ247" s="2287"/>
      <c r="BA247" s="2287"/>
      <c r="BB247" s="2287"/>
      <c r="BC247" s="2287"/>
    </row>
    <row r="248" spans="1:55" s="2281" customFormat="1">
      <c r="A248" s="2280"/>
      <c r="B248" s="2280"/>
      <c r="C248" s="2280"/>
      <c r="D248" s="2280"/>
      <c r="E248" s="2280"/>
      <c r="F248" s="2280"/>
      <c r="J248" s="2280"/>
      <c r="K248" s="2280"/>
      <c r="L248" s="2280"/>
      <c r="M248" s="2280"/>
      <c r="N248" s="2280"/>
      <c r="O248" s="2280"/>
      <c r="P248" s="2280"/>
      <c r="R248" s="2280"/>
      <c r="S248" s="2280"/>
      <c r="T248" s="2280"/>
      <c r="U248" s="2280"/>
      <c r="V248" s="2280"/>
      <c r="W248" s="2280"/>
      <c r="X248" s="2280"/>
      <c r="Y248" s="2280"/>
      <c r="Z248" s="2280"/>
      <c r="AA248" s="2280"/>
      <c r="AB248" s="2280"/>
      <c r="AC248" s="2288"/>
      <c r="AD248" s="2285"/>
      <c r="AE248" s="2285"/>
      <c r="AF248" s="2285"/>
      <c r="AG248" s="2285"/>
      <c r="AH248" s="2285"/>
      <c r="AI248" s="2285"/>
      <c r="AJ248" s="2285"/>
      <c r="AK248" s="2287"/>
      <c r="AL248" s="2287"/>
      <c r="AM248" s="2287"/>
      <c r="AN248" s="2287"/>
      <c r="AO248" s="2287"/>
      <c r="AP248" s="2287"/>
      <c r="AQ248" s="2287"/>
      <c r="AR248" s="2287"/>
      <c r="AS248" s="2287"/>
      <c r="AT248" s="2287"/>
      <c r="AU248" s="2287"/>
      <c r="AV248" s="2287"/>
      <c r="AW248" s="2287"/>
      <c r="AX248" s="2287"/>
      <c r="AY248" s="2287"/>
      <c r="AZ248" s="2287"/>
      <c r="BA248" s="2287"/>
      <c r="BB248" s="2287"/>
      <c r="BC248" s="2287"/>
    </row>
    <row r="249" spans="1:55" s="2281" customFormat="1">
      <c r="A249" s="2280"/>
      <c r="B249" s="2280"/>
      <c r="C249" s="2280"/>
      <c r="D249" s="2280"/>
      <c r="E249" s="2280"/>
      <c r="F249" s="2280"/>
      <c r="J249" s="2280"/>
      <c r="K249" s="2280"/>
      <c r="L249" s="2280"/>
      <c r="M249" s="2280"/>
      <c r="N249" s="2280"/>
      <c r="O249" s="2280"/>
      <c r="P249" s="2280"/>
      <c r="R249" s="2280"/>
      <c r="S249" s="2280"/>
      <c r="T249" s="2280"/>
      <c r="U249" s="2280"/>
      <c r="V249" s="2280"/>
      <c r="W249" s="2280"/>
      <c r="X249" s="2280"/>
      <c r="Y249" s="2280"/>
      <c r="Z249" s="2280"/>
      <c r="AA249" s="2280"/>
      <c r="AB249" s="2280"/>
      <c r="AC249" s="2288"/>
      <c r="AD249" s="2285"/>
      <c r="AE249" s="2285"/>
      <c r="AF249" s="2285"/>
      <c r="AG249" s="2285"/>
      <c r="AH249" s="2285"/>
      <c r="AI249" s="2285"/>
      <c r="AJ249" s="2285"/>
      <c r="AK249" s="2287"/>
      <c r="AL249" s="2287"/>
      <c r="AM249" s="2287"/>
      <c r="AN249" s="2287"/>
      <c r="AO249" s="2287"/>
      <c r="AP249" s="2287"/>
      <c r="AQ249" s="2287"/>
      <c r="AR249" s="2287"/>
      <c r="AS249" s="2287"/>
      <c r="AT249" s="2287"/>
      <c r="AU249" s="2287"/>
      <c r="AV249" s="2287"/>
      <c r="AW249" s="2287"/>
      <c r="AX249" s="2287"/>
      <c r="AY249" s="2287"/>
      <c r="AZ249" s="2287"/>
      <c r="BA249" s="2287"/>
      <c r="BB249" s="2287"/>
      <c r="BC249" s="2287"/>
    </row>
    <row r="250" spans="1:55" s="2281" customFormat="1">
      <c r="A250" s="2280"/>
      <c r="B250" s="2280"/>
      <c r="C250" s="2280"/>
      <c r="D250" s="2280"/>
      <c r="E250" s="2280"/>
      <c r="F250" s="2280"/>
      <c r="J250" s="2280"/>
      <c r="K250" s="2280"/>
      <c r="L250" s="2280"/>
      <c r="M250" s="2280"/>
      <c r="N250" s="2280"/>
      <c r="O250" s="2280"/>
      <c r="P250" s="2280"/>
      <c r="R250" s="2280"/>
      <c r="S250" s="2280"/>
      <c r="T250" s="2280"/>
      <c r="U250" s="2280"/>
      <c r="V250" s="2280"/>
      <c r="W250" s="2280"/>
      <c r="X250" s="2280"/>
      <c r="Y250" s="2280"/>
      <c r="Z250" s="2280"/>
      <c r="AA250" s="2280"/>
      <c r="AB250" s="2280"/>
      <c r="AC250" s="2288"/>
      <c r="AD250" s="2285"/>
      <c r="AE250" s="2285"/>
      <c r="AF250" s="2285"/>
      <c r="AG250" s="2285"/>
      <c r="AH250" s="2285"/>
      <c r="AI250" s="2285"/>
      <c r="AJ250" s="2285"/>
      <c r="AK250" s="2287"/>
      <c r="AL250" s="2287"/>
      <c r="AM250" s="2287"/>
      <c r="AN250" s="2287"/>
      <c r="AO250" s="2287"/>
      <c r="AP250" s="2287"/>
      <c r="AQ250" s="2287"/>
      <c r="AR250" s="2287"/>
      <c r="AS250" s="2287"/>
      <c r="AT250" s="2287"/>
      <c r="AU250" s="2287"/>
      <c r="AV250" s="2287"/>
      <c r="AW250" s="2287"/>
      <c r="AX250" s="2287"/>
      <c r="AY250" s="2287"/>
      <c r="AZ250" s="2287"/>
      <c r="BA250" s="2287"/>
      <c r="BB250" s="2287"/>
      <c r="BC250" s="2287"/>
    </row>
    <row r="251" spans="1:55" s="2281" customFormat="1">
      <c r="A251" s="2280"/>
      <c r="B251" s="2280"/>
      <c r="C251" s="2280"/>
      <c r="D251" s="2280"/>
      <c r="E251" s="2280"/>
      <c r="F251" s="2280"/>
      <c r="J251" s="2280"/>
      <c r="K251" s="2280"/>
      <c r="L251" s="2280"/>
      <c r="M251" s="2280"/>
      <c r="N251" s="2280"/>
      <c r="O251" s="2280"/>
      <c r="P251" s="2280"/>
      <c r="R251" s="2280"/>
      <c r="S251" s="2280"/>
      <c r="T251" s="2280"/>
      <c r="U251" s="2280"/>
      <c r="V251" s="2280"/>
      <c r="W251" s="2280"/>
      <c r="X251" s="2280"/>
      <c r="Y251" s="2280"/>
      <c r="Z251" s="2280"/>
      <c r="AA251" s="2280"/>
      <c r="AB251" s="2280"/>
      <c r="AC251" s="2288"/>
      <c r="AD251" s="2285"/>
      <c r="AE251" s="2285"/>
      <c r="AF251" s="2285"/>
      <c r="AG251" s="2285"/>
      <c r="AH251" s="2285"/>
      <c r="AI251" s="2285"/>
      <c r="AJ251" s="2285"/>
      <c r="AK251" s="2287"/>
      <c r="AL251" s="2287"/>
      <c r="AM251" s="2287"/>
      <c r="AN251" s="2287"/>
      <c r="AO251" s="2287"/>
      <c r="AP251" s="2287"/>
      <c r="AQ251" s="2287"/>
      <c r="AR251" s="2287"/>
      <c r="AS251" s="2287"/>
      <c r="AT251" s="2287"/>
      <c r="AU251" s="2287"/>
      <c r="AV251" s="2287"/>
      <c r="AW251" s="2287"/>
      <c r="AX251" s="2287"/>
      <c r="AY251" s="2287"/>
      <c r="AZ251" s="2287"/>
      <c r="BA251" s="2287"/>
      <c r="BB251" s="2287"/>
      <c r="BC251" s="2287"/>
    </row>
    <row r="252" spans="1:55" s="2281" customFormat="1">
      <c r="A252" s="2280"/>
      <c r="B252" s="2280"/>
      <c r="C252" s="2280"/>
      <c r="D252" s="2280"/>
      <c r="E252" s="2280"/>
      <c r="F252" s="2280"/>
      <c r="J252" s="2280"/>
      <c r="K252" s="2280"/>
      <c r="L252" s="2280"/>
      <c r="M252" s="2280"/>
      <c r="N252" s="2280"/>
      <c r="O252" s="2280"/>
      <c r="P252" s="2280"/>
      <c r="R252" s="2280"/>
      <c r="S252" s="2280"/>
      <c r="T252" s="2280"/>
      <c r="U252" s="2280"/>
      <c r="V252" s="2280"/>
      <c r="W252" s="2280"/>
      <c r="X252" s="2280"/>
      <c r="Y252" s="2280"/>
      <c r="Z252" s="2280"/>
      <c r="AA252" s="2280"/>
      <c r="AB252" s="2280"/>
      <c r="AC252" s="2288"/>
      <c r="AD252" s="2285"/>
      <c r="AE252" s="2285"/>
      <c r="AF252" s="2285"/>
      <c r="AG252" s="2285"/>
      <c r="AH252" s="2285"/>
      <c r="AI252" s="2285"/>
      <c r="AJ252" s="2285"/>
      <c r="AK252" s="2287"/>
      <c r="AL252" s="2287"/>
      <c r="AM252" s="2287"/>
      <c r="AN252" s="2287"/>
      <c r="AO252" s="2287"/>
      <c r="AP252" s="2287"/>
      <c r="AQ252" s="2287"/>
      <c r="AR252" s="2287"/>
      <c r="AS252" s="2287"/>
      <c r="AT252" s="2287"/>
      <c r="AU252" s="2287"/>
      <c r="AV252" s="2287"/>
      <c r="AW252" s="2287"/>
      <c r="AX252" s="2287"/>
      <c r="AY252" s="2287"/>
      <c r="AZ252" s="2287"/>
      <c r="BA252" s="2287"/>
      <c r="BB252" s="2287"/>
      <c r="BC252" s="2287"/>
    </row>
    <row r="253" spans="1:55" s="2281" customFormat="1">
      <c r="A253" s="2280"/>
      <c r="B253" s="2280"/>
      <c r="C253" s="2280"/>
      <c r="D253" s="2280"/>
      <c r="E253" s="2280"/>
      <c r="F253" s="2280"/>
      <c r="J253" s="2280"/>
      <c r="K253" s="2280"/>
      <c r="L253" s="2280"/>
      <c r="M253" s="2280"/>
      <c r="N253" s="2280"/>
      <c r="O253" s="2280"/>
      <c r="P253" s="2280"/>
      <c r="R253" s="2280"/>
      <c r="S253" s="2280"/>
      <c r="T253" s="2280"/>
      <c r="U253" s="2280"/>
      <c r="V253" s="2280"/>
      <c r="W253" s="2280"/>
      <c r="X253" s="2280"/>
      <c r="Y253" s="2280"/>
      <c r="Z253" s="2280"/>
      <c r="AA253" s="2280"/>
      <c r="AB253" s="2280"/>
      <c r="AC253" s="2288"/>
      <c r="AD253" s="2285"/>
      <c r="AE253" s="2285"/>
      <c r="AF253" s="2285"/>
      <c r="AG253" s="2285"/>
      <c r="AH253" s="2285"/>
      <c r="AI253" s="2285"/>
      <c r="AJ253" s="2285"/>
      <c r="AK253" s="2287"/>
      <c r="AL253" s="2287"/>
      <c r="AM253" s="2287"/>
      <c r="AN253" s="2287"/>
      <c r="AO253" s="2287"/>
      <c r="AP253" s="2287"/>
      <c r="AQ253" s="2287"/>
      <c r="AR253" s="2287"/>
      <c r="AS253" s="2287"/>
      <c r="AT253" s="2287"/>
      <c r="AU253" s="2287"/>
      <c r="AV253" s="2287"/>
      <c r="AW253" s="2287"/>
      <c r="AX253" s="2287"/>
      <c r="AY253" s="2287"/>
      <c r="AZ253" s="2287"/>
      <c r="BA253" s="2287"/>
      <c r="BB253" s="2287"/>
      <c r="BC253" s="2287"/>
    </row>
    <row r="254" spans="1:55" s="2281" customFormat="1">
      <c r="A254" s="2280"/>
      <c r="B254" s="2280"/>
      <c r="C254" s="2280"/>
      <c r="D254" s="2280"/>
      <c r="E254" s="2280"/>
      <c r="F254" s="2280"/>
      <c r="J254" s="2280"/>
      <c r="K254" s="2280"/>
      <c r="L254" s="2280"/>
      <c r="M254" s="2280"/>
      <c r="N254" s="2280"/>
      <c r="O254" s="2280"/>
      <c r="P254" s="2280"/>
      <c r="R254" s="2280"/>
      <c r="S254" s="2280"/>
      <c r="T254" s="2280"/>
      <c r="U254" s="2280"/>
      <c r="V254" s="2280"/>
      <c r="W254" s="2280"/>
      <c r="X254" s="2280"/>
      <c r="Y254" s="2280"/>
      <c r="Z254" s="2280"/>
      <c r="AA254" s="2280"/>
      <c r="AB254" s="2280"/>
      <c r="AC254" s="2288"/>
      <c r="AD254" s="2285"/>
      <c r="AE254" s="2285"/>
      <c r="AF254" s="2285"/>
      <c r="AG254" s="2285"/>
      <c r="AH254" s="2285"/>
      <c r="AI254" s="2285"/>
      <c r="AJ254" s="2285"/>
      <c r="AK254" s="2287"/>
      <c r="AL254" s="2287"/>
      <c r="AM254" s="2287"/>
      <c r="AN254" s="2287"/>
      <c r="AO254" s="2287"/>
      <c r="AP254" s="2287"/>
      <c r="AQ254" s="2287"/>
      <c r="AR254" s="2287"/>
      <c r="AS254" s="2287"/>
      <c r="AT254" s="2287"/>
      <c r="AU254" s="2287"/>
      <c r="AV254" s="2287"/>
      <c r="AW254" s="2287"/>
      <c r="AX254" s="2287"/>
      <c r="AY254" s="2287"/>
      <c r="AZ254" s="2287"/>
      <c r="BA254" s="2287"/>
      <c r="BB254" s="2287"/>
      <c r="BC254" s="2287"/>
    </row>
    <row r="255" spans="1:55" s="2281" customFormat="1">
      <c r="A255" s="2280"/>
      <c r="B255" s="2280"/>
      <c r="C255" s="2280"/>
      <c r="D255" s="2280"/>
      <c r="E255" s="2280"/>
      <c r="F255" s="2280"/>
      <c r="J255" s="2280"/>
      <c r="K255" s="2280"/>
      <c r="L255" s="2280"/>
      <c r="M255" s="2280"/>
      <c r="N255" s="2280"/>
      <c r="O255" s="2280"/>
      <c r="P255" s="2280"/>
      <c r="R255" s="2280"/>
      <c r="S255" s="2280"/>
      <c r="T255" s="2280"/>
      <c r="U255" s="2280"/>
      <c r="V255" s="2280"/>
      <c r="W255" s="2280"/>
      <c r="X255" s="2280"/>
      <c r="Y255" s="2280"/>
      <c r="Z255" s="2280"/>
      <c r="AA255" s="2280"/>
      <c r="AB255" s="2280"/>
      <c r="AC255" s="2288"/>
      <c r="AD255" s="2285"/>
      <c r="AE255" s="2285"/>
      <c r="AF255" s="2285"/>
      <c r="AG255" s="2285"/>
      <c r="AH255" s="2285"/>
      <c r="AI255" s="2285"/>
      <c r="AJ255" s="2285"/>
      <c r="AK255" s="2287"/>
      <c r="AL255" s="2287"/>
      <c r="AM255" s="2287"/>
      <c r="AN255" s="2287"/>
      <c r="AO255" s="2287"/>
      <c r="AP255" s="2287"/>
      <c r="AQ255" s="2287"/>
      <c r="AR255" s="2287"/>
      <c r="AS255" s="2287"/>
      <c r="AT255" s="2287"/>
      <c r="AU255" s="2287"/>
      <c r="AV255" s="2287"/>
      <c r="AW255" s="2287"/>
      <c r="AX255" s="2287"/>
      <c r="AY255" s="2287"/>
      <c r="AZ255" s="2287"/>
      <c r="BA255" s="2287"/>
      <c r="BB255" s="2287"/>
      <c r="BC255" s="2287"/>
    </row>
    <row r="256" spans="1:55" s="2281" customFormat="1">
      <c r="A256" s="2280"/>
      <c r="B256" s="2280"/>
      <c r="C256" s="2280"/>
      <c r="D256" s="2280"/>
      <c r="E256" s="2280"/>
      <c r="F256" s="2280"/>
      <c r="J256" s="2280"/>
      <c r="K256" s="2280"/>
      <c r="L256" s="2280"/>
      <c r="M256" s="2280"/>
      <c r="N256" s="2280"/>
      <c r="O256" s="2280"/>
      <c r="P256" s="2280"/>
      <c r="R256" s="2280"/>
      <c r="S256" s="2280"/>
      <c r="T256" s="2280"/>
      <c r="U256" s="2280"/>
      <c r="V256" s="2280"/>
      <c r="W256" s="2280"/>
      <c r="X256" s="2280"/>
      <c r="Y256" s="2280"/>
      <c r="Z256" s="2280"/>
      <c r="AA256" s="2280"/>
      <c r="AB256" s="2280"/>
      <c r="AC256" s="2288"/>
      <c r="AD256" s="2285"/>
      <c r="AE256" s="2285"/>
      <c r="AF256" s="2285"/>
      <c r="AG256" s="2285"/>
      <c r="AH256" s="2285"/>
      <c r="AI256" s="2285"/>
      <c r="AJ256" s="2285"/>
      <c r="AK256" s="2287"/>
      <c r="AL256" s="2287"/>
      <c r="AM256" s="2287"/>
      <c r="AN256" s="2287"/>
      <c r="AO256" s="2287"/>
      <c r="AP256" s="2287"/>
      <c r="AQ256" s="2287"/>
      <c r="AR256" s="2287"/>
      <c r="AS256" s="2287"/>
      <c r="AT256" s="2287"/>
      <c r="AU256" s="2287"/>
      <c r="AV256" s="2287"/>
      <c r="AW256" s="2287"/>
      <c r="AX256" s="2287"/>
      <c r="AY256" s="2287"/>
      <c r="AZ256" s="2287"/>
      <c r="BA256" s="2287"/>
      <c r="BB256" s="2287"/>
      <c r="BC256" s="2287"/>
    </row>
    <row r="257" spans="1:55" s="2281" customFormat="1">
      <c r="A257" s="2280"/>
      <c r="B257" s="2280"/>
      <c r="C257" s="2280"/>
      <c r="D257" s="2280"/>
      <c r="E257" s="2280"/>
      <c r="F257" s="2280"/>
      <c r="J257" s="2280"/>
      <c r="K257" s="2280"/>
      <c r="L257" s="2280"/>
      <c r="M257" s="2280"/>
      <c r="N257" s="2280"/>
      <c r="O257" s="2280"/>
      <c r="P257" s="2280"/>
      <c r="R257" s="2280"/>
      <c r="S257" s="2280"/>
      <c r="T257" s="2280"/>
      <c r="U257" s="2280"/>
      <c r="V257" s="2280"/>
      <c r="W257" s="2280"/>
      <c r="X257" s="2280"/>
      <c r="Y257" s="2280"/>
      <c r="Z257" s="2280"/>
      <c r="AA257" s="2280"/>
      <c r="AB257" s="2280"/>
      <c r="AC257" s="2288"/>
      <c r="AD257" s="2285"/>
      <c r="AE257" s="2285"/>
      <c r="AF257" s="2285"/>
      <c r="AG257" s="2285"/>
      <c r="AH257" s="2285"/>
      <c r="AI257" s="2285"/>
      <c r="AJ257" s="2285"/>
      <c r="AK257" s="2287"/>
      <c r="AL257" s="2287"/>
      <c r="AM257" s="2287"/>
      <c r="AN257" s="2287"/>
      <c r="AO257" s="2287"/>
      <c r="AP257" s="2287"/>
      <c r="AQ257" s="2287"/>
      <c r="AR257" s="2287"/>
      <c r="AS257" s="2287"/>
      <c r="AT257" s="2287"/>
      <c r="AU257" s="2287"/>
      <c r="AV257" s="2287"/>
      <c r="AW257" s="2287"/>
      <c r="AX257" s="2287"/>
      <c r="AY257" s="2287"/>
      <c r="AZ257" s="2287"/>
      <c r="BA257" s="2287"/>
      <c r="BB257" s="2287"/>
      <c r="BC257" s="2287"/>
    </row>
    <row r="258" spans="1:55" s="2281" customFormat="1">
      <c r="A258" s="2280"/>
      <c r="B258" s="2280"/>
      <c r="C258" s="2280"/>
      <c r="D258" s="2280"/>
      <c r="E258" s="2280"/>
      <c r="F258" s="2280"/>
      <c r="J258" s="2280"/>
      <c r="K258" s="2280"/>
      <c r="L258" s="2280"/>
      <c r="M258" s="2280"/>
      <c r="N258" s="2280"/>
      <c r="O258" s="2280"/>
      <c r="P258" s="2280"/>
      <c r="R258" s="2280"/>
      <c r="S258" s="2280"/>
      <c r="T258" s="2280"/>
      <c r="U258" s="2280"/>
      <c r="V258" s="2280"/>
      <c r="W258" s="2280"/>
      <c r="X258" s="2280"/>
      <c r="Y258" s="2280"/>
      <c r="Z258" s="2280"/>
      <c r="AA258" s="2280"/>
      <c r="AB258" s="2280"/>
      <c r="AC258" s="2288"/>
      <c r="AD258" s="2285"/>
      <c r="AE258" s="2285"/>
      <c r="AF258" s="2285"/>
      <c r="AG258" s="2285"/>
      <c r="AH258" s="2285"/>
      <c r="AI258" s="2285"/>
      <c r="AJ258" s="2285"/>
      <c r="AK258" s="2287"/>
      <c r="AL258" s="2287"/>
      <c r="AM258" s="2287"/>
      <c r="AN258" s="2287"/>
      <c r="AO258" s="2287"/>
      <c r="AP258" s="2287"/>
      <c r="AQ258" s="2287"/>
      <c r="AR258" s="2287"/>
      <c r="AS258" s="2287"/>
      <c r="AT258" s="2287"/>
      <c r="AU258" s="2287"/>
      <c r="AV258" s="2287"/>
      <c r="AW258" s="2287"/>
      <c r="AX258" s="2287"/>
      <c r="AY258" s="2287"/>
      <c r="AZ258" s="2287"/>
      <c r="BA258" s="2287"/>
      <c r="BB258" s="2287"/>
      <c r="BC258" s="2287"/>
    </row>
    <row r="259" spans="1:55" s="2281" customFormat="1">
      <c r="A259" s="2280"/>
      <c r="B259" s="2280"/>
      <c r="C259" s="2280"/>
      <c r="D259" s="2280"/>
      <c r="E259" s="2280"/>
      <c r="F259" s="2280"/>
      <c r="J259" s="2280"/>
      <c r="K259" s="2280"/>
      <c r="L259" s="2280"/>
      <c r="M259" s="2280"/>
      <c r="N259" s="2280"/>
      <c r="O259" s="2280"/>
      <c r="P259" s="2280"/>
      <c r="R259" s="2280"/>
      <c r="S259" s="2280"/>
      <c r="T259" s="2280"/>
      <c r="U259" s="2280"/>
      <c r="V259" s="2280"/>
      <c r="W259" s="2280"/>
      <c r="X259" s="2280"/>
      <c r="Y259" s="2280"/>
      <c r="Z259" s="2280"/>
      <c r="AA259" s="2280"/>
      <c r="AB259" s="2280"/>
      <c r="AC259" s="2288"/>
      <c r="AD259" s="2285"/>
      <c r="AE259" s="2285"/>
      <c r="AF259" s="2285"/>
      <c r="AG259" s="2285"/>
      <c r="AH259" s="2285"/>
      <c r="AI259" s="2285"/>
      <c r="AJ259" s="2285"/>
      <c r="AK259" s="2287"/>
      <c r="AL259" s="2287"/>
      <c r="AM259" s="2287"/>
      <c r="AN259" s="2287"/>
      <c r="AO259" s="2287"/>
      <c r="AP259" s="2287"/>
      <c r="AQ259" s="2287"/>
      <c r="AR259" s="2287"/>
      <c r="AS259" s="2287"/>
      <c r="AT259" s="2287"/>
      <c r="AU259" s="2287"/>
      <c r="AV259" s="2287"/>
      <c r="AW259" s="2287"/>
      <c r="AX259" s="2287"/>
      <c r="AY259" s="2287"/>
      <c r="AZ259" s="2287"/>
      <c r="BA259" s="2287"/>
      <c r="BB259" s="2287"/>
      <c r="BC259" s="2287"/>
    </row>
    <row r="260" spans="1:55" s="2281" customFormat="1">
      <c r="A260" s="2280"/>
      <c r="B260" s="2280"/>
      <c r="C260" s="2280"/>
      <c r="D260" s="2280"/>
      <c r="E260" s="2280"/>
      <c r="F260" s="2280"/>
      <c r="J260" s="2280"/>
      <c r="K260" s="2280"/>
      <c r="L260" s="2280"/>
      <c r="M260" s="2280"/>
      <c r="N260" s="2280"/>
      <c r="O260" s="2280"/>
      <c r="P260" s="2280"/>
      <c r="R260" s="2280"/>
      <c r="S260" s="2280"/>
      <c r="T260" s="2280"/>
      <c r="U260" s="2280"/>
      <c r="V260" s="2280"/>
      <c r="W260" s="2280"/>
      <c r="X260" s="2280"/>
      <c r="Y260" s="2280"/>
      <c r="Z260" s="2280"/>
      <c r="AA260" s="2280"/>
      <c r="AB260" s="2280"/>
      <c r="AC260" s="2288"/>
      <c r="AD260" s="2285"/>
      <c r="AE260" s="2285"/>
      <c r="AF260" s="2285"/>
      <c r="AG260" s="2285"/>
      <c r="AH260" s="2285"/>
      <c r="AI260" s="2285"/>
      <c r="AJ260" s="2285"/>
      <c r="AK260" s="2287"/>
      <c r="AL260" s="2287"/>
      <c r="AM260" s="2287"/>
      <c r="AN260" s="2287"/>
      <c r="AO260" s="2287"/>
      <c r="AP260" s="2287"/>
      <c r="AQ260" s="2287"/>
      <c r="AR260" s="2287"/>
      <c r="AS260" s="2287"/>
      <c r="AT260" s="2287"/>
      <c r="AU260" s="2287"/>
      <c r="AV260" s="2287"/>
      <c r="AW260" s="2287"/>
      <c r="AX260" s="2287"/>
      <c r="AY260" s="2287"/>
      <c r="AZ260" s="2287"/>
      <c r="BA260" s="2287"/>
      <c r="BB260" s="2287"/>
      <c r="BC260" s="2287"/>
    </row>
    <row r="261" spans="1:55" s="2281" customFormat="1">
      <c r="A261" s="2280"/>
      <c r="B261" s="2280"/>
      <c r="C261" s="2280"/>
      <c r="D261" s="2280"/>
      <c r="E261" s="2280"/>
      <c r="F261" s="2280"/>
      <c r="J261" s="2280"/>
      <c r="K261" s="2280"/>
      <c r="L261" s="2280"/>
      <c r="M261" s="2280"/>
      <c r="N261" s="2280"/>
      <c r="O261" s="2280"/>
      <c r="P261" s="2280"/>
      <c r="R261" s="2280"/>
      <c r="S261" s="2280"/>
      <c r="T261" s="2280"/>
      <c r="U261" s="2280"/>
      <c r="V261" s="2280"/>
      <c r="W261" s="2280"/>
      <c r="X261" s="2280"/>
      <c r="Y261" s="2280"/>
      <c r="Z261" s="2280"/>
      <c r="AA261" s="2280"/>
      <c r="AB261" s="2280"/>
      <c r="AC261" s="2288"/>
      <c r="AD261" s="2285"/>
      <c r="AE261" s="2285"/>
      <c r="AF261" s="2285"/>
      <c r="AG261" s="2285"/>
      <c r="AH261" s="2285"/>
      <c r="AI261" s="2285"/>
      <c r="AJ261" s="2285"/>
      <c r="AK261" s="2287"/>
      <c r="AL261" s="2287"/>
      <c r="AM261" s="2287"/>
      <c r="AN261" s="2287"/>
      <c r="AO261" s="2287"/>
      <c r="AP261" s="2287"/>
      <c r="AQ261" s="2287"/>
      <c r="AR261" s="2287"/>
      <c r="AS261" s="2287"/>
      <c r="AT261" s="2287"/>
      <c r="AU261" s="2287"/>
      <c r="AV261" s="2287"/>
      <c r="AW261" s="2287"/>
      <c r="AX261" s="2287"/>
      <c r="AY261" s="2287"/>
      <c r="AZ261" s="2287"/>
      <c r="BA261" s="2287"/>
      <c r="BB261" s="2287"/>
      <c r="BC261" s="2287"/>
    </row>
    <row r="262" spans="1:55" s="2281" customFormat="1">
      <c r="A262" s="2280"/>
      <c r="B262" s="2280"/>
      <c r="C262" s="2280"/>
      <c r="D262" s="2280"/>
      <c r="E262" s="2280"/>
      <c r="F262" s="2280"/>
      <c r="J262" s="2280"/>
      <c r="K262" s="2280"/>
      <c r="L262" s="2280"/>
      <c r="M262" s="2280"/>
      <c r="N262" s="2280"/>
      <c r="O262" s="2280"/>
      <c r="P262" s="2280"/>
      <c r="R262" s="2280"/>
      <c r="S262" s="2280"/>
      <c r="T262" s="2280"/>
      <c r="U262" s="2280"/>
      <c r="V262" s="2280"/>
      <c r="W262" s="2280"/>
      <c r="X262" s="2280"/>
      <c r="Y262" s="2280"/>
      <c r="Z262" s="2280"/>
      <c r="AA262" s="2280"/>
      <c r="AB262" s="2280"/>
      <c r="AC262" s="2288"/>
      <c r="AD262" s="2285"/>
      <c r="AE262" s="2285"/>
      <c r="AF262" s="2285"/>
      <c r="AG262" s="2285"/>
      <c r="AH262" s="2285"/>
      <c r="AI262" s="2285"/>
      <c r="AJ262" s="2285"/>
      <c r="AK262" s="2287"/>
      <c r="AL262" s="2287"/>
      <c r="AM262" s="2287"/>
      <c r="AN262" s="2287"/>
      <c r="AO262" s="2287"/>
      <c r="AP262" s="2287"/>
      <c r="AQ262" s="2287"/>
      <c r="AR262" s="2287"/>
      <c r="AS262" s="2287"/>
      <c r="AT262" s="2287"/>
      <c r="AU262" s="2287"/>
      <c r="AV262" s="2287"/>
      <c r="AW262" s="2287"/>
      <c r="AX262" s="2287"/>
      <c r="AY262" s="2287"/>
      <c r="AZ262" s="2287"/>
      <c r="BA262" s="2287"/>
      <c r="BB262" s="2287"/>
      <c r="BC262" s="2287"/>
    </row>
    <row r="263" spans="1:55" s="2281" customFormat="1">
      <c r="A263" s="2280"/>
      <c r="B263" s="2280"/>
      <c r="C263" s="2280"/>
      <c r="D263" s="2280"/>
      <c r="E263" s="2280"/>
      <c r="F263" s="2280"/>
      <c r="J263" s="2280"/>
      <c r="K263" s="2280"/>
      <c r="L263" s="2280"/>
      <c r="M263" s="2280"/>
      <c r="N263" s="2280"/>
      <c r="O263" s="2280"/>
      <c r="P263" s="2280"/>
      <c r="R263" s="2280"/>
      <c r="S263" s="2280"/>
      <c r="T263" s="2280"/>
      <c r="U263" s="2280"/>
      <c r="V263" s="2280"/>
      <c r="W263" s="2280"/>
      <c r="X263" s="2280"/>
      <c r="Y263" s="2280"/>
      <c r="Z263" s="2280"/>
      <c r="AA263" s="2280"/>
      <c r="AB263" s="2280"/>
      <c r="AC263" s="2288"/>
      <c r="AD263" s="2285"/>
      <c r="AE263" s="2285"/>
      <c r="AF263" s="2285"/>
      <c r="AG263" s="2285"/>
      <c r="AH263" s="2285"/>
      <c r="AI263" s="2285"/>
      <c r="AJ263" s="2285"/>
      <c r="AK263" s="2287"/>
      <c r="AL263" s="2287"/>
      <c r="AM263" s="2287"/>
      <c r="AN263" s="2287"/>
      <c r="AO263" s="2287"/>
      <c r="AP263" s="2287"/>
      <c r="AQ263" s="2287"/>
      <c r="AR263" s="2287"/>
      <c r="AS263" s="2287"/>
      <c r="AT263" s="2287"/>
      <c r="AU263" s="2287"/>
      <c r="AV263" s="2287"/>
      <c r="AW263" s="2287"/>
      <c r="AX263" s="2287"/>
      <c r="AY263" s="2287"/>
      <c r="AZ263" s="2287"/>
      <c r="BA263" s="2287"/>
      <c r="BB263" s="2287"/>
      <c r="BC263" s="2287"/>
    </row>
    <row r="264" spans="1:55" s="2281" customFormat="1">
      <c r="A264" s="2280"/>
      <c r="B264" s="2280"/>
      <c r="C264" s="2280"/>
      <c r="D264" s="2280"/>
      <c r="E264" s="2280"/>
      <c r="F264" s="2280"/>
      <c r="J264" s="2280"/>
      <c r="K264" s="2280"/>
      <c r="L264" s="2280"/>
      <c r="M264" s="2280"/>
      <c r="N264" s="2280"/>
      <c r="O264" s="2280"/>
      <c r="P264" s="2280"/>
      <c r="R264" s="2280"/>
      <c r="S264" s="2280"/>
      <c r="T264" s="2280"/>
      <c r="U264" s="2280"/>
      <c r="V264" s="2280"/>
      <c r="W264" s="2280"/>
      <c r="X264" s="2280"/>
      <c r="Y264" s="2280"/>
      <c r="Z264" s="2280"/>
      <c r="AA264" s="2280"/>
      <c r="AB264" s="2280"/>
      <c r="AC264" s="2288"/>
      <c r="AD264" s="2285"/>
      <c r="AE264" s="2285"/>
      <c r="AF264" s="2285"/>
      <c r="AG264" s="2285"/>
      <c r="AH264" s="2285"/>
      <c r="AI264" s="2285"/>
      <c r="AJ264" s="2285"/>
      <c r="AK264" s="2287"/>
      <c r="AL264" s="2287"/>
      <c r="AM264" s="2287"/>
      <c r="AN264" s="2287"/>
      <c r="AO264" s="2287"/>
      <c r="AP264" s="2287"/>
      <c r="AQ264" s="2287"/>
      <c r="AR264" s="2287"/>
      <c r="AS264" s="2287"/>
      <c r="AT264" s="2287"/>
      <c r="AU264" s="2287"/>
      <c r="AV264" s="2287"/>
      <c r="AW264" s="2287"/>
      <c r="AX264" s="2287"/>
      <c r="AY264" s="2287"/>
      <c r="AZ264" s="2287"/>
      <c r="BA264" s="2287"/>
      <c r="BB264" s="2287"/>
      <c r="BC264" s="2287"/>
    </row>
    <row r="265" spans="1:55" s="2281" customFormat="1">
      <c r="A265" s="2280"/>
      <c r="B265" s="2280"/>
      <c r="C265" s="2280"/>
      <c r="D265" s="2280"/>
      <c r="E265" s="2280"/>
      <c r="F265" s="2280"/>
      <c r="J265" s="2280"/>
      <c r="K265" s="2280"/>
      <c r="L265" s="2280"/>
      <c r="M265" s="2280"/>
      <c r="N265" s="2280"/>
      <c r="O265" s="2280"/>
      <c r="P265" s="2280"/>
      <c r="R265" s="2280"/>
      <c r="S265" s="2280"/>
      <c r="T265" s="2280"/>
      <c r="U265" s="2280"/>
      <c r="V265" s="2280"/>
      <c r="W265" s="2280"/>
      <c r="X265" s="2280"/>
      <c r="Y265" s="2280"/>
      <c r="Z265" s="2280"/>
      <c r="AA265" s="2280"/>
      <c r="AB265" s="2280"/>
      <c r="AC265" s="2288"/>
      <c r="AD265" s="2285"/>
      <c r="AE265" s="2285"/>
      <c r="AF265" s="2285"/>
      <c r="AG265" s="2285"/>
      <c r="AH265" s="2285"/>
      <c r="AI265" s="2285"/>
      <c r="AJ265" s="2285"/>
      <c r="AK265" s="2287"/>
      <c r="AL265" s="2287"/>
      <c r="AM265" s="2287"/>
      <c r="AN265" s="2287"/>
      <c r="AO265" s="2287"/>
      <c r="AP265" s="2287"/>
      <c r="AQ265" s="2287"/>
      <c r="AR265" s="2287"/>
      <c r="AS265" s="2287"/>
      <c r="AT265" s="2287"/>
      <c r="AU265" s="2287"/>
      <c r="AV265" s="2287"/>
      <c r="AW265" s="2287"/>
      <c r="AX265" s="2287"/>
      <c r="AY265" s="2287"/>
      <c r="AZ265" s="2287"/>
      <c r="BA265" s="2287"/>
      <c r="BB265" s="2287"/>
      <c r="BC265" s="2287"/>
    </row>
    <row r="266" spans="1:55" s="2281" customFormat="1">
      <c r="A266" s="2280"/>
      <c r="B266" s="2280"/>
      <c r="C266" s="2280"/>
      <c r="D266" s="2280"/>
      <c r="E266" s="2280"/>
      <c r="F266" s="2280"/>
      <c r="J266" s="2280"/>
      <c r="K266" s="2280"/>
      <c r="L266" s="2280"/>
      <c r="M266" s="2280"/>
      <c r="N266" s="2280"/>
      <c r="O266" s="2280"/>
      <c r="P266" s="2280"/>
      <c r="R266" s="2280"/>
      <c r="S266" s="2280"/>
      <c r="T266" s="2280"/>
      <c r="U266" s="2280"/>
      <c r="V266" s="2280"/>
      <c r="W266" s="2280"/>
      <c r="X266" s="2280"/>
      <c r="Y266" s="2280"/>
      <c r="Z266" s="2280"/>
      <c r="AA266" s="2280"/>
      <c r="AB266" s="2280"/>
      <c r="AC266" s="2288"/>
      <c r="AD266" s="2285"/>
      <c r="AE266" s="2285"/>
      <c r="AF266" s="2285"/>
      <c r="AG266" s="2285"/>
      <c r="AH266" s="2285"/>
      <c r="AI266" s="2285"/>
      <c r="AJ266" s="2285"/>
      <c r="AK266" s="2287"/>
      <c r="AL266" s="2287"/>
      <c r="AM266" s="2287"/>
      <c r="AN266" s="2287"/>
      <c r="AO266" s="2287"/>
      <c r="AP266" s="2287"/>
      <c r="AQ266" s="2287"/>
      <c r="AR266" s="2287"/>
      <c r="AS266" s="2287"/>
      <c r="AT266" s="2287"/>
      <c r="AU266" s="2287"/>
      <c r="AV266" s="2287"/>
      <c r="AW266" s="2287"/>
      <c r="AX266" s="2287"/>
      <c r="AY266" s="2287"/>
      <c r="AZ266" s="2287"/>
      <c r="BA266" s="2287"/>
      <c r="BB266" s="2287"/>
      <c r="BC266" s="2287"/>
    </row>
    <row r="267" spans="1:55" s="2281" customFormat="1">
      <c r="A267" s="2280"/>
      <c r="B267" s="2280"/>
      <c r="C267" s="2280"/>
      <c r="D267" s="2280"/>
      <c r="E267" s="2280"/>
      <c r="F267" s="2280"/>
      <c r="J267" s="2280"/>
      <c r="K267" s="2280"/>
      <c r="L267" s="2280"/>
      <c r="M267" s="2280"/>
      <c r="N267" s="2280"/>
      <c r="O267" s="2280"/>
      <c r="P267" s="2280"/>
      <c r="R267" s="2280"/>
      <c r="S267" s="2280"/>
      <c r="T267" s="2280"/>
      <c r="U267" s="2280"/>
      <c r="V267" s="2280"/>
      <c r="W267" s="2280"/>
      <c r="X267" s="2280"/>
      <c r="Y267" s="2280"/>
      <c r="Z267" s="2280"/>
      <c r="AA267" s="2280"/>
      <c r="AB267" s="2280"/>
      <c r="AC267" s="2288"/>
      <c r="AD267" s="2285"/>
      <c r="AE267" s="2285"/>
      <c r="AF267" s="2285"/>
      <c r="AG267" s="2285"/>
      <c r="AH267" s="2285"/>
      <c r="AI267" s="2285"/>
      <c r="AJ267" s="2285"/>
      <c r="AK267" s="2287"/>
      <c r="AL267" s="2287"/>
      <c r="AM267" s="2287"/>
      <c r="AN267" s="2287"/>
      <c r="AO267" s="2287"/>
      <c r="AP267" s="2287"/>
      <c r="AQ267" s="2287"/>
      <c r="AR267" s="2287"/>
      <c r="AS267" s="2287"/>
      <c r="AT267" s="2287"/>
      <c r="AU267" s="2287"/>
      <c r="AV267" s="2287"/>
      <c r="AW267" s="2287"/>
      <c r="AX267" s="2287"/>
      <c r="AY267" s="2287"/>
      <c r="AZ267" s="2287"/>
      <c r="BA267" s="2287"/>
      <c r="BB267" s="2287"/>
      <c r="BC267" s="2287"/>
    </row>
    <row r="268" spans="1:55" s="2281" customFormat="1">
      <c r="A268" s="2280"/>
      <c r="B268" s="2280"/>
      <c r="C268" s="2280"/>
      <c r="D268" s="2280"/>
      <c r="E268" s="2280"/>
      <c r="F268" s="2280"/>
      <c r="J268" s="2280"/>
      <c r="K268" s="2280"/>
      <c r="L268" s="2280"/>
      <c r="M268" s="2280"/>
      <c r="N268" s="2280"/>
      <c r="O268" s="2280"/>
      <c r="P268" s="2280"/>
      <c r="R268" s="2280"/>
      <c r="S268" s="2280"/>
      <c r="T268" s="2280"/>
      <c r="U268" s="2280"/>
      <c r="V268" s="2280"/>
      <c r="W268" s="2280"/>
      <c r="X268" s="2280"/>
      <c r="Y268" s="2280"/>
      <c r="Z268" s="2280"/>
      <c r="AA268" s="2280"/>
      <c r="AB268" s="2280"/>
      <c r="AC268" s="2288"/>
      <c r="AD268" s="2285"/>
      <c r="AE268" s="2285"/>
      <c r="AF268" s="2285"/>
      <c r="AG268" s="2285"/>
      <c r="AH268" s="2285"/>
      <c r="AI268" s="2285"/>
      <c r="AJ268" s="2285"/>
      <c r="AK268" s="2287"/>
      <c r="AL268" s="2287"/>
      <c r="AM268" s="2287"/>
      <c r="AN268" s="2287"/>
      <c r="AO268" s="2287"/>
      <c r="AP268" s="2287"/>
      <c r="AQ268" s="2287"/>
      <c r="AR268" s="2287"/>
      <c r="AS268" s="2287"/>
      <c r="AT268" s="2287"/>
      <c r="AU268" s="2287"/>
      <c r="AV268" s="2287"/>
      <c r="AW268" s="2287"/>
      <c r="AX268" s="2287"/>
      <c r="AY268" s="2287"/>
      <c r="AZ268" s="2287"/>
      <c r="BA268" s="2287"/>
      <c r="BB268" s="2287"/>
      <c r="BC268" s="2287"/>
    </row>
    <row r="269" spans="1:55" s="2281" customFormat="1">
      <c r="A269" s="2280"/>
      <c r="B269" s="2280"/>
      <c r="C269" s="2280"/>
      <c r="D269" s="2280"/>
      <c r="E269" s="2280"/>
      <c r="F269" s="2280"/>
      <c r="J269" s="2280"/>
      <c r="K269" s="2280"/>
      <c r="L269" s="2280"/>
      <c r="M269" s="2280"/>
      <c r="N269" s="2280"/>
      <c r="O269" s="2280"/>
      <c r="P269" s="2280"/>
      <c r="R269" s="2280"/>
      <c r="S269" s="2280"/>
      <c r="T269" s="2280"/>
      <c r="U269" s="2280"/>
      <c r="V269" s="2280"/>
      <c r="W269" s="2280"/>
      <c r="X269" s="2280"/>
      <c r="Y269" s="2280"/>
      <c r="Z269" s="2280"/>
      <c r="AA269" s="2280"/>
      <c r="AB269" s="2280"/>
      <c r="AC269" s="2288"/>
      <c r="AD269" s="2285"/>
      <c r="AE269" s="2285"/>
      <c r="AF269" s="2285"/>
      <c r="AG269" s="2285"/>
      <c r="AH269" s="2285"/>
      <c r="AI269" s="2285"/>
      <c r="AJ269" s="2285"/>
      <c r="AK269" s="2287"/>
      <c r="AL269" s="2287"/>
      <c r="AM269" s="2287"/>
      <c r="AN269" s="2287"/>
      <c r="AO269" s="2287"/>
      <c r="AP269" s="2287"/>
      <c r="AQ269" s="2287"/>
      <c r="AR269" s="2287"/>
      <c r="AS269" s="2287"/>
      <c r="AT269" s="2287"/>
      <c r="AU269" s="2287"/>
      <c r="AV269" s="2287"/>
      <c r="AW269" s="2287"/>
      <c r="AX269" s="2287"/>
      <c r="AY269" s="2287"/>
      <c r="AZ269" s="2287"/>
      <c r="BA269" s="2287"/>
      <c r="BB269" s="2287"/>
      <c r="BC269" s="2287"/>
    </row>
    <row r="270" spans="1:55" s="2281" customFormat="1">
      <c r="A270" s="2280"/>
      <c r="B270" s="2280"/>
      <c r="C270" s="2280"/>
      <c r="D270" s="2280"/>
      <c r="E270" s="2280"/>
      <c r="F270" s="2280"/>
      <c r="J270" s="2280"/>
      <c r="K270" s="2280"/>
      <c r="L270" s="2280"/>
      <c r="M270" s="2280"/>
      <c r="N270" s="2280"/>
      <c r="O270" s="2280"/>
      <c r="P270" s="2280"/>
      <c r="R270" s="2280"/>
      <c r="S270" s="2280"/>
      <c r="T270" s="2280"/>
      <c r="U270" s="2280"/>
      <c r="V270" s="2280"/>
      <c r="W270" s="2280"/>
      <c r="X270" s="2280"/>
      <c r="Y270" s="2280"/>
      <c r="Z270" s="2280"/>
      <c r="AA270" s="2280"/>
      <c r="AB270" s="2280"/>
      <c r="AC270" s="2288"/>
      <c r="AD270" s="2285"/>
      <c r="AE270" s="2285"/>
      <c r="AF270" s="2285"/>
      <c r="AG270" s="2285"/>
      <c r="AH270" s="2285"/>
      <c r="AI270" s="2285"/>
      <c r="AJ270" s="2285"/>
      <c r="AK270" s="2287"/>
      <c r="AL270" s="2287"/>
      <c r="AM270" s="2287"/>
      <c r="AN270" s="2287"/>
      <c r="AO270" s="2287"/>
      <c r="AP270" s="2287"/>
      <c r="AQ270" s="2287"/>
      <c r="AR270" s="2287"/>
      <c r="AS270" s="2287"/>
      <c r="AT270" s="2287"/>
      <c r="AU270" s="2287"/>
      <c r="AV270" s="2287"/>
      <c r="AW270" s="2287"/>
      <c r="AX270" s="2287"/>
      <c r="AY270" s="2287"/>
      <c r="AZ270" s="2287"/>
      <c r="BA270" s="2287"/>
      <c r="BB270" s="2287"/>
      <c r="BC270" s="2287"/>
    </row>
    <row r="271" spans="1:55" s="2281" customFormat="1">
      <c r="A271" s="2280"/>
      <c r="B271" s="2280"/>
      <c r="C271" s="2280"/>
      <c r="D271" s="2280"/>
      <c r="E271" s="2280"/>
      <c r="F271" s="2280"/>
      <c r="J271" s="2280"/>
      <c r="K271" s="2280"/>
      <c r="L271" s="2280"/>
      <c r="M271" s="2280"/>
      <c r="N271" s="2280"/>
      <c r="O271" s="2280"/>
      <c r="P271" s="2280"/>
      <c r="R271" s="2280"/>
      <c r="S271" s="2280"/>
      <c r="T271" s="2280"/>
      <c r="U271" s="2280"/>
      <c r="V271" s="2280"/>
      <c r="W271" s="2280"/>
      <c r="X271" s="2280"/>
      <c r="Y271" s="2280"/>
      <c r="Z271" s="2280"/>
      <c r="AA271" s="2280"/>
      <c r="AB271" s="2280"/>
      <c r="AC271" s="2288"/>
      <c r="AD271" s="2285"/>
      <c r="AE271" s="2285"/>
      <c r="AF271" s="2285"/>
      <c r="AG271" s="2285"/>
      <c r="AH271" s="2285"/>
      <c r="AI271" s="2285"/>
      <c r="AJ271" s="2285"/>
      <c r="AK271" s="2287"/>
      <c r="AL271" s="2287"/>
      <c r="AM271" s="2287"/>
      <c r="AN271" s="2287"/>
      <c r="AO271" s="2287"/>
      <c r="AP271" s="2287"/>
      <c r="AQ271" s="2287"/>
      <c r="AR271" s="2287"/>
      <c r="AS271" s="2287"/>
      <c r="AT271" s="2287"/>
      <c r="AU271" s="2287"/>
      <c r="AV271" s="2287"/>
      <c r="AW271" s="2287"/>
      <c r="AX271" s="2287"/>
      <c r="AY271" s="2287"/>
      <c r="AZ271" s="2287"/>
      <c r="BA271" s="2287"/>
      <c r="BB271" s="2287"/>
      <c r="BC271" s="2287"/>
    </row>
    <row r="272" spans="1:55" s="2281" customFormat="1">
      <c r="A272" s="2280"/>
      <c r="B272" s="2280"/>
      <c r="C272" s="2280"/>
      <c r="D272" s="2280"/>
      <c r="E272" s="2280"/>
      <c r="F272" s="2280"/>
      <c r="J272" s="2280"/>
      <c r="K272" s="2280"/>
      <c r="L272" s="2280"/>
      <c r="M272" s="2280"/>
      <c r="N272" s="2280"/>
      <c r="O272" s="2280"/>
      <c r="P272" s="2280"/>
      <c r="R272" s="2280"/>
      <c r="S272" s="2280"/>
      <c r="T272" s="2280"/>
      <c r="U272" s="2280"/>
      <c r="V272" s="2280"/>
      <c r="W272" s="2280"/>
      <c r="X272" s="2280"/>
      <c r="Y272" s="2280"/>
      <c r="Z272" s="2280"/>
      <c r="AA272" s="2280"/>
      <c r="AB272" s="2280"/>
      <c r="AC272" s="2288"/>
      <c r="AD272" s="2285"/>
      <c r="AE272" s="2285"/>
      <c r="AF272" s="2285"/>
      <c r="AG272" s="2285"/>
      <c r="AH272" s="2285"/>
      <c r="AI272" s="2285"/>
      <c r="AJ272" s="2285"/>
      <c r="AK272" s="2287"/>
      <c r="AL272" s="2287"/>
      <c r="AM272" s="2287"/>
      <c r="AN272" s="2287"/>
      <c r="AO272" s="2287"/>
      <c r="AP272" s="2287"/>
      <c r="AQ272" s="2287"/>
      <c r="AR272" s="2287"/>
      <c r="AS272" s="2287"/>
      <c r="AT272" s="2287"/>
      <c r="AU272" s="2287"/>
      <c r="AV272" s="2287"/>
      <c r="AW272" s="2287"/>
      <c r="AX272" s="2287"/>
      <c r="AY272" s="2287"/>
      <c r="AZ272" s="2287"/>
      <c r="BA272" s="2287"/>
      <c r="BB272" s="2287"/>
      <c r="BC272" s="2287"/>
    </row>
    <row r="273" spans="1:55" s="2281" customFormat="1">
      <c r="A273" s="2280"/>
      <c r="B273" s="2280"/>
      <c r="C273" s="2280"/>
      <c r="D273" s="2280"/>
      <c r="E273" s="2280"/>
      <c r="F273" s="2280"/>
      <c r="J273" s="2280"/>
      <c r="K273" s="2280"/>
      <c r="L273" s="2280"/>
      <c r="M273" s="2280"/>
      <c r="N273" s="2280"/>
      <c r="O273" s="2280"/>
      <c r="P273" s="2280"/>
      <c r="R273" s="2280"/>
      <c r="S273" s="2280"/>
      <c r="T273" s="2280"/>
      <c r="U273" s="2280"/>
      <c r="V273" s="2280"/>
      <c r="W273" s="2280"/>
      <c r="X273" s="2280"/>
      <c r="Y273" s="2280"/>
      <c r="Z273" s="2280"/>
      <c r="AA273" s="2280"/>
      <c r="AB273" s="2280"/>
      <c r="AC273" s="2288"/>
      <c r="AD273" s="2285"/>
      <c r="AE273" s="2285"/>
      <c r="AF273" s="2285"/>
      <c r="AG273" s="2285"/>
      <c r="AH273" s="2285"/>
      <c r="AI273" s="2285"/>
      <c r="AJ273" s="2285"/>
      <c r="AK273" s="2287"/>
      <c r="AL273" s="2287"/>
      <c r="AM273" s="2287"/>
      <c r="AN273" s="2287"/>
      <c r="AO273" s="2287"/>
      <c r="AP273" s="2287"/>
      <c r="AQ273" s="2287"/>
      <c r="AR273" s="2287"/>
      <c r="AS273" s="2287"/>
      <c r="AT273" s="2287"/>
      <c r="AU273" s="2287"/>
      <c r="AV273" s="2287"/>
      <c r="AW273" s="2287"/>
      <c r="AX273" s="2287"/>
      <c r="AY273" s="2287"/>
      <c r="AZ273" s="2287"/>
      <c r="BA273" s="2287"/>
      <c r="BB273" s="2287"/>
      <c r="BC273" s="2287"/>
    </row>
    <row r="274" spans="1:55" s="2281" customFormat="1">
      <c r="A274" s="2280"/>
      <c r="B274" s="2280"/>
      <c r="C274" s="2280"/>
      <c r="D274" s="2280"/>
      <c r="E274" s="2280"/>
      <c r="F274" s="2280"/>
      <c r="J274" s="2280"/>
      <c r="K274" s="2280"/>
      <c r="L274" s="2280"/>
      <c r="M274" s="2280"/>
      <c r="N274" s="2280"/>
      <c r="O274" s="2280"/>
      <c r="P274" s="2280"/>
      <c r="R274" s="2280"/>
      <c r="S274" s="2280"/>
      <c r="T274" s="2280"/>
      <c r="U274" s="2280"/>
      <c r="V274" s="2280"/>
      <c r="W274" s="2280"/>
      <c r="X274" s="2280"/>
      <c r="Y274" s="2280"/>
      <c r="Z274" s="2280"/>
      <c r="AA274" s="2280"/>
      <c r="AB274" s="2280"/>
      <c r="AC274" s="2288"/>
      <c r="AD274" s="2285"/>
      <c r="AE274" s="2285"/>
      <c r="AF274" s="2285"/>
      <c r="AG274" s="2285"/>
      <c r="AH274" s="2285"/>
      <c r="AI274" s="2285"/>
      <c r="AJ274" s="2285"/>
      <c r="AK274" s="2287"/>
      <c r="AL274" s="2287"/>
      <c r="AM274" s="2287"/>
      <c r="AN274" s="2287"/>
      <c r="AO274" s="2287"/>
      <c r="AP274" s="2287"/>
      <c r="AQ274" s="2287"/>
      <c r="AR274" s="2287"/>
      <c r="AS274" s="2287"/>
      <c r="AT274" s="2287"/>
      <c r="AU274" s="2287"/>
      <c r="AV274" s="2287"/>
      <c r="AW274" s="2287"/>
      <c r="AX274" s="2287"/>
      <c r="AY274" s="2287"/>
      <c r="AZ274" s="2287"/>
      <c r="BA274" s="2287"/>
      <c r="BB274" s="2287"/>
      <c r="BC274" s="2287"/>
    </row>
    <row r="275" spans="1:55">
      <c r="Q275" s="2161"/>
      <c r="R275" s="2303"/>
      <c r="S275" s="2303"/>
      <c r="T275" s="2303"/>
      <c r="U275" s="2303"/>
      <c r="V275" s="2303"/>
      <c r="W275" s="2303"/>
      <c r="X275" s="2303"/>
      <c r="Y275" s="2303"/>
      <c r="Z275" s="2303"/>
      <c r="AA275" s="2303"/>
      <c r="AB275" s="2303"/>
      <c r="AC275" s="2304"/>
      <c r="AD275" s="2282"/>
      <c r="AE275" s="2282"/>
      <c r="AF275" s="2282"/>
      <c r="AG275" s="2282"/>
      <c r="AH275" s="2282"/>
      <c r="AI275" s="2282"/>
      <c r="AJ275" s="2282"/>
      <c r="AK275" s="2265"/>
      <c r="AL275" s="2265"/>
      <c r="AM275" s="2265"/>
      <c r="AN275" s="2265"/>
      <c r="AO275" s="2265"/>
      <c r="AP275" s="2265"/>
      <c r="AQ275" s="2265"/>
      <c r="AR275" s="2265"/>
      <c r="AS275" s="2265"/>
      <c r="AT275" s="2265"/>
      <c r="AU275" s="2265"/>
      <c r="AV275" s="2265"/>
      <c r="AW275" s="2265"/>
      <c r="AX275" s="2265"/>
      <c r="AY275" s="2265"/>
      <c r="AZ275" s="2265"/>
      <c r="BA275" s="2265"/>
      <c r="BB275" s="2265"/>
      <c r="BC275" s="2265"/>
    </row>
    <row r="276" spans="1:55">
      <c r="Q276" s="2161"/>
      <c r="R276" s="2303"/>
      <c r="S276" s="2303"/>
      <c r="T276" s="2303"/>
      <c r="U276" s="2303"/>
      <c r="V276" s="2303"/>
      <c r="W276" s="2303"/>
      <c r="X276" s="2303"/>
      <c r="Y276" s="2303"/>
      <c r="Z276" s="2303"/>
      <c r="AA276" s="2303"/>
      <c r="AB276" s="2303"/>
      <c r="AC276" s="2304"/>
      <c r="AD276" s="2282"/>
      <c r="AE276" s="2282"/>
      <c r="AF276" s="2282"/>
      <c r="AG276" s="2282"/>
      <c r="AH276" s="2282"/>
      <c r="AI276" s="2282"/>
      <c r="AJ276" s="2282"/>
      <c r="AK276" s="2265"/>
      <c r="AL276" s="2265"/>
      <c r="AM276" s="2265"/>
      <c r="AN276" s="2265"/>
      <c r="AO276" s="2265"/>
      <c r="AP276" s="2265"/>
      <c r="AQ276" s="2265"/>
      <c r="AR276" s="2265"/>
      <c r="AS276" s="2265"/>
      <c r="AT276" s="2265"/>
      <c r="AU276" s="2265"/>
      <c r="AV276" s="2265"/>
      <c r="AW276" s="2265"/>
      <c r="AX276" s="2265"/>
      <c r="AY276" s="2265"/>
      <c r="AZ276" s="2265"/>
      <c r="BA276" s="2265"/>
      <c r="BB276" s="2265"/>
      <c r="BC276" s="2265"/>
    </row>
    <row r="277" spans="1:55">
      <c r="Q277" s="2161"/>
      <c r="R277" s="2303"/>
      <c r="S277" s="2303"/>
      <c r="T277" s="2303"/>
      <c r="U277" s="2303"/>
      <c r="V277" s="2303"/>
      <c r="W277" s="2303"/>
      <c r="X277" s="2303"/>
      <c r="Y277" s="2303"/>
      <c r="Z277" s="2303"/>
      <c r="AA277" s="2303"/>
      <c r="AB277" s="2303"/>
      <c r="AC277" s="2304"/>
      <c r="AD277" s="2282"/>
      <c r="AE277" s="2282"/>
      <c r="AF277" s="2282"/>
      <c r="AG277" s="2282"/>
      <c r="AH277" s="2282"/>
      <c r="AI277" s="2282"/>
      <c r="AJ277" s="2282"/>
      <c r="AK277" s="2265"/>
      <c r="AL277" s="2265"/>
      <c r="AM277" s="2265"/>
      <c r="AN277" s="2265"/>
      <c r="AO277" s="2265"/>
      <c r="AP277" s="2265"/>
      <c r="AQ277" s="2265"/>
      <c r="AR277" s="2265"/>
      <c r="AS277" s="2265"/>
      <c r="AT277" s="2265"/>
      <c r="AU277" s="2265"/>
      <c r="AV277" s="2265"/>
      <c r="AW277" s="2265"/>
      <c r="AX277" s="2265"/>
      <c r="AY277" s="2265"/>
      <c r="AZ277" s="2265"/>
      <c r="BA277" s="2265"/>
      <c r="BB277" s="2265"/>
      <c r="BC277" s="2265"/>
    </row>
    <row r="278" spans="1:55">
      <c r="Q278" s="2161"/>
      <c r="R278" s="2303"/>
      <c r="S278" s="2303"/>
      <c r="T278" s="2303"/>
      <c r="U278" s="2303"/>
      <c r="V278" s="2303"/>
      <c r="W278" s="2303"/>
      <c r="X278" s="2303"/>
      <c r="Y278" s="2303"/>
      <c r="Z278" s="2303"/>
      <c r="AA278" s="2303"/>
      <c r="AB278" s="2303"/>
      <c r="AC278" s="2304"/>
      <c r="AD278" s="2282"/>
      <c r="AE278" s="2282"/>
      <c r="AF278" s="2282"/>
      <c r="AG278" s="2282"/>
      <c r="AH278" s="2282"/>
      <c r="AI278" s="2282"/>
      <c r="AJ278" s="2282"/>
      <c r="AK278" s="2265"/>
      <c r="AL278" s="2265"/>
      <c r="AM278" s="2265"/>
      <c r="AN278" s="2265"/>
      <c r="AO278" s="2265"/>
      <c r="AP278" s="2265"/>
      <c r="AQ278" s="2265"/>
      <c r="AR278" s="2265"/>
      <c r="AS278" s="2265"/>
      <c r="AT278" s="2265"/>
      <c r="AU278" s="2265"/>
      <c r="AV278" s="2265"/>
      <c r="AW278" s="2265"/>
      <c r="AX278" s="2265"/>
      <c r="AY278" s="2265"/>
      <c r="AZ278" s="2265"/>
      <c r="BA278" s="2265"/>
      <c r="BB278" s="2265"/>
      <c r="BC278" s="2265"/>
    </row>
    <row r="279" spans="1:55">
      <c r="Q279" s="2161"/>
      <c r="R279" s="2303"/>
      <c r="S279" s="2303"/>
      <c r="T279" s="2303"/>
      <c r="U279" s="2303"/>
      <c r="V279" s="2303"/>
      <c r="W279" s="2303"/>
      <c r="X279" s="2303"/>
      <c r="Y279" s="2303"/>
      <c r="Z279" s="2303"/>
      <c r="AA279" s="2303"/>
      <c r="AB279" s="2303"/>
      <c r="AC279" s="2304"/>
      <c r="AD279" s="2282"/>
      <c r="AE279" s="2282"/>
      <c r="AF279" s="2282"/>
      <c r="AG279" s="2282"/>
      <c r="AH279" s="2282"/>
      <c r="AI279" s="2282"/>
      <c r="AJ279" s="2282"/>
      <c r="AK279" s="2265"/>
      <c r="AL279" s="2265"/>
      <c r="AM279" s="2265"/>
      <c r="AN279" s="2265"/>
      <c r="AO279" s="2265"/>
      <c r="AP279" s="2265"/>
      <c r="AQ279" s="2265"/>
      <c r="AR279" s="2265"/>
      <c r="AS279" s="2265"/>
      <c r="AT279" s="2265"/>
      <c r="AU279" s="2265"/>
      <c r="AV279" s="2265"/>
      <c r="AW279" s="2265"/>
      <c r="AX279" s="2265"/>
      <c r="AY279" s="2265"/>
      <c r="AZ279" s="2265"/>
      <c r="BA279" s="2265"/>
      <c r="BB279" s="2265"/>
      <c r="BC279" s="2265"/>
    </row>
    <row r="280" spans="1:55">
      <c r="Q280" s="2161"/>
      <c r="R280" s="2303"/>
      <c r="S280" s="2303"/>
      <c r="T280" s="2303"/>
      <c r="U280" s="2303"/>
      <c r="V280" s="2303"/>
      <c r="W280" s="2303"/>
      <c r="X280" s="2303"/>
      <c r="Y280" s="2303"/>
      <c r="Z280" s="2303"/>
      <c r="AA280" s="2303"/>
      <c r="AB280" s="2303"/>
      <c r="AC280" s="2304"/>
      <c r="AD280" s="2282"/>
      <c r="AE280" s="2282"/>
      <c r="AF280" s="2282"/>
      <c r="AG280" s="2282"/>
      <c r="AH280" s="2282"/>
      <c r="AI280" s="2282"/>
      <c r="AJ280" s="2282"/>
      <c r="AK280" s="2265"/>
      <c r="AL280" s="2265"/>
      <c r="AM280" s="2265"/>
      <c r="AN280" s="2265"/>
      <c r="AO280" s="2265"/>
      <c r="AP280" s="2265"/>
      <c r="AQ280" s="2265"/>
      <c r="AR280" s="2265"/>
      <c r="AS280" s="2265"/>
      <c r="AT280" s="2265"/>
      <c r="AU280" s="2265"/>
      <c r="AV280" s="2265"/>
      <c r="AW280" s="2265"/>
      <c r="AX280" s="2265"/>
      <c r="AY280" s="2265"/>
      <c r="AZ280" s="2265"/>
      <c r="BA280" s="2265"/>
      <c r="BB280" s="2265"/>
      <c r="BC280" s="2265"/>
    </row>
    <row r="281" spans="1:55">
      <c r="Q281" s="2161"/>
      <c r="R281" s="2303"/>
      <c r="S281" s="2303"/>
      <c r="T281" s="2303"/>
      <c r="U281" s="2303"/>
      <c r="V281" s="2303"/>
      <c r="W281" s="2303"/>
      <c r="X281" s="2303"/>
      <c r="Y281" s="2303"/>
      <c r="Z281" s="2303"/>
      <c r="AA281" s="2303"/>
      <c r="AB281" s="2303"/>
      <c r="AC281" s="2304"/>
      <c r="AD281" s="2282"/>
      <c r="AE281" s="2282"/>
      <c r="AF281" s="2282"/>
      <c r="AG281" s="2282"/>
      <c r="AH281" s="2282"/>
      <c r="AI281" s="2282"/>
      <c r="AJ281" s="2282"/>
      <c r="AK281" s="2265"/>
      <c r="AL281" s="2265"/>
      <c r="AM281" s="2265"/>
      <c r="AN281" s="2265"/>
      <c r="AO281" s="2265"/>
      <c r="AP281" s="2265"/>
      <c r="AQ281" s="2265"/>
      <c r="AR281" s="2265"/>
      <c r="AS281" s="2265"/>
      <c r="AT281" s="2265"/>
      <c r="AU281" s="2265"/>
      <c r="AV281" s="2265"/>
      <c r="AW281" s="2265"/>
      <c r="AX281" s="2265"/>
      <c r="AY281" s="2265"/>
      <c r="AZ281" s="2265"/>
      <c r="BA281" s="2265"/>
      <c r="BB281" s="2265"/>
      <c r="BC281" s="2265"/>
    </row>
    <row r="282" spans="1:55">
      <c r="Q282" s="2161"/>
      <c r="R282" s="2303"/>
      <c r="S282" s="2303"/>
      <c r="T282" s="2303"/>
      <c r="U282" s="2303"/>
      <c r="V282" s="2303"/>
      <c r="W282" s="2303"/>
      <c r="X282" s="2303"/>
      <c r="Y282" s="2303"/>
      <c r="Z282" s="2303"/>
      <c r="AA282" s="2303"/>
      <c r="AB282" s="2303"/>
      <c r="AC282" s="2304"/>
      <c r="AD282" s="2282"/>
      <c r="AE282" s="2282"/>
      <c r="AF282" s="2282"/>
      <c r="AG282" s="2282"/>
      <c r="AH282" s="2282"/>
      <c r="AI282" s="2282"/>
      <c r="AJ282" s="2282"/>
      <c r="AK282" s="2265"/>
      <c r="AL282" s="2265"/>
      <c r="AM282" s="2265"/>
      <c r="AN282" s="2265"/>
      <c r="AO282" s="2265"/>
      <c r="AP282" s="2265"/>
      <c r="AQ282" s="2265"/>
      <c r="AR282" s="2265"/>
      <c r="AS282" s="2265"/>
      <c r="AT282" s="2265"/>
      <c r="AU282" s="2265"/>
      <c r="AV282" s="2265"/>
      <c r="AW282" s="2265"/>
      <c r="AX282" s="2265"/>
      <c r="AY282" s="2265"/>
      <c r="AZ282" s="2265"/>
      <c r="BA282" s="2265"/>
      <c r="BB282" s="2265"/>
      <c r="BC282" s="2265"/>
    </row>
    <row r="283" spans="1:55">
      <c r="Q283" s="2161"/>
      <c r="R283" s="2303"/>
      <c r="S283" s="2303"/>
      <c r="T283" s="2303"/>
      <c r="U283" s="2303"/>
      <c r="V283" s="2303"/>
      <c r="W283" s="2303"/>
      <c r="X283" s="2303"/>
      <c r="Y283" s="2303"/>
      <c r="Z283" s="2303"/>
      <c r="AA283" s="2303"/>
      <c r="AB283" s="2303"/>
      <c r="AC283" s="2304"/>
      <c r="AD283" s="2282"/>
      <c r="AE283" s="2282"/>
      <c r="AF283" s="2282"/>
      <c r="AG283" s="2282"/>
      <c r="AH283" s="2282"/>
      <c r="AI283" s="2282"/>
      <c r="AJ283" s="2282"/>
      <c r="AK283" s="2265"/>
      <c r="AL283" s="2265"/>
      <c r="AM283" s="2265"/>
      <c r="AN283" s="2265"/>
      <c r="AO283" s="2265"/>
      <c r="AP283" s="2265"/>
      <c r="AQ283" s="2265"/>
      <c r="AR283" s="2265"/>
      <c r="AS283" s="2265"/>
      <c r="AT283" s="2265"/>
      <c r="AU283" s="2265"/>
      <c r="AV283" s="2265"/>
      <c r="AW283" s="2265"/>
      <c r="AX283" s="2265"/>
      <c r="AY283" s="2265"/>
      <c r="AZ283" s="2265"/>
      <c r="BA283" s="2265"/>
      <c r="BB283" s="2265"/>
      <c r="BC283" s="2265"/>
    </row>
    <row r="284" spans="1:55">
      <c r="Q284" s="2161"/>
      <c r="R284" s="2303"/>
      <c r="S284" s="2303"/>
      <c r="T284" s="2303"/>
      <c r="U284" s="2303"/>
      <c r="V284" s="2303"/>
      <c r="W284" s="2303"/>
      <c r="X284" s="2303"/>
      <c r="Y284" s="2303"/>
      <c r="Z284" s="2303"/>
      <c r="AA284" s="2303"/>
      <c r="AB284" s="2303"/>
      <c r="AC284" s="2304"/>
      <c r="AD284" s="2282"/>
      <c r="AE284" s="2282"/>
      <c r="AF284" s="2282"/>
      <c r="AG284" s="2282"/>
      <c r="AH284" s="2282"/>
      <c r="AI284" s="2282"/>
      <c r="AJ284" s="2282"/>
      <c r="AK284" s="2265"/>
      <c r="AL284" s="2265"/>
      <c r="AM284" s="2265"/>
      <c r="AN284" s="2265"/>
      <c r="AO284" s="2265"/>
      <c r="AP284" s="2265"/>
      <c r="AQ284" s="2265"/>
      <c r="AR284" s="2265"/>
      <c r="AS284" s="2265"/>
      <c r="AT284" s="2265"/>
      <c r="AU284" s="2265"/>
      <c r="AV284" s="2265"/>
      <c r="AW284" s="2265"/>
      <c r="AX284" s="2265"/>
      <c r="AY284" s="2265"/>
      <c r="AZ284" s="2265"/>
      <c r="BA284" s="2265"/>
      <c r="BB284" s="2265"/>
      <c r="BC284" s="2265"/>
    </row>
    <row r="285" spans="1:55">
      <c r="Q285" s="2161"/>
      <c r="R285" s="2303"/>
      <c r="S285" s="2303"/>
      <c r="T285" s="2303"/>
      <c r="U285" s="2303"/>
      <c r="V285" s="2303"/>
      <c r="W285" s="2303"/>
      <c r="X285" s="2303"/>
      <c r="Y285" s="2303"/>
      <c r="Z285" s="2303"/>
      <c r="AA285" s="2303"/>
      <c r="AB285" s="2303"/>
      <c r="AC285" s="2304"/>
      <c r="AD285" s="2282"/>
      <c r="AE285" s="2282"/>
      <c r="AF285" s="2282"/>
      <c r="AG285" s="2282"/>
      <c r="AH285" s="2282"/>
      <c r="AI285" s="2282"/>
      <c r="AJ285" s="2282"/>
      <c r="AK285" s="2265"/>
      <c r="AL285" s="2265"/>
      <c r="AM285" s="2265"/>
      <c r="AN285" s="2265"/>
      <c r="AO285" s="2265"/>
      <c r="AP285" s="2265"/>
      <c r="AQ285" s="2265"/>
      <c r="AR285" s="2265"/>
      <c r="AS285" s="2265"/>
      <c r="AT285" s="2265"/>
      <c r="AU285" s="2265"/>
      <c r="AV285" s="2265"/>
      <c r="AW285" s="2265"/>
      <c r="AX285" s="2265"/>
      <c r="AY285" s="2265"/>
      <c r="AZ285" s="2265"/>
      <c r="BA285" s="2265"/>
      <c r="BB285" s="2265"/>
      <c r="BC285" s="2265"/>
    </row>
    <row r="286" spans="1:55">
      <c r="Q286" s="2161"/>
      <c r="R286" s="2303"/>
      <c r="S286" s="2303"/>
      <c r="T286" s="2303"/>
      <c r="U286" s="2303"/>
      <c r="V286" s="2303"/>
      <c r="W286" s="2303"/>
      <c r="X286" s="2303"/>
      <c r="Y286" s="2303"/>
      <c r="Z286" s="2303"/>
      <c r="AA286" s="2303"/>
      <c r="AB286" s="2303"/>
      <c r="AC286" s="2304"/>
      <c r="AD286" s="2282"/>
      <c r="AE286" s="2282"/>
      <c r="AF286" s="2282"/>
      <c r="AG286" s="2282"/>
      <c r="AH286" s="2282"/>
      <c r="AI286" s="2282"/>
      <c r="AJ286" s="2282"/>
      <c r="AK286" s="2265"/>
      <c r="AL286" s="2265"/>
      <c r="AM286" s="2265"/>
      <c r="AN286" s="2265"/>
      <c r="AO286" s="2265"/>
      <c r="AP286" s="2265"/>
      <c r="AQ286" s="2265"/>
      <c r="AR286" s="2265"/>
      <c r="AS286" s="2265"/>
      <c r="AT286" s="2265"/>
      <c r="AU286" s="2265"/>
      <c r="AV286" s="2265"/>
      <c r="AW286" s="2265"/>
      <c r="AX286" s="2265"/>
      <c r="AY286" s="2265"/>
      <c r="AZ286" s="2265"/>
      <c r="BA286" s="2265"/>
      <c r="BB286" s="2265"/>
      <c r="BC286" s="2265"/>
    </row>
    <row r="287" spans="1:55">
      <c r="Q287" s="2161"/>
      <c r="R287" s="2303"/>
      <c r="S287" s="2303"/>
      <c r="T287" s="2303"/>
      <c r="U287" s="2303"/>
      <c r="V287" s="2303"/>
      <c r="W287" s="2303"/>
      <c r="X287" s="2303"/>
      <c r="Y287" s="2303"/>
      <c r="Z287" s="2303"/>
      <c r="AA287" s="2303"/>
      <c r="AB287" s="2303"/>
      <c r="AC287" s="2304"/>
      <c r="AD287" s="2282"/>
      <c r="AE287" s="2282"/>
      <c r="AF287" s="2282"/>
      <c r="AG287" s="2282"/>
      <c r="AH287" s="2282"/>
      <c r="AI287" s="2282"/>
      <c r="AJ287" s="2282"/>
      <c r="AK287" s="2265"/>
      <c r="AL287" s="2265"/>
      <c r="AM287" s="2265"/>
      <c r="AN287" s="2265"/>
      <c r="AO287" s="2265"/>
      <c r="AP287" s="2265"/>
      <c r="AQ287" s="2265"/>
      <c r="AR287" s="2265"/>
      <c r="AS287" s="2265"/>
      <c r="AT287" s="2265"/>
      <c r="AU287" s="2265"/>
      <c r="AV287" s="2265"/>
      <c r="AW287" s="2265"/>
      <c r="AX287" s="2265"/>
      <c r="AY287" s="2265"/>
      <c r="AZ287" s="2265"/>
      <c r="BA287" s="2265"/>
      <c r="BB287" s="2265"/>
      <c r="BC287" s="2265"/>
    </row>
    <row r="288" spans="1:55">
      <c r="Q288" s="2161"/>
      <c r="R288" s="2303"/>
      <c r="S288" s="2303"/>
      <c r="T288" s="2303"/>
      <c r="U288" s="2303"/>
      <c r="V288" s="2303"/>
      <c r="W288" s="2303"/>
      <c r="X288" s="2303"/>
      <c r="Y288" s="2303"/>
      <c r="Z288" s="2303"/>
      <c r="AA288" s="2303"/>
      <c r="AB288" s="2303"/>
      <c r="AC288" s="2304"/>
      <c r="AD288" s="2282"/>
      <c r="AE288" s="2282"/>
      <c r="AF288" s="2282"/>
      <c r="AG288" s="2282"/>
      <c r="AH288" s="2282"/>
      <c r="AI288" s="2282"/>
      <c r="AJ288" s="2282"/>
      <c r="AK288" s="2265"/>
      <c r="AL288" s="2265"/>
      <c r="AM288" s="2265"/>
      <c r="AN288" s="2265"/>
      <c r="AO288" s="2265"/>
      <c r="AP288" s="2265"/>
      <c r="AQ288" s="2265"/>
      <c r="AR288" s="2265"/>
      <c r="AS288" s="2265"/>
      <c r="AT288" s="2265"/>
      <c r="AU288" s="2265"/>
      <c r="AV288" s="2265"/>
      <c r="AW288" s="2265"/>
      <c r="AX288" s="2265"/>
      <c r="AY288" s="2265"/>
      <c r="AZ288" s="2265"/>
      <c r="BA288" s="2265"/>
      <c r="BB288" s="2265"/>
      <c r="BC288" s="2265"/>
    </row>
    <row r="289" spans="1:55">
      <c r="Q289" s="2161"/>
      <c r="R289" s="2303"/>
      <c r="S289" s="2303"/>
      <c r="T289" s="2303"/>
      <c r="U289" s="2303"/>
      <c r="V289" s="2303"/>
      <c r="W289" s="2303"/>
      <c r="X289" s="2303"/>
      <c r="Y289" s="2303"/>
      <c r="Z289" s="2303"/>
      <c r="AA289" s="2303"/>
      <c r="AB289" s="2303"/>
      <c r="AC289" s="2304"/>
      <c r="AD289" s="2282"/>
      <c r="AE289" s="2282"/>
      <c r="AF289" s="2282"/>
      <c r="AG289" s="2282"/>
      <c r="AH289" s="2282"/>
      <c r="AI289" s="2282"/>
      <c r="AJ289" s="2282"/>
      <c r="AK289" s="2265"/>
      <c r="AL289" s="2265"/>
      <c r="AM289" s="2265"/>
      <c r="AN289" s="2265"/>
      <c r="AO289" s="2265"/>
      <c r="AP289" s="2265"/>
      <c r="AQ289" s="2265"/>
      <c r="AR289" s="2265"/>
      <c r="AS289" s="2265"/>
      <c r="AT289" s="2265"/>
      <c r="AU289" s="2265"/>
      <c r="AV289" s="2265"/>
      <c r="AW289" s="2265"/>
      <c r="AX289" s="2265"/>
      <c r="AY289" s="2265"/>
      <c r="AZ289" s="2265"/>
      <c r="BA289" s="2265"/>
      <c r="BB289" s="2265"/>
      <c r="BC289" s="2265"/>
    </row>
    <row r="290" spans="1:55">
      <c r="Q290" s="2161"/>
      <c r="R290" s="2303"/>
      <c r="S290" s="2303"/>
      <c r="T290" s="2303"/>
      <c r="U290" s="2303"/>
      <c r="V290" s="2303"/>
      <c r="W290" s="2303"/>
      <c r="X290" s="2303"/>
      <c r="Y290" s="2303"/>
      <c r="Z290" s="2303"/>
      <c r="AA290" s="2303"/>
      <c r="AB290" s="2303"/>
      <c r="AC290" s="2304"/>
      <c r="AD290" s="2282"/>
      <c r="AE290" s="2282"/>
      <c r="AF290" s="2282"/>
      <c r="AG290" s="2282"/>
      <c r="AH290" s="2282"/>
      <c r="AI290" s="2282"/>
      <c r="AJ290" s="2282"/>
      <c r="AK290" s="2265"/>
      <c r="AL290" s="2265"/>
      <c r="AM290" s="2265"/>
      <c r="AN290" s="2265"/>
      <c r="AO290" s="2265"/>
      <c r="AP290" s="2265"/>
      <c r="AQ290" s="2265"/>
      <c r="AR290" s="2265"/>
      <c r="AS290" s="2265"/>
      <c r="AT290" s="2265"/>
      <c r="AU290" s="2265"/>
      <c r="AV290" s="2265"/>
      <c r="AW290" s="2265"/>
      <c r="AX290" s="2265"/>
      <c r="AY290" s="2265"/>
      <c r="AZ290" s="2265"/>
      <c r="BA290" s="2265"/>
      <c r="BB290" s="2265"/>
      <c r="BC290" s="2265"/>
    </row>
    <row r="291" spans="1:55">
      <c r="Q291" s="2161"/>
      <c r="R291" s="2303"/>
      <c r="S291" s="2303"/>
      <c r="T291" s="2303"/>
      <c r="U291" s="2303"/>
      <c r="V291" s="2303"/>
      <c r="W291" s="2303"/>
      <c r="X291" s="2303"/>
      <c r="Y291" s="2303"/>
      <c r="Z291" s="2303"/>
      <c r="AA291" s="2303"/>
      <c r="AB291" s="2303"/>
      <c r="AC291" s="2304"/>
      <c r="AD291" s="2282"/>
      <c r="AE291" s="2282"/>
      <c r="AF291" s="2282"/>
      <c r="AG291" s="2282"/>
      <c r="AH291" s="2282"/>
      <c r="AI291" s="2282"/>
      <c r="AJ291" s="2282"/>
      <c r="AK291" s="2265"/>
      <c r="AL291" s="2265"/>
      <c r="AM291" s="2265"/>
      <c r="AN291" s="2265"/>
      <c r="AO291" s="2265"/>
      <c r="AP291" s="2265"/>
      <c r="AQ291" s="2265"/>
      <c r="AR291" s="2265"/>
      <c r="AS291" s="2265"/>
      <c r="AT291" s="2265"/>
      <c r="AU291" s="2265"/>
      <c r="AV291" s="2265"/>
      <c r="AW291" s="2265"/>
      <c r="AX291" s="2265"/>
      <c r="AY291" s="2265"/>
      <c r="AZ291" s="2265"/>
      <c r="BA291" s="2265"/>
      <c r="BB291" s="2265"/>
      <c r="BC291" s="2265"/>
    </row>
    <row r="292" spans="1:55">
      <c r="Q292" s="2161"/>
      <c r="R292" s="2303"/>
      <c r="S292" s="2303"/>
      <c r="T292" s="2303"/>
      <c r="U292" s="2303"/>
      <c r="V292" s="2303"/>
      <c r="W292" s="2303"/>
      <c r="X292" s="2303"/>
      <c r="Y292" s="2303"/>
      <c r="Z292" s="2303"/>
      <c r="AA292" s="2303"/>
      <c r="AB292" s="2303"/>
      <c r="AC292" s="2304"/>
      <c r="AD292" s="2282"/>
      <c r="AE292" s="2282"/>
      <c r="AF292" s="2282"/>
      <c r="AG292" s="2282"/>
      <c r="AH292" s="2282"/>
      <c r="AI292" s="2282"/>
      <c r="AJ292" s="2282"/>
      <c r="AK292" s="2265"/>
      <c r="AL292" s="2265"/>
      <c r="AM292" s="2265"/>
      <c r="AN292" s="2265"/>
      <c r="AO292" s="2265"/>
      <c r="AP292" s="2265"/>
      <c r="AQ292" s="2265"/>
      <c r="AR292" s="2265"/>
      <c r="AS292" s="2265"/>
      <c r="AT292" s="2265"/>
      <c r="AU292" s="2265"/>
      <c r="AV292" s="2265"/>
      <c r="AW292" s="2265"/>
      <c r="AX292" s="2265"/>
      <c r="AY292" s="2265"/>
      <c r="AZ292" s="2265"/>
      <c r="BA292" s="2265"/>
      <c r="BB292" s="2265"/>
      <c r="BC292" s="2265"/>
    </row>
    <row r="293" spans="1:55">
      <c r="Q293" s="2161"/>
      <c r="R293" s="2303"/>
      <c r="S293" s="2303"/>
      <c r="T293" s="2303"/>
      <c r="U293" s="2303"/>
      <c r="V293" s="2303"/>
      <c r="W293" s="2303"/>
      <c r="X293" s="2303"/>
      <c r="Y293" s="2303"/>
      <c r="Z293" s="2303"/>
      <c r="AA293" s="2303"/>
      <c r="AB293" s="2303"/>
      <c r="AC293" s="2304"/>
      <c r="AD293" s="2282"/>
      <c r="AE293" s="2282"/>
      <c r="AF293" s="2282"/>
      <c r="AG293" s="2282"/>
      <c r="AH293" s="2282"/>
      <c r="AI293" s="2282"/>
      <c r="AJ293" s="2282"/>
      <c r="AK293" s="2265"/>
      <c r="AL293" s="2265"/>
      <c r="AM293" s="2265"/>
      <c r="AN293" s="2265"/>
      <c r="AO293" s="2265"/>
      <c r="AP293" s="2265"/>
      <c r="AQ293" s="2265"/>
      <c r="AR293" s="2265"/>
      <c r="AS293" s="2265"/>
      <c r="AT293" s="2265"/>
      <c r="AU293" s="2265"/>
      <c r="AV293" s="2265"/>
      <c r="AW293" s="2265"/>
      <c r="AX293" s="2265"/>
      <c r="AY293" s="2265"/>
      <c r="AZ293" s="2265"/>
      <c r="BA293" s="2265"/>
      <c r="BB293" s="2265"/>
      <c r="BC293" s="2265"/>
    </row>
    <row r="294" spans="1:55">
      <c r="Q294" s="2161"/>
      <c r="R294" s="2303"/>
      <c r="S294" s="2303"/>
      <c r="T294" s="2303"/>
      <c r="U294" s="2303"/>
      <c r="V294" s="2303"/>
      <c r="W294" s="2303"/>
      <c r="X294" s="2303"/>
      <c r="Y294" s="2303"/>
      <c r="Z294" s="2303"/>
      <c r="AA294" s="2303"/>
      <c r="AB294" s="2303"/>
      <c r="AC294" s="2304"/>
      <c r="AD294" s="2282"/>
      <c r="AE294" s="2282"/>
      <c r="AF294" s="2282"/>
      <c r="AG294" s="2282"/>
      <c r="AH294" s="2282"/>
      <c r="AI294" s="2282"/>
      <c r="AJ294" s="2282"/>
      <c r="AK294" s="2265"/>
      <c r="AL294" s="2265"/>
      <c r="AM294" s="2265"/>
      <c r="AN294" s="2265"/>
      <c r="AO294" s="2265"/>
      <c r="AP294" s="2265"/>
      <c r="AQ294" s="2265"/>
      <c r="AR294" s="2265"/>
      <c r="AS294" s="2265"/>
      <c r="AT294" s="2265"/>
      <c r="AU294" s="2265"/>
      <c r="AV294" s="2265"/>
      <c r="AW294" s="2265"/>
      <c r="AX294" s="2265"/>
      <c r="AY294" s="2265"/>
      <c r="AZ294" s="2265"/>
      <c r="BA294" s="2265"/>
      <c r="BB294" s="2265"/>
      <c r="BC294" s="2265"/>
    </row>
    <row r="295" spans="1:55">
      <c r="Q295" s="2161"/>
      <c r="R295" s="2303"/>
      <c r="S295" s="2303"/>
      <c r="T295" s="2303"/>
      <c r="U295" s="2303"/>
      <c r="V295" s="2303"/>
      <c r="W295" s="2303"/>
      <c r="X295" s="2303"/>
      <c r="Y295" s="2303"/>
      <c r="Z295" s="2303"/>
      <c r="AA295" s="2303"/>
      <c r="AB295" s="2303"/>
      <c r="AC295" s="2304"/>
      <c r="AD295" s="2282"/>
      <c r="AE295" s="2282"/>
      <c r="AF295" s="2282"/>
      <c r="AG295" s="2282"/>
      <c r="AH295" s="2282"/>
      <c r="AI295" s="2282"/>
      <c r="AJ295" s="2282"/>
      <c r="AK295" s="2265"/>
      <c r="AL295" s="2265"/>
      <c r="AM295" s="2265"/>
      <c r="AN295" s="2265"/>
      <c r="AO295" s="2265"/>
      <c r="AP295" s="2265"/>
      <c r="AQ295" s="2265"/>
      <c r="AR295" s="2265"/>
      <c r="AS295" s="2265"/>
      <c r="AT295" s="2265"/>
      <c r="AU295" s="2265"/>
      <c r="AV295" s="2265"/>
      <c r="AW295" s="2265"/>
      <c r="AX295" s="2265"/>
      <c r="AY295" s="2265"/>
      <c r="AZ295" s="2265"/>
      <c r="BA295" s="2265"/>
      <c r="BB295" s="2265"/>
      <c r="BC295" s="2265"/>
    </row>
    <row r="296" spans="1:55">
      <c r="Q296" s="2161"/>
      <c r="R296" s="2303"/>
      <c r="S296" s="2303"/>
      <c r="T296" s="2303"/>
      <c r="U296" s="2303"/>
      <c r="V296" s="2303"/>
      <c r="W296" s="2303"/>
      <c r="X296" s="2303"/>
      <c r="Y296" s="2303"/>
      <c r="Z296" s="2303"/>
      <c r="AA296" s="2303"/>
      <c r="AB296" s="2303"/>
      <c r="AC296" s="2304"/>
      <c r="AD296" s="2282"/>
      <c r="AE296" s="2282"/>
      <c r="AF296" s="2282"/>
      <c r="AG296" s="2282"/>
      <c r="AH296" s="2282"/>
      <c r="AI296" s="2282"/>
      <c r="AJ296" s="2282"/>
      <c r="AK296" s="2265"/>
      <c r="AL296" s="2265"/>
      <c r="AM296" s="2265"/>
      <c r="AN296" s="2265"/>
      <c r="AO296" s="2265"/>
      <c r="AP296" s="2265"/>
      <c r="AQ296" s="2265"/>
      <c r="AR296" s="2265"/>
      <c r="AS296" s="2265"/>
      <c r="AT296" s="2265"/>
      <c r="AU296" s="2265"/>
      <c r="AV296" s="2265"/>
      <c r="AW296" s="2265"/>
      <c r="AX296" s="2265"/>
      <c r="AY296" s="2265"/>
      <c r="AZ296" s="2265"/>
      <c r="BA296" s="2265"/>
      <c r="BB296" s="2265"/>
      <c r="BC296" s="2265"/>
    </row>
    <row r="297" spans="1:55">
      <c r="Q297" s="2161"/>
      <c r="R297" s="2303"/>
      <c r="S297" s="2303"/>
      <c r="T297" s="2303"/>
      <c r="U297" s="2303"/>
      <c r="V297" s="2303"/>
      <c r="W297" s="2303"/>
      <c r="X297" s="2303"/>
      <c r="Y297" s="2303"/>
      <c r="Z297" s="2303"/>
      <c r="AA297" s="2303"/>
      <c r="AB297" s="2303"/>
      <c r="AC297" s="2304"/>
      <c r="AD297" s="2282"/>
      <c r="AE297" s="2282"/>
      <c r="AF297" s="2282"/>
      <c r="AG297" s="2282"/>
      <c r="AH297" s="2282"/>
      <c r="AI297" s="2282"/>
      <c r="AJ297" s="2282"/>
      <c r="AK297" s="2265"/>
      <c r="AL297" s="2265"/>
      <c r="AM297" s="2265"/>
      <c r="AN297" s="2265"/>
      <c r="AO297" s="2265"/>
      <c r="AP297" s="2265"/>
      <c r="AQ297" s="2265"/>
      <c r="AR297" s="2265"/>
      <c r="AS297" s="2265"/>
      <c r="AT297" s="2265"/>
      <c r="AU297" s="2265"/>
      <c r="AV297" s="2265"/>
      <c r="AW297" s="2265"/>
      <c r="AX297" s="2265"/>
      <c r="AY297" s="2265"/>
      <c r="AZ297" s="2265"/>
      <c r="BA297" s="2265"/>
      <c r="BB297" s="2265"/>
      <c r="BC297" s="2265"/>
    </row>
    <row r="298" spans="1:55">
      <c r="Q298" s="2161"/>
      <c r="R298" s="2303"/>
      <c r="S298" s="2303"/>
      <c r="T298" s="2303"/>
      <c r="U298" s="2303"/>
      <c r="V298" s="2303"/>
      <c r="W298" s="2303"/>
      <c r="X298" s="2303"/>
      <c r="Y298" s="2303"/>
      <c r="Z298" s="2303"/>
      <c r="AA298" s="2303"/>
      <c r="AB298" s="2303"/>
      <c r="AC298" s="2304"/>
      <c r="AD298" s="2282"/>
      <c r="AE298" s="2282"/>
      <c r="AF298" s="2282"/>
      <c r="AG298" s="2282"/>
      <c r="AH298" s="2282"/>
      <c r="AI298" s="2282"/>
      <c r="AJ298" s="2282"/>
      <c r="AK298" s="2265"/>
      <c r="AL298" s="2265"/>
      <c r="AM298" s="2265"/>
      <c r="AN298" s="2265"/>
      <c r="AO298" s="2265"/>
      <c r="AP298" s="2265"/>
      <c r="AQ298" s="2265"/>
      <c r="AR298" s="2265"/>
      <c r="AS298" s="2265"/>
      <c r="AT298" s="2265"/>
      <c r="AU298" s="2265"/>
      <c r="AV298" s="2265"/>
      <c r="AW298" s="2265"/>
      <c r="AX298" s="2265"/>
      <c r="AY298" s="2265"/>
      <c r="AZ298" s="2265"/>
      <c r="BA298" s="2265"/>
      <c r="BB298" s="2265"/>
      <c r="BC298" s="2265"/>
    </row>
    <row r="299" spans="1:55">
      <c r="Q299" s="2161"/>
      <c r="R299" s="2303"/>
      <c r="S299" s="2303"/>
      <c r="T299" s="2303"/>
      <c r="U299" s="2303"/>
      <c r="V299" s="2303"/>
      <c r="W299" s="2303"/>
      <c r="X299" s="2303"/>
      <c r="Y299" s="2303"/>
      <c r="Z299" s="2303"/>
      <c r="AA299" s="2303"/>
      <c r="AB299" s="2303"/>
      <c r="AC299" s="2304"/>
      <c r="AD299" s="2282"/>
      <c r="AE299" s="2282"/>
      <c r="AF299" s="2282"/>
      <c r="AG299" s="2282"/>
      <c r="AH299" s="2282"/>
      <c r="AI299" s="2282"/>
      <c r="AJ299" s="2282"/>
      <c r="AK299" s="2265"/>
      <c r="AL299" s="2265"/>
      <c r="AM299" s="2265"/>
      <c r="AN299" s="2265"/>
      <c r="AO299" s="2265"/>
      <c r="AP299" s="2265"/>
      <c r="AQ299" s="2265"/>
      <c r="AR299" s="2265"/>
      <c r="AS299" s="2265"/>
      <c r="AT299" s="2265"/>
      <c r="AU299" s="2265"/>
      <c r="AV299" s="2265"/>
      <c r="AW299" s="2265"/>
      <c r="AX299" s="2265"/>
      <c r="AY299" s="2265"/>
      <c r="AZ299" s="2265"/>
      <c r="BA299" s="2265"/>
      <c r="BB299" s="2265"/>
      <c r="BC299" s="2265"/>
    </row>
    <row r="300" spans="1:55">
      <c r="A300" s="2161"/>
      <c r="B300" s="2161"/>
      <c r="C300" s="2161"/>
      <c r="D300" s="2161"/>
      <c r="E300" s="2161"/>
      <c r="F300" s="2161"/>
      <c r="G300" s="2161"/>
      <c r="H300" s="2161"/>
      <c r="I300" s="2161"/>
      <c r="J300" s="2161"/>
      <c r="K300" s="2161"/>
      <c r="L300" s="2161"/>
      <c r="M300" s="2161"/>
      <c r="N300" s="2161"/>
      <c r="O300" s="2161"/>
      <c r="P300" s="2161"/>
      <c r="Q300" s="2161"/>
      <c r="R300" s="2303"/>
      <c r="S300" s="2303"/>
      <c r="T300" s="2303"/>
      <c r="U300" s="2303"/>
      <c r="V300" s="2303"/>
      <c r="W300" s="2303"/>
      <c r="X300" s="2303"/>
      <c r="Y300" s="2303"/>
      <c r="Z300" s="2303"/>
      <c r="AA300" s="2303"/>
      <c r="AB300" s="2303"/>
      <c r="AC300" s="2304"/>
      <c r="AD300" s="2282"/>
      <c r="AE300" s="2282"/>
      <c r="AF300" s="2282"/>
      <c r="AG300" s="2282"/>
      <c r="AH300" s="2282"/>
      <c r="AI300" s="2282"/>
      <c r="AJ300" s="2282"/>
      <c r="AK300" s="2265"/>
      <c r="AL300" s="2265"/>
      <c r="AM300" s="2265"/>
      <c r="AN300" s="2265"/>
      <c r="AO300" s="2265"/>
      <c r="AP300" s="2265"/>
      <c r="AQ300" s="2265"/>
      <c r="AR300" s="2265"/>
      <c r="AS300" s="2265"/>
      <c r="AT300" s="2265"/>
      <c r="AU300" s="2265"/>
      <c r="AV300" s="2265"/>
      <c r="AW300" s="2265"/>
      <c r="AX300" s="2265"/>
      <c r="AY300" s="2265"/>
      <c r="AZ300" s="2265"/>
      <c r="BA300" s="2265"/>
      <c r="BB300" s="2265"/>
      <c r="BC300" s="2265"/>
    </row>
    <row r="301" spans="1:55">
      <c r="A301" s="2161"/>
      <c r="B301" s="2161"/>
      <c r="C301" s="2161"/>
      <c r="D301" s="2161"/>
      <c r="E301" s="2161"/>
      <c r="F301" s="2161"/>
      <c r="G301" s="2161"/>
      <c r="H301" s="2161"/>
      <c r="I301" s="2161"/>
      <c r="J301" s="2161"/>
      <c r="K301" s="2161"/>
      <c r="L301" s="2161"/>
      <c r="M301" s="2161"/>
      <c r="N301" s="2161"/>
      <c r="O301" s="2161"/>
      <c r="P301" s="2161"/>
      <c r="Q301" s="2161"/>
      <c r="R301" s="2303"/>
      <c r="S301" s="2303"/>
      <c r="T301" s="2303"/>
      <c r="U301" s="2303"/>
      <c r="V301" s="2303"/>
      <c r="W301" s="2303"/>
      <c r="X301" s="2303"/>
      <c r="Y301" s="2303"/>
      <c r="Z301" s="2303"/>
      <c r="AA301" s="2303"/>
      <c r="AB301" s="2303"/>
      <c r="AC301" s="2304"/>
      <c r="AD301" s="2282"/>
      <c r="AE301" s="2282"/>
      <c r="AF301" s="2282"/>
      <c r="AG301" s="2282"/>
      <c r="AH301" s="2282"/>
      <c r="AI301" s="2282"/>
      <c r="AJ301" s="2282"/>
      <c r="AK301" s="2265"/>
      <c r="AL301" s="2265"/>
      <c r="AM301" s="2265"/>
      <c r="AN301" s="2265"/>
      <c r="AO301" s="2265"/>
      <c r="AP301" s="2265"/>
      <c r="AQ301" s="2265"/>
      <c r="AR301" s="2265"/>
      <c r="AS301" s="2265"/>
      <c r="AT301" s="2265"/>
      <c r="AU301" s="2265"/>
      <c r="AV301" s="2265"/>
      <c r="AW301" s="2265"/>
      <c r="AX301" s="2265"/>
      <c r="AY301" s="2265"/>
      <c r="AZ301" s="2265"/>
      <c r="BA301" s="2265"/>
      <c r="BB301" s="2265"/>
      <c r="BC301" s="2265"/>
    </row>
    <row r="302" spans="1:55">
      <c r="A302" s="2161"/>
      <c r="B302" s="2161"/>
      <c r="C302" s="2161"/>
      <c r="D302" s="2161"/>
      <c r="E302" s="2161"/>
      <c r="F302" s="2161"/>
      <c r="G302" s="2161"/>
      <c r="H302" s="2161"/>
      <c r="I302" s="2161"/>
      <c r="J302" s="2161"/>
      <c r="K302" s="2161"/>
      <c r="L302" s="2161"/>
      <c r="M302" s="2161"/>
      <c r="N302" s="2161"/>
      <c r="O302" s="2161"/>
      <c r="P302" s="2161"/>
      <c r="Q302" s="2161"/>
      <c r="R302" s="2303"/>
      <c r="S302" s="2303"/>
      <c r="T302" s="2303"/>
      <c r="U302" s="2303"/>
      <c r="V302" s="2303"/>
      <c r="W302" s="2303"/>
      <c r="X302" s="2303"/>
      <c r="Y302" s="2303"/>
      <c r="Z302" s="2303"/>
      <c r="AA302" s="2303"/>
      <c r="AB302" s="2303"/>
      <c r="AC302" s="2304"/>
      <c r="AD302" s="2282"/>
      <c r="AE302" s="2282"/>
      <c r="AF302" s="2282"/>
      <c r="AG302" s="2282"/>
      <c r="AH302" s="2282"/>
      <c r="AI302" s="2282"/>
      <c r="AJ302" s="2282"/>
      <c r="AK302" s="2265"/>
      <c r="AL302" s="2265"/>
      <c r="AM302" s="2265"/>
      <c r="AN302" s="2265"/>
      <c r="AO302" s="2265"/>
      <c r="AP302" s="2265"/>
      <c r="AQ302" s="2265"/>
      <c r="AR302" s="2265"/>
      <c r="AS302" s="2265"/>
      <c r="AT302" s="2265"/>
      <c r="AU302" s="2265"/>
      <c r="AV302" s="2265"/>
      <c r="AW302" s="2265"/>
      <c r="AX302" s="2265"/>
      <c r="AY302" s="2265"/>
      <c r="AZ302" s="2265"/>
      <c r="BA302" s="2265"/>
      <c r="BB302" s="2265"/>
      <c r="BC302" s="2265"/>
    </row>
    <row r="303" spans="1:55">
      <c r="A303" s="2161"/>
      <c r="B303" s="2161"/>
      <c r="C303" s="2161"/>
      <c r="D303" s="2161"/>
      <c r="E303" s="2161"/>
      <c r="F303" s="2161"/>
      <c r="G303" s="2161"/>
      <c r="H303" s="2161"/>
      <c r="I303" s="2161"/>
      <c r="J303" s="2161"/>
      <c r="K303" s="2161"/>
      <c r="L303" s="2161"/>
      <c r="M303" s="2161"/>
      <c r="N303" s="2161"/>
      <c r="O303" s="2161"/>
      <c r="P303" s="2161"/>
      <c r="Q303" s="2161"/>
      <c r="R303" s="2303"/>
      <c r="S303" s="2303"/>
      <c r="T303" s="2303"/>
      <c r="U303" s="2303"/>
      <c r="V303" s="2303"/>
      <c r="W303" s="2303"/>
      <c r="X303" s="2303"/>
      <c r="Y303" s="2303"/>
      <c r="Z303" s="2303"/>
      <c r="AA303" s="2303"/>
      <c r="AB303" s="2303"/>
      <c r="AC303" s="2304"/>
      <c r="AD303" s="2282"/>
      <c r="AE303" s="2282"/>
      <c r="AF303" s="2282"/>
      <c r="AG303" s="2282"/>
      <c r="AH303" s="2282"/>
      <c r="AI303" s="2282"/>
      <c r="AJ303" s="2282"/>
      <c r="AK303" s="2265"/>
      <c r="AL303" s="2265"/>
      <c r="AM303" s="2265"/>
      <c r="AN303" s="2265"/>
      <c r="AO303" s="2265"/>
      <c r="AP303" s="2265"/>
      <c r="AQ303" s="2265"/>
      <c r="AR303" s="2265"/>
      <c r="AS303" s="2265"/>
      <c r="AT303" s="2265"/>
      <c r="AU303" s="2265"/>
      <c r="AV303" s="2265"/>
      <c r="AW303" s="2265"/>
      <c r="AX303" s="2265"/>
      <c r="AY303" s="2265"/>
      <c r="AZ303" s="2265"/>
      <c r="BA303" s="2265"/>
      <c r="BB303" s="2265"/>
      <c r="BC303" s="2265"/>
    </row>
    <row r="304" spans="1:55">
      <c r="A304" s="2161"/>
      <c r="B304" s="2161"/>
      <c r="C304" s="2161"/>
      <c r="D304" s="2161"/>
      <c r="E304" s="2161"/>
      <c r="F304" s="2161"/>
      <c r="G304" s="2161"/>
      <c r="H304" s="2161"/>
      <c r="I304" s="2161"/>
      <c r="J304" s="2161"/>
      <c r="K304" s="2161"/>
      <c r="L304" s="2161"/>
      <c r="M304" s="2161"/>
      <c r="N304" s="2161"/>
      <c r="O304" s="2161"/>
      <c r="P304" s="2161"/>
      <c r="Q304" s="2161"/>
      <c r="R304" s="2303"/>
      <c r="S304" s="2303"/>
      <c r="T304" s="2303"/>
      <c r="U304" s="2303"/>
      <c r="V304" s="2303"/>
      <c r="W304" s="2303"/>
      <c r="X304" s="2303"/>
      <c r="Y304" s="2303"/>
      <c r="Z304" s="2303"/>
      <c r="AA304" s="2303"/>
      <c r="AB304" s="2303"/>
      <c r="AC304" s="2304"/>
      <c r="AD304" s="2282"/>
      <c r="AE304" s="2282"/>
      <c r="AF304" s="2282"/>
      <c r="AG304" s="2282"/>
      <c r="AH304" s="2282"/>
      <c r="AI304" s="2282"/>
      <c r="AJ304" s="2282"/>
      <c r="AK304" s="2265"/>
      <c r="AL304" s="2265"/>
      <c r="AM304" s="2265"/>
      <c r="AN304" s="2265"/>
      <c r="AO304" s="2265"/>
      <c r="AP304" s="2265"/>
      <c r="AQ304" s="2265"/>
      <c r="AR304" s="2265"/>
      <c r="AS304" s="2265"/>
      <c r="AT304" s="2265"/>
      <c r="AU304" s="2265"/>
      <c r="AV304" s="2265"/>
      <c r="AW304" s="2265"/>
      <c r="AX304" s="2265"/>
      <c r="AY304" s="2265"/>
      <c r="AZ304" s="2265"/>
      <c r="BA304" s="2265"/>
      <c r="BB304" s="2265"/>
      <c r="BC304" s="2265"/>
    </row>
    <row r="305" spans="1:55">
      <c r="A305" s="2161"/>
      <c r="B305" s="2161"/>
      <c r="C305" s="2161"/>
      <c r="D305" s="2161"/>
      <c r="E305" s="2161"/>
      <c r="F305" s="2161"/>
      <c r="G305" s="2161"/>
      <c r="H305" s="2161"/>
      <c r="I305" s="2161"/>
      <c r="J305" s="2161"/>
      <c r="K305" s="2161"/>
      <c r="L305" s="2161"/>
      <c r="M305" s="2161"/>
      <c r="N305" s="2161"/>
      <c r="O305" s="2161"/>
      <c r="P305" s="2161"/>
      <c r="Q305" s="2161"/>
      <c r="R305" s="2303"/>
      <c r="S305" s="2303"/>
      <c r="T305" s="2303"/>
      <c r="U305" s="2303"/>
      <c r="V305" s="2303"/>
      <c r="W305" s="2303"/>
      <c r="X305" s="2303"/>
      <c r="Y305" s="2303"/>
      <c r="Z305" s="2303"/>
      <c r="AA305" s="2303"/>
      <c r="AB305" s="2303"/>
      <c r="AC305" s="2304"/>
      <c r="AD305" s="2282"/>
      <c r="AE305" s="2282"/>
      <c r="AF305" s="2282"/>
      <c r="AG305" s="2282"/>
      <c r="AH305" s="2282"/>
      <c r="AI305" s="2282"/>
      <c r="AJ305" s="2282"/>
      <c r="AK305" s="2265"/>
      <c r="AL305" s="2265"/>
      <c r="AM305" s="2265"/>
      <c r="AN305" s="2265"/>
      <c r="AO305" s="2265"/>
      <c r="AP305" s="2265"/>
      <c r="AQ305" s="2265"/>
      <c r="AR305" s="2265"/>
      <c r="AS305" s="2265"/>
      <c r="AT305" s="2265"/>
      <c r="AU305" s="2265"/>
      <c r="AV305" s="2265"/>
      <c r="AW305" s="2265"/>
      <c r="AX305" s="2265"/>
      <c r="AY305" s="2265"/>
      <c r="AZ305" s="2265"/>
      <c r="BA305" s="2265"/>
      <c r="BB305" s="2265"/>
      <c r="BC305" s="2265"/>
    </row>
    <row r="306" spans="1:55">
      <c r="A306" s="2161"/>
      <c r="B306" s="2161"/>
      <c r="C306" s="2161"/>
      <c r="D306" s="2161"/>
      <c r="E306" s="2161"/>
      <c r="F306" s="2161"/>
      <c r="G306" s="2161"/>
      <c r="H306" s="2161"/>
      <c r="I306" s="2161"/>
      <c r="J306" s="2161"/>
      <c r="K306" s="2161"/>
      <c r="L306" s="2161"/>
      <c r="M306" s="2161"/>
      <c r="N306" s="2161"/>
      <c r="O306" s="2161"/>
      <c r="P306" s="2161"/>
      <c r="Q306" s="2161"/>
      <c r="R306" s="2303"/>
      <c r="S306" s="2303"/>
      <c r="T306" s="2303"/>
      <c r="U306" s="2303"/>
      <c r="V306" s="2303"/>
      <c r="W306" s="2303"/>
      <c r="X306" s="2303"/>
      <c r="Y306" s="2303"/>
      <c r="Z306" s="2303"/>
      <c r="AA306" s="2303"/>
      <c r="AB306" s="2303"/>
      <c r="AC306" s="2304"/>
      <c r="AD306" s="2282"/>
      <c r="AE306" s="2282"/>
      <c r="AF306" s="2282"/>
      <c r="AG306" s="2282"/>
      <c r="AH306" s="2282"/>
      <c r="AI306" s="2282"/>
      <c r="AJ306" s="2282"/>
      <c r="AK306" s="2265"/>
      <c r="AL306" s="2265"/>
      <c r="AM306" s="2265"/>
      <c r="AN306" s="2265"/>
      <c r="AO306" s="2265"/>
      <c r="AP306" s="2265"/>
      <c r="AQ306" s="2265"/>
      <c r="AR306" s="2265"/>
      <c r="AS306" s="2265"/>
      <c r="AT306" s="2265"/>
      <c r="AU306" s="2265"/>
      <c r="AV306" s="2265"/>
      <c r="AW306" s="2265"/>
      <c r="AX306" s="2265"/>
      <c r="AY306" s="2265"/>
      <c r="AZ306" s="2265"/>
      <c r="BA306" s="2265"/>
      <c r="BB306" s="2265"/>
      <c r="BC306" s="2265"/>
    </row>
    <row r="307" spans="1:55">
      <c r="A307" s="2161"/>
      <c r="B307" s="2161"/>
      <c r="C307" s="2161"/>
      <c r="D307" s="2161"/>
      <c r="E307" s="2161"/>
      <c r="F307" s="2161"/>
      <c r="G307" s="2161"/>
      <c r="H307" s="2161"/>
      <c r="I307" s="2161"/>
      <c r="J307" s="2161"/>
      <c r="K307" s="2161"/>
      <c r="L307" s="2161"/>
      <c r="M307" s="2161"/>
      <c r="N307" s="2161"/>
      <c r="O307" s="2161"/>
      <c r="P307" s="2161"/>
      <c r="Q307" s="2161"/>
      <c r="R307" s="2303"/>
      <c r="S307" s="2303"/>
      <c r="T307" s="2303"/>
      <c r="U307" s="2303"/>
      <c r="V307" s="2303"/>
      <c r="W307" s="2303"/>
      <c r="X307" s="2303"/>
      <c r="Y307" s="2303"/>
      <c r="Z307" s="2303"/>
      <c r="AA307" s="2303"/>
      <c r="AB307" s="2303"/>
      <c r="AC307" s="2304"/>
      <c r="AD307" s="2282"/>
      <c r="AE307" s="2282"/>
      <c r="AF307" s="2282"/>
      <c r="AG307" s="2282"/>
      <c r="AH307" s="2282"/>
      <c r="AI307" s="2282"/>
      <c r="AJ307" s="2282"/>
      <c r="AK307" s="2265"/>
      <c r="AL307" s="2265"/>
      <c r="AM307" s="2265"/>
      <c r="AN307" s="2265"/>
      <c r="AO307" s="2265"/>
      <c r="AP307" s="2265"/>
      <c r="AQ307" s="2265"/>
      <c r="AR307" s="2265"/>
      <c r="AS307" s="2265"/>
      <c r="AT307" s="2265"/>
      <c r="AU307" s="2265"/>
      <c r="AV307" s="2265"/>
      <c r="AW307" s="2265"/>
      <c r="AX307" s="2265"/>
      <c r="AY307" s="2265"/>
      <c r="AZ307" s="2265"/>
      <c r="BA307" s="2265"/>
      <c r="BB307" s="2265"/>
      <c r="BC307" s="2265"/>
    </row>
    <row r="308" spans="1:55">
      <c r="A308" s="2161"/>
      <c r="B308" s="2161"/>
      <c r="C308" s="2161"/>
      <c r="D308" s="2161"/>
      <c r="E308" s="2161"/>
      <c r="F308" s="2161"/>
      <c r="G308" s="2161"/>
      <c r="H308" s="2161"/>
      <c r="I308" s="2161"/>
      <c r="J308" s="2161"/>
      <c r="K308" s="2161"/>
      <c r="L308" s="2161"/>
      <c r="M308" s="2161"/>
      <c r="N308" s="2161"/>
      <c r="O308" s="2161"/>
      <c r="P308" s="2161"/>
      <c r="Q308" s="2161"/>
      <c r="R308" s="2303"/>
      <c r="S308" s="2303"/>
      <c r="T308" s="2303"/>
      <c r="U308" s="2303"/>
      <c r="V308" s="2303"/>
      <c r="W308" s="2303"/>
      <c r="X308" s="2303"/>
      <c r="Y308" s="2303"/>
      <c r="Z308" s="2303"/>
      <c r="AA308" s="2303"/>
      <c r="AB308" s="2303"/>
      <c r="AC308" s="2304"/>
      <c r="AD308" s="2282"/>
      <c r="AE308" s="2282"/>
      <c r="AF308" s="2282"/>
      <c r="AG308" s="2282"/>
      <c r="AH308" s="2282"/>
      <c r="AI308" s="2282"/>
      <c r="AJ308" s="2282"/>
      <c r="AK308" s="2265"/>
      <c r="AL308" s="2265"/>
      <c r="AM308" s="2265"/>
      <c r="AN308" s="2265"/>
      <c r="AO308" s="2265"/>
      <c r="AP308" s="2265"/>
      <c r="AQ308" s="2265"/>
      <c r="AR308" s="2265"/>
      <c r="AS308" s="2265"/>
      <c r="AT308" s="2265"/>
      <c r="AU308" s="2265"/>
      <c r="AV308" s="2265"/>
      <c r="AW308" s="2265"/>
      <c r="AX308" s="2265"/>
      <c r="AY308" s="2265"/>
      <c r="AZ308" s="2265"/>
      <c r="BA308" s="2265"/>
      <c r="BB308" s="2265"/>
      <c r="BC308" s="2265"/>
    </row>
    <row r="309" spans="1:55">
      <c r="A309" s="2161"/>
      <c r="B309" s="2161"/>
      <c r="C309" s="2161"/>
      <c r="D309" s="2161"/>
      <c r="E309" s="2161"/>
      <c r="F309" s="2161"/>
      <c r="G309" s="2161"/>
      <c r="H309" s="2161"/>
      <c r="I309" s="2161"/>
      <c r="J309" s="2161"/>
      <c r="K309" s="2161"/>
      <c r="L309" s="2161"/>
      <c r="M309" s="2161"/>
      <c r="N309" s="2161"/>
      <c r="O309" s="2161"/>
      <c r="P309" s="2161"/>
      <c r="Q309" s="2161"/>
      <c r="R309" s="2303"/>
      <c r="S309" s="2303"/>
      <c r="T309" s="2303"/>
      <c r="U309" s="2303"/>
      <c r="V309" s="2303"/>
      <c r="W309" s="2303"/>
      <c r="X309" s="2303"/>
      <c r="Y309" s="2303"/>
      <c r="Z309" s="2303"/>
      <c r="AA309" s="2303"/>
      <c r="AB309" s="2303"/>
      <c r="AC309" s="2304"/>
      <c r="AD309" s="2282"/>
      <c r="AE309" s="2282"/>
      <c r="AF309" s="2282"/>
      <c r="AG309" s="2282"/>
      <c r="AH309" s="2282"/>
      <c r="AI309" s="2282"/>
      <c r="AJ309" s="2282"/>
      <c r="AK309" s="2265"/>
      <c r="AL309" s="2265"/>
      <c r="AM309" s="2265"/>
      <c r="AN309" s="2265"/>
      <c r="AO309" s="2265"/>
      <c r="AP309" s="2265"/>
      <c r="AQ309" s="2265"/>
      <c r="AR309" s="2265"/>
      <c r="AS309" s="2265"/>
      <c r="AT309" s="2265"/>
      <c r="AU309" s="2265"/>
      <c r="AV309" s="2265"/>
      <c r="AW309" s="2265"/>
      <c r="AX309" s="2265"/>
      <c r="AY309" s="2265"/>
      <c r="AZ309" s="2265"/>
      <c r="BA309" s="2265"/>
      <c r="BB309" s="2265"/>
      <c r="BC309" s="2265"/>
    </row>
    <row r="310" spans="1:55">
      <c r="A310" s="2161"/>
      <c r="B310" s="2161"/>
      <c r="C310" s="2161"/>
      <c r="D310" s="2161"/>
      <c r="E310" s="2161"/>
      <c r="F310" s="2161"/>
      <c r="G310" s="2161"/>
      <c r="H310" s="2161"/>
      <c r="I310" s="2161"/>
      <c r="J310" s="2161"/>
      <c r="K310" s="2161"/>
      <c r="L310" s="2161"/>
      <c r="M310" s="2161"/>
      <c r="N310" s="2161"/>
      <c r="O310" s="2161"/>
      <c r="P310" s="2161"/>
      <c r="Q310" s="2161"/>
      <c r="R310" s="2303"/>
      <c r="S310" s="2303"/>
      <c r="T310" s="2303"/>
      <c r="U310" s="2303"/>
      <c r="V310" s="2303"/>
      <c r="W310" s="2303"/>
      <c r="X310" s="2303"/>
      <c r="Y310" s="2303"/>
      <c r="Z310" s="2303"/>
      <c r="AA310" s="2303"/>
      <c r="AB310" s="2303"/>
      <c r="AC310" s="2304"/>
      <c r="AD310" s="2282"/>
      <c r="AE310" s="2282"/>
      <c r="AF310" s="2282"/>
      <c r="AG310" s="2282"/>
      <c r="AH310" s="2282"/>
      <c r="AI310" s="2282"/>
      <c r="AJ310" s="2282"/>
      <c r="AK310" s="2265"/>
      <c r="AL310" s="2265"/>
      <c r="AM310" s="2265"/>
      <c r="AN310" s="2265"/>
      <c r="AO310" s="2265"/>
      <c r="AP310" s="2265"/>
      <c r="AQ310" s="2265"/>
      <c r="AR310" s="2265"/>
      <c r="AS310" s="2265"/>
      <c r="AT310" s="2265"/>
      <c r="AU310" s="2265"/>
      <c r="AV310" s="2265"/>
      <c r="AW310" s="2265"/>
      <c r="AX310" s="2265"/>
      <c r="AY310" s="2265"/>
      <c r="AZ310" s="2265"/>
      <c r="BA310" s="2265"/>
      <c r="BB310" s="2265"/>
      <c r="BC310" s="2265"/>
    </row>
    <row r="311" spans="1:55">
      <c r="A311" s="2161"/>
      <c r="B311" s="2161"/>
      <c r="C311" s="2161"/>
      <c r="D311" s="2161"/>
      <c r="E311" s="2161"/>
      <c r="F311" s="2161"/>
      <c r="G311" s="2161"/>
      <c r="H311" s="2161"/>
      <c r="I311" s="2161"/>
      <c r="J311" s="2161"/>
      <c r="K311" s="2161"/>
      <c r="L311" s="2161"/>
      <c r="M311" s="2161"/>
      <c r="N311" s="2161"/>
      <c r="O311" s="2161"/>
      <c r="P311" s="2161"/>
      <c r="Q311" s="2161"/>
      <c r="R311" s="2303"/>
      <c r="S311" s="2303"/>
      <c r="T311" s="2303"/>
      <c r="U311" s="2303"/>
      <c r="V311" s="2303"/>
      <c r="W311" s="2303"/>
      <c r="X311" s="2303"/>
      <c r="Y311" s="2303"/>
      <c r="Z311" s="2303"/>
      <c r="AA311" s="2303"/>
      <c r="AB311" s="2303"/>
      <c r="AC311" s="2304"/>
      <c r="AD311" s="2282"/>
      <c r="AE311" s="2282"/>
      <c r="AF311" s="2282"/>
      <c r="AG311" s="2282"/>
      <c r="AH311" s="2282"/>
      <c r="AI311" s="2282"/>
      <c r="AJ311" s="2282"/>
      <c r="AK311" s="2265"/>
      <c r="AL311" s="2265"/>
      <c r="AM311" s="2265"/>
      <c r="AN311" s="2265"/>
      <c r="AO311" s="2265"/>
      <c r="AP311" s="2265"/>
      <c r="AQ311" s="2265"/>
      <c r="AR311" s="2265"/>
      <c r="AS311" s="2265"/>
      <c r="AT311" s="2265"/>
      <c r="AU311" s="2265"/>
      <c r="AV311" s="2265"/>
      <c r="AW311" s="2265"/>
      <c r="AX311" s="2265"/>
      <c r="AY311" s="2265"/>
      <c r="AZ311" s="2265"/>
      <c r="BA311" s="2265"/>
      <c r="BB311" s="2265"/>
      <c r="BC311" s="2265"/>
    </row>
    <row r="312" spans="1:55">
      <c r="A312" s="2161"/>
      <c r="B312" s="2161"/>
      <c r="C312" s="2161"/>
      <c r="D312" s="2161"/>
      <c r="E312" s="2161"/>
      <c r="F312" s="2161"/>
      <c r="G312" s="2161"/>
      <c r="H312" s="2161"/>
      <c r="I312" s="2161"/>
      <c r="J312" s="2161"/>
      <c r="K312" s="2161"/>
      <c r="L312" s="2161"/>
      <c r="M312" s="2161"/>
      <c r="N312" s="2161"/>
      <c r="O312" s="2161"/>
      <c r="P312" s="2161"/>
      <c r="Q312" s="2161"/>
      <c r="R312" s="2303"/>
      <c r="S312" s="2303"/>
      <c r="T312" s="2303"/>
      <c r="U312" s="2303"/>
      <c r="V312" s="2303"/>
      <c r="W312" s="2303"/>
      <c r="X312" s="2303"/>
      <c r="Y312" s="2303"/>
      <c r="Z312" s="2303"/>
      <c r="AA312" s="2303"/>
      <c r="AB312" s="2303"/>
      <c r="AC312" s="2304"/>
      <c r="AD312" s="2282"/>
      <c r="AE312" s="2282"/>
      <c r="AF312" s="2282"/>
      <c r="AG312" s="2282"/>
      <c r="AH312" s="2282"/>
      <c r="AI312" s="2282"/>
      <c r="AJ312" s="2282"/>
      <c r="AK312" s="2265"/>
      <c r="AL312" s="2265"/>
      <c r="AM312" s="2265"/>
      <c r="AN312" s="2265"/>
      <c r="AO312" s="2265"/>
      <c r="AP312" s="2265"/>
      <c r="AQ312" s="2265"/>
      <c r="AR312" s="2265"/>
      <c r="AS312" s="2265"/>
      <c r="AT312" s="2265"/>
      <c r="AU312" s="2265"/>
      <c r="AV312" s="2265"/>
      <c r="AW312" s="2265"/>
      <c r="AX312" s="2265"/>
      <c r="AY312" s="2265"/>
      <c r="AZ312" s="2265"/>
      <c r="BA312" s="2265"/>
      <c r="BB312" s="2265"/>
      <c r="BC312" s="2265"/>
    </row>
    <row r="313" spans="1:55">
      <c r="A313" s="2161"/>
      <c r="B313" s="2161"/>
      <c r="C313" s="2161"/>
      <c r="D313" s="2161"/>
      <c r="E313" s="2161"/>
      <c r="F313" s="2161"/>
      <c r="G313" s="2161"/>
      <c r="H313" s="2161"/>
      <c r="I313" s="2161"/>
      <c r="J313" s="2161"/>
      <c r="K313" s="2161"/>
      <c r="L313" s="2161"/>
      <c r="M313" s="2161"/>
      <c r="N313" s="2161"/>
      <c r="O313" s="2161"/>
      <c r="P313" s="2161"/>
      <c r="Q313" s="2161"/>
      <c r="R313" s="2303"/>
      <c r="S313" s="2303"/>
      <c r="T313" s="2303"/>
      <c r="U313" s="2303"/>
      <c r="V313" s="2303"/>
      <c r="W313" s="2303"/>
      <c r="X313" s="2303"/>
      <c r="Y313" s="2303"/>
      <c r="Z313" s="2303"/>
      <c r="AA313" s="2303"/>
      <c r="AB313" s="2303"/>
      <c r="AC313" s="2304"/>
      <c r="AD313" s="2282"/>
      <c r="AE313" s="2282"/>
      <c r="AF313" s="2282"/>
      <c r="AG313" s="2282"/>
      <c r="AH313" s="2282"/>
      <c r="AI313" s="2282"/>
      <c r="AJ313" s="2282"/>
      <c r="AK313" s="2265"/>
      <c r="AL313" s="2265"/>
      <c r="AM313" s="2265"/>
      <c r="AN313" s="2265"/>
      <c r="AO313" s="2265"/>
      <c r="AP313" s="2265"/>
      <c r="AQ313" s="2265"/>
      <c r="AR313" s="2265"/>
      <c r="AS313" s="2265"/>
      <c r="AT313" s="2265"/>
      <c r="AU313" s="2265"/>
      <c r="AV313" s="2265"/>
      <c r="AW313" s="2265"/>
      <c r="AX313" s="2265"/>
      <c r="AY313" s="2265"/>
      <c r="AZ313" s="2265"/>
      <c r="BA313" s="2265"/>
      <c r="BB313" s="2265"/>
      <c r="BC313" s="2265"/>
    </row>
    <row r="314" spans="1:55">
      <c r="A314" s="2161"/>
      <c r="B314" s="2161"/>
      <c r="C314" s="2161"/>
      <c r="D314" s="2161"/>
      <c r="E314" s="2161"/>
      <c r="F314" s="2161"/>
      <c r="G314" s="2161"/>
      <c r="H314" s="2161"/>
      <c r="I314" s="2161"/>
      <c r="J314" s="2161"/>
      <c r="K314" s="2161"/>
      <c r="L314" s="2161"/>
      <c r="M314" s="2161"/>
      <c r="N314" s="2161"/>
      <c r="O314" s="2161"/>
      <c r="P314" s="2161"/>
      <c r="Q314" s="2161"/>
      <c r="R314" s="2303"/>
      <c r="S314" s="2303"/>
      <c r="T314" s="2303"/>
      <c r="U314" s="2303"/>
      <c r="V314" s="2303"/>
      <c r="W314" s="2303"/>
      <c r="X314" s="2303"/>
      <c r="Y314" s="2303"/>
      <c r="Z314" s="2303"/>
      <c r="AA314" s="2303"/>
      <c r="AB314" s="2303"/>
      <c r="AC314" s="2304"/>
      <c r="AD314" s="2282"/>
      <c r="AE314" s="2282"/>
      <c r="AF314" s="2282"/>
      <c r="AG314" s="2282"/>
      <c r="AH314" s="2282"/>
      <c r="AI314" s="2282"/>
      <c r="AJ314" s="2282"/>
      <c r="AK314" s="2265"/>
      <c r="AL314" s="2265"/>
      <c r="AM314" s="2265"/>
      <c r="AN314" s="2265"/>
      <c r="AO314" s="2265"/>
      <c r="AP314" s="2265"/>
      <c r="AQ314" s="2265"/>
      <c r="AR314" s="2265"/>
      <c r="AS314" s="2265"/>
      <c r="AT314" s="2265"/>
      <c r="AU314" s="2265"/>
      <c r="AV314" s="2265"/>
      <c r="AW314" s="2265"/>
      <c r="AX314" s="2265"/>
      <c r="AY314" s="2265"/>
      <c r="AZ314" s="2265"/>
      <c r="BA314" s="2265"/>
      <c r="BB314" s="2265"/>
      <c r="BC314" s="2265"/>
    </row>
    <row r="315" spans="1:55">
      <c r="A315" s="2161"/>
      <c r="B315" s="2161"/>
      <c r="C315" s="2161"/>
      <c r="D315" s="2161"/>
      <c r="E315" s="2161"/>
      <c r="F315" s="2161"/>
      <c r="G315" s="2161"/>
      <c r="H315" s="2161"/>
      <c r="I315" s="2161"/>
      <c r="J315" s="2161"/>
      <c r="K315" s="2161"/>
      <c r="L315" s="2161"/>
      <c r="M315" s="2161"/>
      <c r="N315" s="2161"/>
      <c r="O315" s="2161"/>
      <c r="P315" s="2161"/>
      <c r="Q315" s="2161"/>
      <c r="R315" s="2303"/>
      <c r="S315" s="2303"/>
      <c r="T315" s="2303"/>
      <c r="U315" s="2303"/>
      <c r="V315" s="2303"/>
      <c r="W315" s="2303"/>
      <c r="X315" s="2303"/>
      <c r="Y315" s="2303"/>
      <c r="Z315" s="2303"/>
      <c r="AA315" s="2303"/>
      <c r="AB315" s="2303"/>
      <c r="AC315" s="2304"/>
      <c r="AD315" s="2282"/>
      <c r="AE315" s="2282"/>
      <c r="AF315" s="2282"/>
      <c r="AG315" s="2282"/>
      <c r="AH315" s="2282"/>
      <c r="AI315" s="2282"/>
      <c r="AJ315" s="2282"/>
      <c r="AK315" s="2265"/>
      <c r="AL315" s="2265"/>
      <c r="AM315" s="2265"/>
      <c r="AN315" s="2265"/>
      <c r="AO315" s="2265"/>
      <c r="AP315" s="2265"/>
      <c r="AQ315" s="2265"/>
      <c r="AR315" s="2265"/>
      <c r="AS315" s="2265"/>
      <c r="AT315" s="2265"/>
      <c r="AU315" s="2265"/>
      <c r="AV315" s="2265"/>
      <c r="AW315" s="2265"/>
      <c r="AX315" s="2265"/>
      <c r="AY315" s="2265"/>
      <c r="AZ315" s="2265"/>
      <c r="BA315" s="2265"/>
      <c r="BB315" s="2265"/>
      <c r="BC315" s="2265"/>
    </row>
    <row r="316" spans="1:55">
      <c r="A316" s="2161"/>
      <c r="B316" s="2161"/>
      <c r="C316" s="2161"/>
      <c r="D316" s="2161"/>
      <c r="E316" s="2161"/>
      <c r="F316" s="2161"/>
      <c r="G316" s="2161"/>
      <c r="H316" s="2161"/>
      <c r="I316" s="2161"/>
      <c r="J316" s="2161"/>
      <c r="K316" s="2161"/>
      <c r="L316" s="2161"/>
      <c r="M316" s="2161"/>
      <c r="N316" s="2161"/>
      <c r="O316" s="2161"/>
      <c r="P316" s="2161"/>
      <c r="Q316" s="2161"/>
      <c r="R316" s="2303"/>
      <c r="S316" s="2303"/>
      <c r="T316" s="2303"/>
      <c r="U316" s="2303"/>
      <c r="V316" s="2303"/>
      <c r="W316" s="2303"/>
      <c r="X316" s="2303"/>
      <c r="Y316" s="2303"/>
      <c r="Z316" s="2303"/>
      <c r="AA316" s="2303"/>
      <c r="AB316" s="2303"/>
      <c r="AC316" s="2304"/>
      <c r="AD316" s="2282"/>
      <c r="AE316" s="2282"/>
      <c r="AF316" s="2282"/>
      <c r="AG316" s="2282"/>
      <c r="AH316" s="2282"/>
      <c r="AI316" s="2282"/>
      <c r="AJ316" s="2282"/>
      <c r="AK316" s="2265"/>
      <c r="AL316" s="2265"/>
      <c r="AM316" s="2265"/>
      <c r="AN316" s="2265"/>
      <c r="AO316" s="2265"/>
      <c r="AP316" s="2265"/>
      <c r="AQ316" s="2265"/>
      <c r="AR316" s="2265"/>
      <c r="AS316" s="2265"/>
      <c r="AT316" s="2265"/>
      <c r="AU316" s="2265"/>
      <c r="AV316" s="2265"/>
      <c r="AW316" s="2265"/>
      <c r="AX316" s="2265"/>
      <c r="AY316" s="2265"/>
      <c r="AZ316" s="2265"/>
      <c r="BA316" s="2265"/>
      <c r="BB316" s="2265"/>
      <c r="BC316" s="2265"/>
    </row>
    <row r="317" spans="1:55">
      <c r="A317" s="2161"/>
      <c r="B317" s="2161"/>
      <c r="C317" s="2161"/>
      <c r="D317" s="2161"/>
      <c r="E317" s="2161"/>
      <c r="F317" s="2161"/>
      <c r="G317" s="2161"/>
      <c r="H317" s="2161"/>
      <c r="I317" s="2161"/>
      <c r="J317" s="2161"/>
      <c r="K317" s="2161"/>
      <c r="L317" s="2161"/>
      <c r="M317" s="2161"/>
      <c r="N317" s="2161"/>
      <c r="O317" s="2161"/>
      <c r="P317" s="2161"/>
      <c r="Q317" s="2161"/>
      <c r="R317" s="2303"/>
      <c r="S317" s="2303"/>
      <c r="T317" s="2303"/>
      <c r="U317" s="2303"/>
      <c r="V317" s="2303"/>
      <c r="W317" s="2303"/>
      <c r="X317" s="2303"/>
      <c r="Y317" s="2303"/>
      <c r="Z317" s="2303"/>
      <c r="AA317" s="2303"/>
      <c r="AB317" s="2303"/>
      <c r="AC317" s="2304"/>
      <c r="AD317" s="2282"/>
      <c r="AE317" s="2282"/>
      <c r="AF317" s="2282"/>
      <c r="AG317" s="2282"/>
      <c r="AH317" s="2282"/>
      <c r="AI317" s="2282"/>
      <c r="AJ317" s="2282"/>
      <c r="AK317" s="2265"/>
      <c r="AL317" s="2265"/>
      <c r="AM317" s="2265"/>
      <c r="AN317" s="2265"/>
      <c r="AO317" s="2265"/>
      <c r="AP317" s="2265"/>
      <c r="AQ317" s="2265"/>
      <c r="AR317" s="2265"/>
      <c r="AS317" s="2265"/>
      <c r="AT317" s="2265"/>
      <c r="AU317" s="2265"/>
      <c r="AV317" s="2265"/>
      <c r="AW317" s="2265"/>
      <c r="AX317" s="2265"/>
      <c r="AY317" s="2265"/>
      <c r="AZ317" s="2265"/>
      <c r="BA317" s="2265"/>
      <c r="BB317" s="2265"/>
      <c r="BC317" s="2265"/>
    </row>
    <row r="318" spans="1:55">
      <c r="A318" s="2161"/>
      <c r="B318" s="2161"/>
      <c r="C318" s="2161"/>
      <c r="D318" s="2161"/>
      <c r="E318" s="2161"/>
      <c r="F318" s="2161"/>
      <c r="G318" s="2161"/>
      <c r="H318" s="2161"/>
      <c r="I318" s="2161"/>
      <c r="J318" s="2161"/>
      <c r="K318" s="2161"/>
      <c r="L318" s="2161"/>
      <c r="M318" s="2161"/>
      <c r="N318" s="2161"/>
      <c r="O318" s="2161"/>
      <c r="P318" s="2161"/>
      <c r="Q318" s="2161"/>
      <c r="R318" s="2303"/>
      <c r="S318" s="2303"/>
      <c r="T318" s="2303"/>
      <c r="U318" s="2303"/>
      <c r="V318" s="2303"/>
      <c r="W318" s="2303"/>
      <c r="X318" s="2303"/>
      <c r="Y318" s="2303"/>
      <c r="Z318" s="2303"/>
      <c r="AA318" s="2303"/>
      <c r="AB318" s="2303"/>
      <c r="AC318" s="2304"/>
      <c r="AD318" s="2282"/>
      <c r="AE318" s="2282"/>
      <c r="AF318" s="2282"/>
      <c r="AG318" s="2282"/>
      <c r="AH318" s="2282"/>
      <c r="AI318" s="2282"/>
      <c r="AJ318" s="2282"/>
      <c r="AK318" s="2265"/>
      <c r="AL318" s="2265"/>
      <c r="AM318" s="2265"/>
      <c r="AN318" s="2265"/>
      <c r="AO318" s="2265"/>
      <c r="AP318" s="2265"/>
      <c r="AQ318" s="2265"/>
      <c r="AR318" s="2265"/>
      <c r="AS318" s="2265"/>
      <c r="AT318" s="2265"/>
      <c r="AU318" s="2265"/>
      <c r="AV318" s="2265"/>
      <c r="AW318" s="2265"/>
      <c r="AX318" s="2265"/>
      <c r="AY318" s="2265"/>
      <c r="AZ318" s="2265"/>
      <c r="BA318" s="2265"/>
      <c r="BB318" s="2265"/>
      <c r="BC318" s="2265"/>
    </row>
    <row r="319" spans="1:55">
      <c r="A319" s="2161"/>
      <c r="B319" s="2161"/>
      <c r="C319" s="2161"/>
      <c r="D319" s="2161"/>
      <c r="E319" s="2161"/>
      <c r="F319" s="2161"/>
      <c r="G319" s="2161"/>
      <c r="H319" s="2161"/>
      <c r="I319" s="2161"/>
      <c r="J319" s="2161"/>
      <c r="K319" s="2161"/>
      <c r="L319" s="2161"/>
      <c r="M319" s="2161"/>
      <c r="N319" s="2161"/>
      <c r="O319" s="2161"/>
      <c r="P319" s="2161"/>
      <c r="Q319" s="2161"/>
      <c r="R319" s="2303"/>
      <c r="S319" s="2303"/>
      <c r="T319" s="2303"/>
      <c r="U319" s="2303"/>
      <c r="V319" s="2303"/>
      <c r="W319" s="2303"/>
      <c r="X319" s="2303"/>
      <c r="Y319" s="2303"/>
      <c r="Z319" s="2303"/>
      <c r="AA319" s="2303"/>
      <c r="AB319" s="2303"/>
      <c r="AC319" s="2304"/>
      <c r="AD319" s="2282"/>
      <c r="AE319" s="2282"/>
      <c r="AF319" s="2282"/>
      <c r="AG319" s="2282"/>
      <c r="AH319" s="2282"/>
      <c r="AI319" s="2282"/>
      <c r="AJ319" s="2282"/>
      <c r="AK319" s="2265"/>
      <c r="AL319" s="2265"/>
      <c r="AM319" s="2265"/>
      <c r="AN319" s="2265"/>
      <c r="AO319" s="2265"/>
      <c r="AP319" s="2265"/>
      <c r="AQ319" s="2265"/>
      <c r="AR319" s="2265"/>
      <c r="AS319" s="2265"/>
      <c r="AT319" s="2265"/>
      <c r="AU319" s="2265"/>
      <c r="AV319" s="2265"/>
      <c r="AW319" s="2265"/>
      <c r="AX319" s="2265"/>
      <c r="AY319" s="2265"/>
      <c r="AZ319" s="2265"/>
      <c r="BA319" s="2265"/>
      <c r="BB319" s="2265"/>
      <c r="BC319" s="2265"/>
    </row>
    <row r="320" spans="1:55">
      <c r="A320" s="2161"/>
      <c r="B320" s="2161"/>
      <c r="C320" s="2161"/>
      <c r="D320" s="2161"/>
      <c r="E320" s="2161"/>
      <c r="F320" s="2161"/>
      <c r="G320" s="2161"/>
      <c r="H320" s="2161"/>
      <c r="I320" s="2161"/>
      <c r="J320" s="2161"/>
      <c r="K320" s="2161"/>
      <c r="L320" s="2161"/>
      <c r="M320" s="2161"/>
      <c r="N320" s="2161"/>
      <c r="O320" s="2161"/>
      <c r="P320" s="2161"/>
      <c r="Q320" s="2161"/>
      <c r="R320" s="2303"/>
      <c r="S320" s="2303"/>
      <c r="T320" s="2303"/>
      <c r="U320" s="2303"/>
      <c r="V320" s="2303"/>
      <c r="W320" s="2303"/>
      <c r="X320" s="2303"/>
      <c r="Y320" s="2303"/>
      <c r="Z320" s="2303"/>
      <c r="AA320" s="2303"/>
      <c r="AB320" s="2303"/>
      <c r="AC320" s="2304"/>
      <c r="AD320" s="2282"/>
      <c r="AE320" s="2282"/>
      <c r="AF320" s="2282"/>
      <c r="AG320" s="2282"/>
      <c r="AH320" s="2282"/>
      <c r="AI320" s="2282"/>
      <c r="AJ320" s="2282"/>
      <c r="AK320" s="2265"/>
      <c r="AL320" s="2265"/>
      <c r="AM320" s="2265"/>
      <c r="AN320" s="2265"/>
      <c r="AO320" s="2265"/>
      <c r="AP320" s="2265"/>
      <c r="AQ320" s="2265"/>
      <c r="AR320" s="2265"/>
      <c r="AS320" s="2265"/>
      <c r="AT320" s="2265"/>
      <c r="AU320" s="2265"/>
      <c r="AV320" s="2265"/>
      <c r="AW320" s="2265"/>
      <c r="AX320" s="2265"/>
      <c r="AY320" s="2265"/>
      <c r="AZ320" s="2265"/>
      <c r="BA320" s="2265"/>
      <c r="BB320" s="2265"/>
      <c r="BC320" s="2265"/>
    </row>
    <row r="321" spans="1:55">
      <c r="A321" s="2161"/>
      <c r="B321" s="2161"/>
      <c r="C321" s="2161"/>
      <c r="D321" s="2161"/>
      <c r="E321" s="2161"/>
      <c r="F321" s="2161"/>
      <c r="G321" s="2161"/>
      <c r="H321" s="2161"/>
      <c r="I321" s="2161"/>
      <c r="J321" s="2161"/>
      <c r="K321" s="2161"/>
      <c r="L321" s="2161"/>
      <c r="M321" s="2161"/>
      <c r="N321" s="2161"/>
      <c r="O321" s="2161"/>
      <c r="P321" s="2161"/>
      <c r="Q321" s="2161"/>
      <c r="R321" s="2303"/>
      <c r="S321" s="2303"/>
      <c r="T321" s="2303"/>
      <c r="U321" s="2303"/>
      <c r="V321" s="2303"/>
      <c r="W321" s="2303"/>
      <c r="X321" s="2303"/>
      <c r="Y321" s="2303"/>
      <c r="Z321" s="2303"/>
      <c r="AA321" s="2303"/>
      <c r="AB321" s="2303"/>
      <c r="AC321" s="2304"/>
      <c r="AD321" s="2282"/>
      <c r="AE321" s="2282"/>
      <c r="AF321" s="2282"/>
      <c r="AG321" s="2282"/>
      <c r="AH321" s="2282"/>
      <c r="AI321" s="2282"/>
      <c r="AJ321" s="2282"/>
      <c r="AK321" s="2265"/>
      <c r="AL321" s="2265"/>
      <c r="AM321" s="2265"/>
      <c r="AN321" s="2265"/>
      <c r="AO321" s="2265"/>
      <c r="AP321" s="2265"/>
      <c r="AQ321" s="2265"/>
      <c r="AR321" s="2265"/>
      <c r="AS321" s="2265"/>
      <c r="AT321" s="2265"/>
      <c r="AU321" s="2265"/>
      <c r="AV321" s="2265"/>
      <c r="AW321" s="2265"/>
      <c r="AX321" s="2265"/>
      <c r="AY321" s="2265"/>
      <c r="AZ321" s="2265"/>
      <c r="BA321" s="2265"/>
      <c r="BB321" s="2265"/>
      <c r="BC321" s="2265"/>
    </row>
    <row r="322" spans="1:55">
      <c r="A322" s="2161"/>
      <c r="B322" s="2161"/>
      <c r="C322" s="2161"/>
      <c r="D322" s="2161"/>
      <c r="E322" s="2161"/>
      <c r="F322" s="2161"/>
      <c r="G322" s="2161"/>
      <c r="H322" s="2161"/>
      <c r="I322" s="2161"/>
      <c r="J322" s="2161"/>
      <c r="K322" s="2161"/>
      <c r="L322" s="2161"/>
      <c r="M322" s="2161"/>
      <c r="N322" s="2161"/>
      <c r="O322" s="2161"/>
      <c r="P322" s="2161"/>
      <c r="Q322" s="2161"/>
      <c r="R322" s="2303"/>
      <c r="S322" s="2303"/>
      <c r="T322" s="2303"/>
      <c r="U322" s="2303"/>
      <c r="V322" s="2303"/>
      <c r="W322" s="2303"/>
      <c r="X322" s="2303"/>
      <c r="Y322" s="2303"/>
      <c r="Z322" s="2303"/>
      <c r="AA322" s="2303"/>
      <c r="AB322" s="2303"/>
      <c r="AC322" s="2304"/>
      <c r="AD322" s="2282"/>
      <c r="AE322" s="2282"/>
      <c r="AF322" s="2282"/>
      <c r="AG322" s="2282"/>
      <c r="AH322" s="2282"/>
      <c r="AI322" s="2282"/>
      <c r="AJ322" s="2282"/>
      <c r="AK322" s="2265"/>
      <c r="AL322" s="2265"/>
      <c r="AM322" s="2265"/>
      <c r="AN322" s="2265"/>
      <c r="AO322" s="2265"/>
      <c r="AP322" s="2265"/>
      <c r="AQ322" s="2265"/>
      <c r="AR322" s="2265"/>
      <c r="AS322" s="2265"/>
      <c r="AT322" s="2265"/>
      <c r="AU322" s="2265"/>
      <c r="AV322" s="2265"/>
      <c r="AW322" s="2265"/>
      <c r="AX322" s="2265"/>
      <c r="AY322" s="2265"/>
      <c r="AZ322" s="2265"/>
      <c r="BA322" s="2265"/>
      <c r="BB322" s="2265"/>
      <c r="BC322" s="2265"/>
    </row>
    <row r="323" spans="1:55">
      <c r="A323" s="2161"/>
      <c r="B323" s="2161"/>
      <c r="C323" s="2161"/>
      <c r="D323" s="2161"/>
      <c r="E323" s="2161"/>
      <c r="F323" s="2161"/>
      <c r="G323" s="2161"/>
      <c r="H323" s="2161"/>
      <c r="I323" s="2161"/>
      <c r="J323" s="2161"/>
      <c r="K323" s="2161"/>
      <c r="L323" s="2161"/>
      <c r="M323" s="2161"/>
      <c r="N323" s="2161"/>
      <c r="O323" s="2161"/>
      <c r="P323" s="2161"/>
      <c r="Q323" s="2161"/>
      <c r="R323" s="2303"/>
      <c r="S323" s="2303"/>
      <c r="T323" s="2303"/>
      <c r="U323" s="2303"/>
      <c r="V323" s="2303"/>
      <c r="W323" s="2303"/>
      <c r="X323" s="2303"/>
      <c r="Y323" s="2303"/>
      <c r="Z323" s="2303"/>
      <c r="AA323" s="2303"/>
      <c r="AB323" s="2303"/>
      <c r="AC323" s="2304"/>
      <c r="AD323" s="2282"/>
      <c r="AE323" s="2282"/>
      <c r="AF323" s="2282"/>
      <c r="AG323" s="2282"/>
      <c r="AH323" s="2282"/>
      <c r="AI323" s="2282"/>
      <c r="AJ323" s="2282"/>
      <c r="AK323" s="2265"/>
      <c r="AL323" s="2265"/>
      <c r="AM323" s="2265"/>
      <c r="AN323" s="2265"/>
      <c r="AO323" s="2265"/>
      <c r="AP323" s="2265"/>
      <c r="AQ323" s="2265"/>
      <c r="AR323" s="2265"/>
      <c r="AS323" s="2265"/>
      <c r="AT323" s="2265"/>
      <c r="AU323" s="2265"/>
      <c r="AV323" s="2265"/>
      <c r="AW323" s="2265"/>
      <c r="AX323" s="2265"/>
      <c r="AY323" s="2265"/>
      <c r="AZ323" s="2265"/>
      <c r="BA323" s="2265"/>
      <c r="BB323" s="2265"/>
      <c r="BC323" s="2265"/>
    </row>
    <row r="324" spans="1:55">
      <c r="A324" s="2161"/>
      <c r="B324" s="2161"/>
      <c r="C324" s="2161"/>
      <c r="D324" s="2161"/>
      <c r="E324" s="2161"/>
      <c r="F324" s="2161"/>
      <c r="G324" s="2161"/>
      <c r="H324" s="2161"/>
      <c r="I324" s="2161"/>
      <c r="J324" s="2161"/>
      <c r="K324" s="2161"/>
      <c r="L324" s="2161"/>
      <c r="M324" s="2161"/>
      <c r="N324" s="2161"/>
      <c r="O324" s="2161"/>
      <c r="P324" s="2161"/>
      <c r="Q324" s="2161"/>
      <c r="R324" s="2303"/>
      <c r="S324" s="2303"/>
      <c r="T324" s="2303"/>
      <c r="U324" s="2303"/>
      <c r="V324" s="2303"/>
      <c r="W324" s="2303"/>
      <c r="X324" s="2303"/>
      <c r="Y324" s="2303"/>
      <c r="Z324" s="2303"/>
      <c r="AA324" s="2303"/>
      <c r="AB324" s="2303"/>
      <c r="AC324" s="2304"/>
      <c r="AD324" s="2282"/>
      <c r="AE324" s="2282"/>
      <c r="AF324" s="2282"/>
      <c r="AG324" s="2282"/>
      <c r="AH324" s="2282"/>
      <c r="AI324" s="2282"/>
      <c r="AJ324" s="2282"/>
      <c r="AK324" s="2265"/>
      <c r="AL324" s="2265"/>
      <c r="AM324" s="2265"/>
      <c r="AN324" s="2265"/>
      <c r="AO324" s="2265"/>
      <c r="AP324" s="2265"/>
      <c r="AQ324" s="2265"/>
      <c r="AR324" s="2265"/>
      <c r="AS324" s="2265"/>
      <c r="AT324" s="2265"/>
      <c r="AU324" s="2265"/>
      <c r="AV324" s="2265"/>
      <c r="AW324" s="2265"/>
      <c r="AX324" s="2265"/>
      <c r="AY324" s="2265"/>
      <c r="AZ324" s="2265"/>
      <c r="BA324" s="2265"/>
      <c r="BB324" s="2265"/>
      <c r="BC324" s="2265"/>
    </row>
    <row r="325" spans="1:55">
      <c r="A325" s="2161"/>
      <c r="B325" s="2161"/>
      <c r="C325" s="2161"/>
      <c r="D325" s="2161"/>
      <c r="E325" s="2161"/>
      <c r="F325" s="2161"/>
      <c r="G325" s="2161"/>
      <c r="H325" s="2161"/>
      <c r="I325" s="2161"/>
      <c r="J325" s="2161"/>
      <c r="K325" s="2161"/>
      <c r="L325" s="2161"/>
      <c r="M325" s="2161"/>
      <c r="N325" s="2161"/>
      <c r="O325" s="2161"/>
      <c r="P325" s="2161"/>
      <c r="Q325" s="2161"/>
      <c r="R325" s="2303"/>
      <c r="S325" s="2303"/>
      <c r="T325" s="2303"/>
      <c r="U325" s="2303"/>
      <c r="V325" s="2303"/>
      <c r="W325" s="2303"/>
      <c r="X325" s="2303"/>
      <c r="Y325" s="2303"/>
      <c r="Z325" s="2303"/>
      <c r="AA325" s="2303"/>
      <c r="AB325" s="2303"/>
      <c r="AC325" s="2304"/>
      <c r="AD325" s="2282"/>
      <c r="AE325" s="2282"/>
      <c r="AF325" s="2282"/>
      <c r="AG325" s="2282"/>
      <c r="AH325" s="2282"/>
      <c r="AI325" s="2282"/>
      <c r="AJ325" s="2282"/>
      <c r="AK325" s="2265"/>
      <c r="AL325" s="2265"/>
      <c r="AM325" s="2265"/>
      <c r="AN325" s="2265"/>
      <c r="AO325" s="2265"/>
      <c r="AP325" s="2265"/>
      <c r="AQ325" s="2265"/>
      <c r="AR325" s="2265"/>
      <c r="AS325" s="2265"/>
      <c r="AT325" s="2265"/>
      <c r="AU325" s="2265"/>
      <c r="AV325" s="2265"/>
      <c r="AW325" s="2265"/>
      <c r="AX325" s="2265"/>
      <c r="AY325" s="2265"/>
      <c r="AZ325" s="2265"/>
      <c r="BA325" s="2265"/>
      <c r="BB325" s="2265"/>
      <c r="BC325" s="2265"/>
    </row>
    <row r="326" spans="1:55">
      <c r="A326" s="2161"/>
      <c r="B326" s="2161"/>
      <c r="C326" s="2161"/>
      <c r="D326" s="2161"/>
      <c r="E326" s="2161"/>
      <c r="F326" s="2161"/>
      <c r="G326" s="2161"/>
      <c r="H326" s="2161"/>
      <c r="I326" s="2161"/>
      <c r="J326" s="2161"/>
      <c r="K326" s="2161"/>
      <c r="L326" s="2161"/>
      <c r="M326" s="2161"/>
      <c r="N326" s="2161"/>
      <c r="O326" s="2161"/>
      <c r="P326" s="2161"/>
      <c r="Q326" s="2161"/>
      <c r="R326" s="2303"/>
      <c r="S326" s="2303"/>
      <c r="T326" s="2303"/>
      <c r="U326" s="2303"/>
      <c r="V326" s="2303"/>
      <c r="W326" s="2303"/>
      <c r="X326" s="2303"/>
      <c r="Y326" s="2303"/>
      <c r="Z326" s="2303"/>
      <c r="AA326" s="2303"/>
      <c r="AB326" s="2303"/>
      <c r="AC326" s="2304"/>
      <c r="AD326" s="2282"/>
      <c r="AE326" s="2282"/>
      <c r="AF326" s="2282"/>
      <c r="AG326" s="2282"/>
      <c r="AH326" s="2282"/>
      <c r="AI326" s="2282"/>
      <c r="AJ326" s="2282"/>
      <c r="AK326" s="2265"/>
      <c r="AL326" s="2265"/>
      <c r="AM326" s="2265"/>
      <c r="AN326" s="2265"/>
      <c r="AO326" s="2265"/>
      <c r="AP326" s="2265"/>
      <c r="AQ326" s="2265"/>
      <c r="AR326" s="2265"/>
      <c r="AS326" s="2265"/>
      <c r="AT326" s="2265"/>
      <c r="AU326" s="2265"/>
      <c r="AV326" s="2265"/>
      <c r="AW326" s="2265"/>
      <c r="AX326" s="2265"/>
      <c r="AY326" s="2265"/>
      <c r="AZ326" s="2265"/>
      <c r="BA326" s="2265"/>
      <c r="BB326" s="2265"/>
      <c r="BC326" s="2265"/>
    </row>
    <row r="327" spans="1:55">
      <c r="A327" s="2161"/>
      <c r="B327" s="2161"/>
      <c r="C327" s="2161"/>
      <c r="D327" s="2161"/>
      <c r="E327" s="2161"/>
      <c r="F327" s="2161"/>
      <c r="G327" s="2161"/>
      <c r="H327" s="2161"/>
      <c r="I327" s="2161"/>
      <c r="J327" s="2161"/>
      <c r="K327" s="2161"/>
      <c r="L327" s="2161"/>
      <c r="M327" s="2161"/>
      <c r="N327" s="2161"/>
      <c r="O327" s="2161"/>
      <c r="P327" s="2161"/>
      <c r="Q327" s="2161"/>
      <c r="R327" s="2303"/>
      <c r="S327" s="2303"/>
      <c r="T327" s="2303"/>
      <c r="U327" s="2303"/>
      <c r="V327" s="2303"/>
      <c r="W327" s="2303"/>
      <c r="X327" s="2303"/>
      <c r="Y327" s="2303"/>
      <c r="Z327" s="2303"/>
      <c r="AA327" s="2303"/>
      <c r="AB327" s="2303"/>
      <c r="AC327" s="2304"/>
      <c r="AD327" s="2282"/>
      <c r="AE327" s="2282"/>
      <c r="AF327" s="2282"/>
      <c r="AG327" s="2282"/>
      <c r="AH327" s="2282"/>
      <c r="AI327" s="2282"/>
      <c r="AJ327" s="2282"/>
      <c r="AK327" s="2265"/>
      <c r="AL327" s="2265"/>
      <c r="AM327" s="2265"/>
      <c r="AN327" s="2265"/>
      <c r="AO327" s="2265"/>
      <c r="AP327" s="2265"/>
      <c r="AQ327" s="2265"/>
      <c r="AR327" s="2265"/>
      <c r="AS327" s="2265"/>
      <c r="AT327" s="2265"/>
      <c r="AU327" s="2265"/>
      <c r="AV327" s="2265"/>
      <c r="AW327" s="2265"/>
      <c r="AX327" s="2265"/>
      <c r="AY327" s="2265"/>
      <c r="AZ327" s="2265"/>
      <c r="BA327" s="2265"/>
      <c r="BB327" s="2265"/>
      <c r="BC327" s="2265"/>
    </row>
    <row r="328" spans="1:55">
      <c r="A328" s="2161"/>
      <c r="B328" s="2161"/>
      <c r="C328" s="2161"/>
      <c r="D328" s="2161"/>
      <c r="E328" s="2161"/>
      <c r="F328" s="2161"/>
      <c r="G328" s="2161"/>
      <c r="H328" s="2161"/>
      <c r="I328" s="2161"/>
      <c r="J328" s="2161"/>
      <c r="K328" s="2161"/>
      <c r="L328" s="2161"/>
      <c r="M328" s="2161"/>
      <c r="N328" s="2161"/>
      <c r="O328" s="2161"/>
      <c r="P328" s="2161"/>
      <c r="Q328" s="2161"/>
      <c r="R328" s="2303"/>
      <c r="S328" s="2303"/>
      <c r="T328" s="2303"/>
      <c r="U328" s="2303"/>
      <c r="V328" s="2303"/>
      <c r="W328" s="2303"/>
      <c r="X328" s="2303"/>
      <c r="Y328" s="2303"/>
      <c r="Z328" s="2303"/>
      <c r="AA328" s="2303"/>
      <c r="AB328" s="2303"/>
      <c r="AC328" s="2304"/>
      <c r="AD328" s="2282"/>
      <c r="AE328" s="2282"/>
      <c r="AF328" s="2282"/>
      <c r="AG328" s="2282"/>
      <c r="AH328" s="2282"/>
      <c r="AI328" s="2282"/>
      <c r="AJ328" s="2282"/>
      <c r="AK328" s="2265"/>
      <c r="AL328" s="2265"/>
      <c r="AM328" s="2265"/>
      <c r="AN328" s="2265"/>
      <c r="AO328" s="2265"/>
      <c r="AP328" s="2265"/>
      <c r="AQ328" s="2265"/>
      <c r="AR328" s="2265"/>
      <c r="AS328" s="2265"/>
      <c r="AT328" s="2265"/>
      <c r="AU328" s="2265"/>
      <c r="AV328" s="2265"/>
      <c r="AW328" s="2265"/>
      <c r="AX328" s="2265"/>
      <c r="AY328" s="2265"/>
      <c r="AZ328" s="2265"/>
      <c r="BA328" s="2265"/>
      <c r="BB328" s="2265"/>
      <c r="BC328" s="2265"/>
    </row>
    <row r="329" spans="1:55">
      <c r="A329" s="2161"/>
      <c r="B329" s="2161"/>
      <c r="C329" s="2161"/>
      <c r="D329" s="2161"/>
      <c r="E329" s="2161"/>
      <c r="F329" s="2161"/>
      <c r="G329" s="2161"/>
      <c r="H329" s="2161"/>
      <c r="I329" s="2161"/>
      <c r="J329" s="2161"/>
      <c r="K329" s="2161"/>
      <c r="L329" s="2161"/>
      <c r="M329" s="2161"/>
      <c r="N329" s="2161"/>
      <c r="O329" s="2161"/>
      <c r="P329" s="2161"/>
      <c r="Q329" s="2161"/>
      <c r="R329" s="2303"/>
      <c r="S329" s="2303"/>
      <c r="T329" s="2303"/>
      <c r="U329" s="2303"/>
      <c r="V329" s="2303"/>
      <c r="W329" s="2303"/>
      <c r="X329" s="2303"/>
      <c r="Y329" s="2303"/>
      <c r="Z329" s="2303"/>
      <c r="AA329" s="2303"/>
      <c r="AB329" s="2303"/>
      <c r="AC329" s="2304"/>
      <c r="AD329" s="2282"/>
      <c r="AE329" s="2282"/>
      <c r="AF329" s="2282"/>
      <c r="AG329" s="2282"/>
      <c r="AH329" s="2282"/>
      <c r="AI329" s="2282"/>
      <c r="AJ329" s="2282"/>
      <c r="AK329" s="2265"/>
      <c r="AL329" s="2265"/>
      <c r="AM329" s="2265"/>
      <c r="AN329" s="2265"/>
      <c r="AO329" s="2265"/>
      <c r="AP329" s="2265"/>
      <c r="AQ329" s="2265"/>
      <c r="AR329" s="2265"/>
      <c r="AS329" s="2265"/>
      <c r="AT329" s="2265"/>
      <c r="AU329" s="2265"/>
      <c r="AV329" s="2265"/>
      <c r="AW329" s="2265"/>
      <c r="AX329" s="2265"/>
      <c r="AY329" s="2265"/>
      <c r="AZ329" s="2265"/>
      <c r="BA329" s="2265"/>
      <c r="BB329" s="2265"/>
      <c r="BC329" s="2265"/>
    </row>
  </sheetData>
  <mergeCells count="5">
    <mergeCell ref="N7:Q8"/>
    <mergeCell ref="A7:C9"/>
    <mergeCell ref="A5:C5"/>
    <mergeCell ref="D5:I5"/>
    <mergeCell ref="J7:M8"/>
  </mergeCells>
  <phoneticPr fontId="103" type="noConversion"/>
  <pageMargins left="0.55118110236220474" right="0.23622047244094491" top="0.43307086614173229" bottom="0.31496062992125984" header="0.27559055118110237" footer="0.15748031496062992"/>
  <pageSetup paperSize="8" scale="30"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tabColor theme="3"/>
    <pageSetUpPr fitToPage="1"/>
  </sheetPr>
  <dimension ref="A1:BE73"/>
  <sheetViews>
    <sheetView showGridLines="0" zoomScaleNormal="100" workbookViewId="0"/>
  </sheetViews>
  <sheetFormatPr baseColWidth="10" defaultRowHeight="12.75"/>
  <cols>
    <col min="1" max="1" width="56.28515625" style="7" customWidth="1"/>
    <col min="2" max="2" width="10.140625" style="7" customWidth="1"/>
    <col min="3" max="5" width="15.7109375" style="7" customWidth="1"/>
    <col min="6" max="6" width="23.42578125" style="7" customWidth="1"/>
    <col min="7" max="7" width="24" style="7" customWidth="1"/>
    <col min="8" max="8" width="14.85546875" style="7" customWidth="1"/>
    <col min="9" max="9" width="14" style="7" customWidth="1"/>
    <col min="10" max="16384" width="11.42578125" style="7"/>
  </cols>
  <sheetData>
    <row r="1" spans="1:57" s="362" customFormat="1" ht="18">
      <c r="A1" s="374" t="s">
        <v>1502</v>
      </c>
      <c r="B1" s="360"/>
      <c r="C1" s="360"/>
      <c r="D1" s="360"/>
      <c r="E1" s="1618"/>
      <c r="F1" s="1618"/>
      <c r="G1" s="1618"/>
      <c r="H1" s="360"/>
      <c r="I1" s="360"/>
      <c r="K1" s="365"/>
      <c r="L1" s="365"/>
      <c r="N1" s="361"/>
      <c r="AE1" s="363"/>
      <c r="AF1" s="364"/>
      <c r="AG1" s="364"/>
      <c r="AH1" s="364"/>
      <c r="AI1" s="364"/>
      <c r="AJ1" s="364"/>
      <c r="AK1" s="364"/>
      <c r="AL1" s="364"/>
      <c r="AM1" s="364"/>
      <c r="AN1" s="364"/>
      <c r="AO1" s="364"/>
      <c r="AP1" s="364"/>
      <c r="AQ1" s="364"/>
      <c r="AR1" s="364"/>
      <c r="AS1" s="364"/>
      <c r="AT1" s="364"/>
      <c r="AU1" s="364"/>
      <c r="AV1" s="364"/>
      <c r="AW1" s="364"/>
      <c r="AX1" s="364"/>
      <c r="AY1" s="364"/>
      <c r="AZ1" s="364"/>
      <c r="BA1" s="364"/>
      <c r="BB1" s="364"/>
      <c r="BC1" s="364"/>
      <c r="BD1" s="364"/>
      <c r="BE1" s="364"/>
    </row>
    <row r="2" spans="1:57" s="354" customFormat="1" ht="11.25">
      <c r="A2" s="357" t="str">
        <f>'PAGE DE GARDE'!C8</f>
        <v>ELECTRICITE</v>
      </c>
      <c r="B2" s="369" t="str">
        <f>'PAGE DE GARDE'!C10</f>
        <v>PT 2015-2016 V0</v>
      </c>
      <c r="C2" s="357"/>
      <c r="D2" s="403"/>
      <c r="E2" s="2176"/>
      <c r="F2" s="2176"/>
      <c r="G2" s="2176"/>
      <c r="H2" s="2177"/>
      <c r="I2" s="357"/>
      <c r="K2" s="353"/>
      <c r="L2" s="353"/>
      <c r="N2" s="355"/>
      <c r="AE2" s="359"/>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row>
    <row r="3" spans="1:57" s="354" customFormat="1" ht="11.25">
      <c r="A3" s="1320" t="str">
        <f>'PAGE DE GARDE'!C7</f>
        <v>GRD</v>
      </c>
      <c r="B3" s="369"/>
      <c r="C3" s="357"/>
      <c r="D3" s="358"/>
      <c r="E3" s="2176"/>
      <c r="F3" s="2176"/>
      <c r="G3" s="2176"/>
      <c r="H3" s="2177"/>
      <c r="I3" s="357"/>
      <c r="K3" s="353"/>
      <c r="L3" s="353"/>
      <c r="N3" s="355"/>
      <c r="AE3" s="359"/>
      <c r="AF3" s="356"/>
      <c r="AG3" s="356"/>
      <c r="AH3" s="356"/>
      <c r="AI3" s="356"/>
      <c r="AJ3" s="356"/>
      <c r="AK3" s="356"/>
      <c r="AL3" s="356"/>
      <c r="AM3" s="356"/>
      <c r="AN3" s="356"/>
      <c r="AO3" s="356"/>
      <c r="AP3" s="356"/>
      <c r="AQ3" s="356"/>
      <c r="AR3" s="356"/>
      <c r="AS3" s="356"/>
      <c r="AT3" s="356"/>
      <c r="AU3" s="356"/>
      <c r="AV3" s="356"/>
      <c r="AW3" s="356"/>
      <c r="AX3" s="356"/>
      <c r="AY3" s="356"/>
      <c r="AZ3" s="356"/>
      <c r="BA3" s="356"/>
      <c r="BB3" s="356"/>
      <c r="BC3" s="356"/>
      <c r="BD3" s="356"/>
      <c r="BE3" s="356"/>
    </row>
    <row r="4" spans="1:57" s="230" customFormat="1">
      <c r="A4" s="231"/>
      <c r="E4" s="2496"/>
      <c r="F4" s="2496"/>
      <c r="G4" s="2496"/>
    </row>
    <row r="5" spans="1:57" s="14" customFormat="1" ht="13.5" thickBot="1">
      <c r="A5" s="13"/>
      <c r="B5" s="229"/>
      <c r="C5" s="230"/>
      <c r="D5" s="230"/>
      <c r="E5" s="230"/>
      <c r="F5" s="230"/>
      <c r="G5" s="230"/>
    </row>
    <row r="6" spans="1:57" s="449" customFormat="1" ht="12.75" customHeight="1">
      <c r="A6" s="446"/>
      <c r="B6" s="447"/>
      <c r="C6" s="4026" t="s">
        <v>1005</v>
      </c>
      <c r="D6" s="4027"/>
      <c r="E6" s="4027"/>
      <c r="F6" s="4027"/>
      <c r="G6" s="4028"/>
      <c r="H6" s="4023" t="s">
        <v>1013</v>
      </c>
      <c r="I6" s="4023" t="s">
        <v>1012</v>
      </c>
    </row>
    <row r="7" spans="1:57" s="449" customFormat="1" ht="25.5">
      <c r="A7" s="2497" t="s">
        <v>801</v>
      </c>
      <c r="B7" s="2498"/>
      <c r="C7" s="1658" t="s">
        <v>1014</v>
      </c>
      <c r="D7" s="1649" t="s">
        <v>500</v>
      </c>
      <c r="E7" s="1659" t="s">
        <v>1011</v>
      </c>
      <c r="F7" s="3150" t="s">
        <v>1011</v>
      </c>
      <c r="G7" s="3149" t="s">
        <v>1011</v>
      </c>
      <c r="H7" s="4024"/>
      <c r="I7" s="4024"/>
    </row>
    <row r="8" spans="1:57" s="449" customFormat="1" ht="13.5" thickBot="1">
      <c r="A8" s="450"/>
      <c r="B8" s="451"/>
      <c r="C8" s="1660"/>
      <c r="D8" s="1652"/>
      <c r="E8" s="1661"/>
      <c r="F8" s="3141" t="s">
        <v>1868</v>
      </c>
      <c r="G8" s="3140" t="s">
        <v>1869</v>
      </c>
      <c r="H8" s="4025"/>
      <c r="I8" s="4025"/>
    </row>
    <row r="9" spans="1:57" s="449" customFormat="1">
      <c r="A9" s="452"/>
      <c r="B9" s="453"/>
      <c r="C9" s="1662"/>
      <c r="D9" s="2499"/>
      <c r="E9" s="1663"/>
      <c r="F9" s="3142"/>
      <c r="G9" s="3137"/>
      <c r="H9" s="1628"/>
      <c r="I9" s="1628"/>
    </row>
    <row r="10" spans="1:57" s="449" customFormat="1">
      <c r="A10" s="455" t="s">
        <v>501</v>
      </c>
      <c r="B10" s="456"/>
      <c r="C10" s="1664"/>
      <c r="D10" s="1653"/>
      <c r="E10" s="1665"/>
      <c r="F10" s="3143"/>
      <c r="G10" s="3138"/>
      <c r="H10" s="1629"/>
      <c r="I10" s="1629"/>
    </row>
    <row r="11" spans="1:57" s="449" customFormat="1">
      <c r="A11" s="452"/>
      <c r="B11" s="453"/>
      <c r="C11" s="1662"/>
      <c r="D11" s="2499"/>
      <c r="E11" s="1663"/>
      <c r="F11" s="3142"/>
      <c r="G11" s="3137"/>
      <c r="H11" s="1628"/>
      <c r="I11" s="1628"/>
    </row>
    <row r="12" spans="1:57" s="449" customFormat="1">
      <c r="A12" s="1624" t="s">
        <v>1006</v>
      </c>
      <c r="B12" s="453"/>
      <c r="C12" s="1666"/>
      <c r="D12" s="1650"/>
      <c r="E12" s="1667">
        <f>C12+D12</f>
        <v>0</v>
      </c>
      <c r="F12" s="3151"/>
      <c r="G12" s="3153"/>
      <c r="H12" s="1620"/>
      <c r="I12" s="1620"/>
    </row>
    <row r="13" spans="1:57" s="449" customFormat="1">
      <c r="A13" s="1625"/>
      <c r="B13" s="453"/>
      <c r="C13" s="1668"/>
      <c r="D13" s="2500"/>
      <c r="E13" s="1669"/>
      <c r="F13" s="1668"/>
      <c r="G13" s="3139"/>
      <c r="H13" s="1621"/>
      <c r="I13" s="1621"/>
    </row>
    <row r="14" spans="1:57" s="449" customFormat="1">
      <c r="A14" s="1624" t="s">
        <v>802</v>
      </c>
      <c r="B14" s="453"/>
      <c r="C14" s="1666"/>
      <c r="D14" s="1650"/>
      <c r="E14" s="1667">
        <f>C14+D14</f>
        <v>0</v>
      </c>
      <c r="F14" s="3151"/>
      <c r="G14" s="3153"/>
      <c r="H14" s="1620"/>
      <c r="I14" s="1620"/>
    </row>
    <row r="15" spans="1:57" s="449" customFormat="1">
      <c r="A15" s="1625"/>
      <c r="B15" s="453"/>
      <c r="C15" s="1668"/>
      <c r="D15" s="2500"/>
      <c r="E15" s="1669"/>
      <c r="F15" s="1668"/>
      <c r="G15" s="3139"/>
      <c r="H15" s="1621"/>
      <c r="I15" s="1621"/>
    </row>
    <row r="16" spans="1:57" s="449" customFormat="1">
      <c r="A16" s="1624" t="s">
        <v>803</v>
      </c>
      <c r="B16" s="453"/>
      <c r="C16" s="1666"/>
      <c r="D16" s="1650"/>
      <c r="E16" s="1667">
        <f>C16+D16</f>
        <v>0</v>
      </c>
      <c r="F16" s="3151"/>
      <c r="G16" s="3153"/>
      <c r="H16" s="1620"/>
      <c r="I16" s="1620"/>
    </row>
    <row r="17" spans="1:9" s="449" customFormat="1">
      <c r="A17" s="1624"/>
      <c r="B17" s="453"/>
      <c r="C17" s="1668"/>
      <c r="D17" s="2500"/>
      <c r="E17" s="1669"/>
      <c r="F17" s="1668"/>
      <c r="G17" s="3139"/>
      <c r="H17" s="1621"/>
      <c r="I17" s="1621"/>
    </row>
    <row r="18" spans="1:9" s="449" customFormat="1">
      <c r="A18" s="1624" t="s">
        <v>853</v>
      </c>
      <c r="B18" s="453"/>
      <c r="C18" s="1666"/>
      <c r="D18" s="1650"/>
      <c r="E18" s="1667">
        <f>C18+D18</f>
        <v>0</v>
      </c>
      <c r="F18" s="3151"/>
      <c r="G18" s="3153"/>
      <c r="H18" s="1620"/>
      <c r="I18" s="1620"/>
    </row>
    <row r="19" spans="1:9" s="449" customFormat="1">
      <c r="A19" s="1624"/>
      <c r="B19" s="453"/>
      <c r="C19" s="1668"/>
      <c r="D19" s="2500"/>
      <c r="E19" s="1669"/>
      <c r="F19" s="1668"/>
      <c r="G19" s="3139"/>
      <c r="H19" s="1621"/>
      <c r="I19" s="1621"/>
    </row>
    <row r="20" spans="1:9" s="449" customFormat="1">
      <c r="A20" s="1624" t="s">
        <v>723</v>
      </c>
      <c r="B20" s="453"/>
      <c r="C20" s="1666"/>
      <c r="D20" s="1650"/>
      <c r="E20" s="1667">
        <f>C20+D20</f>
        <v>0</v>
      </c>
      <c r="F20" s="3151"/>
      <c r="G20" s="3153"/>
      <c r="H20" s="1620"/>
      <c r="I20" s="1620"/>
    </row>
    <row r="21" spans="1:9" s="449" customFormat="1">
      <c r="A21" s="1624"/>
      <c r="B21" s="453"/>
      <c r="C21" s="1668"/>
      <c r="D21" s="2500"/>
      <c r="E21" s="1669"/>
      <c r="F21" s="1668"/>
      <c r="G21" s="3139"/>
      <c r="H21" s="1621"/>
      <c r="I21" s="1621"/>
    </row>
    <row r="22" spans="1:9" s="449" customFormat="1">
      <c r="A22" s="1624" t="s">
        <v>724</v>
      </c>
      <c r="B22" s="453"/>
      <c r="C22" s="1666"/>
      <c r="D22" s="1650"/>
      <c r="E22" s="1667">
        <f>C22+D22</f>
        <v>0</v>
      </c>
      <c r="F22" s="3151"/>
      <c r="G22" s="3153"/>
      <c r="H22" s="1620"/>
      <c r="I22" s="1620"/>
    </row>
    <row r="23" spans="1:9" s="449" customFormat="1">
      <c r="A23" s="1624"/>
      <c r="B23" s="453"/>
      <c r="C23" s="1668"/>
      <c r="D23" s="2500"/>
      <c r="E23" s="1669"/>
      <c r="F23" s="1668"/>
      <c r="G23" s="3139"/>
      <c r="H23" s="1621"/>
      <c r="I23" s="1621"/>
    </row>
    <row r="24" spans="1:9" s="449" customFormat="1">
      <c r="A24" s="1624" t="s">
        <v>1693</v>
      </c>
      <c r="B24" s="453"/>
      <c r="C24" s="1666"/>
      <c r="D24" s="1650"/>
      <c r="E24" s="1667">
        <f>C24+D24</f>
        <v>0</v>
      </c>
      <c r="F24" s="3151"/>
      <c r="G24" s="3153"/>
      <c r="H24" s="1620"/>
      <c r="I24" s="1620"/>
    </row>
    <row r="25" spans="1:9" s="449" customFormat="1">
      <c r="A25" s="1624"/>
      <c r="B25" s="453"/>
      <c r="C25" s="1668"/>
      <c r="D25" s="2500"/>
      <c r="E25" s="1669"/>
      <c r="F25" s="1668"/>
      <c r="G25" s="3139"/>
      <c r="H25" s="1621"/>
      <c r="I25" s="1621"/>
    </row>
    <row r="26" spans="1:9" s="449" customFormat="1">
      <c r="A26" s="1624" t="s">
        <v>1692</v>
      </c>
      <c r="B26" s="453"/>
      <c r="C26" s="1666"/>
      <c r="D26" s="1650"/>
      <c r="E26" s="1667">
        <f>C26+D26</f>
        <v>0</v>
      </c>
      <c r="F26" s="3151"/>
      <c r="G26" s="3153"/>
      <c r="H26" s="1620"/>
      <c r="I26" s="1620"/>
    </row>
    <row r="27" spans="1:9" s="449" customFormat="1">
      <c r="A27" s="1624"/>
      <c r="B27" s="453"/>
      <c r="C27" s="1668"/>
      <c r="D27" s="2500"/>
      <c r="E27" s="1669"/>
      <c r="F27" s="1668"/>
      <c r="G27" s="3139"/>
      <c r="H27" s="1621"/>
      <c r="I27" s="1621"/>
    </row>
    <row r="28" spans="1:9" s="449" customFormat="1">
      <c r="A28" s="1624" t="s">
        <v>511</v>
      </c>
      <c r="B28" s="453"/>
      <c r="C28" s="1666"/>
      <c r="D28" s="1650"/>
      <c r="E28" s="1667">
        <f>C28+D28</f>
        <v>0</v>
      </c>
      <c r="F28" s="3151"/>
      <c r="G28" s="3153"/>
      <c r="H28" s="1620"/>
      <c r="I28" s="1620"/>
    </row>
    <row r="29" spans="1:9" s="449" customFormat="1">
      <c r="A29" s="1624"/>
      <c r="B29" s="453"/>
      <c r="C29" s="1668"/>
      <c r="D29" s="2500"/>
      <c r="E29" s="1669"/>
      <c r="F29" s="1668"/>
      <c r="G29" s="3139"/>
      <c r="H29" s="1621"/>
      <c r="I29" s="1621"/>
    </row>
    <row r="30" spans="1:9" s="449" customFormat="1">
      <c r="A30" s="1624" t="s">
        <v>502</v>
      </c>
      <c r="B30" s="453"/>
      <c r="C30" s="1666"/>
      <c r="D30" s="1650"/>
      <c r="E30" s="1667">
        <f>C30+D30</f>
        <v>0</v>
      </c>
      <c r="F30" s="3151"/>
      <c r="G30" s="3153"/>
      <c r="H30" s="1620"/>
      <c r="I30" s="1620"/>
    </row>
    <row r="31" spans="1:9" s="449" customFormat="1" ht="13.5" thickBot="1">
      <c r="A31" s="1626" t="s">
        <v>1007</v>
      </c>
      <c r="B31" s="453"/>
      <c r="C31" s="1670"/>
      <c r="D31" s="2501"/>
      <c r="E31" s="1669"/>
      <c r="F31" s="1668"/>
      <c r="G31" s="3139"/>
      <c r="H31" s="1630"/>
      <c r="I31" s="1630"/>
    </row>
    <row r="32" spans="1:9" s="449" customFormat="1" ht="13.5" thickBot="1">
      <c r="A32" s="1632" t="s">
        <v>503</v>
      </c>
      <c r="B32" s="1633" t="s">
        <v>777</v>
      </c>
      <c r="C32" s="1671"/>
      <c r="D32" s="1651"/>
      <c r="E32" s="1672">
        <f>SUM(E12:E31)</f>
        <v>0</v>
      </c>
      <c r="F32" s="3152"/>
      <c r="G32" s="3154"/>
      <c r="H32" s="1631"/>
      <c r="I32" s="1631"/>
    </row>
    <row r="33" spans="1:9" s="449" customFormat="1">
      <c r="A33" s="452"/>
      <c r="B33" s="453"/>
      <c r="C33" s="1673"/>
      <c r="D33" s="2502"/>
      <c r="E33" s="1674"/>
      <c r="F33" s="1673"/>
      <c r="G33" s="1644"/>
      <c r="H33" s="1628"/>
      <c r="I33" s="1628"/>
    </row>
    <row r="34" spans="1:9" s="449" customFormat="1">
      <c r="A34" s="1638" t="s">
        <v>504</v>
      </c>
      <c r="B34" s="1639" t="s">
        <v>778</v>
      </c>
      <c r="C34" s="1675"/>
      <c r="D34" s="1654"/>
      <c r="E34" s="1667"/>
      <c r="F34" s="3151"/>
      <c r="G34" s="3153"/>
      <c r="H34" s="1627"/>
      <c r="I34" s="1627"/>
    </row>
    <row r="35" spans="1:9" s="449" customFormat="1" ht="13.5" thickBot="1">
      <c r="A35" s="452"/>
      <c r="B35" s="453"/>
      <c r="C35" s="1673"/>
      <c r="D35" s="2502"/>
      <c r="E35" s="1663"/>
      <c r="F35" s="3142"/>
      <c r="G35" s="3137"/>
      <c r="H35" s="1628"/>
      <c r="I35" s="1628"/>
    </row>
    <row r="36" spans="1:9" s="449" customFormat="1" ht="14.25" thickTop="1" thickBot="1">
      <c r="A36" s="1634" t="s">
        <v>505</v>
      </c>
      <c r="B36" s="1635" t="s">
        <v>804</v>
      </c>
      <c r="C36" s="1676"/>
      <c r="D36" s="1655"/>
      <c r="E36" s="3713">
        <f>E32-E34</f>
        <v>0</v>
      </c>
      <c r="F36" s="3715">
        <v>0</v>
      </c>
      <c r="G36" s="3715">
        <v>0</v>
      </c>
      <c r="H36" s="3714">
        <f>H32-H34</f>
        <v>0</v>
      </c>
      <c r="I36" s="1640">
        <f>I32-I34</f>
        <v>0</v>
      </c>
    </row>
    <row r="37" spans="1:9" s="449" customFormat="1" ht="13.5" thickBot="1">
      <c r="A37" s="452"/>
      <c r="B37" s="453"/>
      <c r="C37" s="1673"/>
      <c r="D37" s="2502"/>
      <c r="E37" s="3155" t="s">
        <v>15</v>
      </c>
      <c r="F37" s="3156">
        <f>'Tableau 6 bis'!L162</f>
        <v>0</v>
      </c>
      <c r="G37" s="3157">
        <f>F36+G36</f>
        <v>0</v>
      </c>
      <c r="H37" s="1628"/>
      <c r="I37" s="1628"/>
    </row>
    <row r="38" spans="1:9" s="449" customFormat="1" ht="13.5" thickBot="1">
      <c r="A38" s="1636" t="s">
        <v>1015</v>
      </c>
      <c r="B38" s="1637" t="s">
        <v>805</v>
      </c>
      <c r="C38" s="1677"/>
      <c r="D38" s="1656"/>
      <c r="E38" s="1678"/>
      <c r="F38" s="3144"/>
      <c r="G38" s="1645"/>
      <c r="H38" s="1641">
        <f>F36*(1+$C$50)*(1+$C$51)*(1+$C$52)</f>
        <v>0</v>
      </c>
      <c r="I38" s="1641">
        <f>H38*(1+$C$53)</f>
        <v>0</v>
      </c>
    </row>
    <row r="39" spans="1:9" s="449" customFormat="1" ht="13.5" thickBot="1">
      <c r="A39" s="1636" t="s">
        <v>1021</v>
      </c>
      <c r="B39" s="1637" t="s">
        <v>806</v>
      </c>
      <c r="C39" s="1677"/>
      <c r="D39" s="1656"/>
      <c r="E39" s="1678"/>
      <c r="F39" s="3144"/>
      <c r="G39" s="1645"/>
      <c r="H39" s="1641">
        <f>C55*C56</f>
        <v>0</v>
      </c>
      <c r="I39" s="1641">
        <f>C55*C57</f>
        <v>0</v>
      </c>
    </row>
    <row r="40" spans="1:9" s="449" customFormat="1" ht="13.5" thickBot="1">
      <c r="A40" s="1636" t="s">
        <v>1022</v>
      </c>
      <c r="B40" s="1637" t="s">
        <v>1008</v>
      </c>
      <c r="C40" s="1677"/>
      <c r="D40" s="1656"/>
      <c r="E40" s="1678"/>
      <c r="F40" s="3144"/>
      <c r="G40" s="1645"/>
      <c r="H40" s="1641">
        <f>C55*C58</f>
        <v>0</v>
      </c>
      <c r="I40" s="1641">
        <f>C55*C59</f>
        <v>0</v>
      </c>
    </row>
    <row r="41" spans="1:9" s="449" customFormat="1" ht="13.5" thickBot="1">
      <c r="A41" s="1686" t="s">
        <v>1023</v>
      </c>
      <c r="B41" s="1687" t="s">
        <v>1009</v>
      </c>
      <c r="C41" s="1688"/>
      <c r="D41" s="1689"/>
      <c r="E41" s="1690"/>
      <c r="F41" s="3145"/>
      <c r="G41" s="1691"/>
      <c r="H41" s="1692">
        <f>H38+H39+H40</f>
        <v>0</v>
      </c>
      <c r="I41" s="1692">
        <f>I38+I39+I40</f>
        <v>0</v>
      </c>
    </row>
    <row r="42" spans="1:9" s="449" customFormat="1">
      <c r="A42" s="458"/>
      <c r="B42" s="459"/>
      <c r="C42" s="1679"/>
      <c r="D42" s="1657"/>
      <c r="E42" s="1680"/>
      <c r="F42" s="3146"/>
      <c r="G42" s="1646"/>
      <c r="H42" s="1628"/>
      <c r="I42" s="1628"/>
    </row>
    <row r="43" spans="1:9" s="449" customFormat="1">
      <c r="A43" s="460" t="s">
        <v>506</v>
      </c>
      <c r="B43" s="461" t="s">
        <v>1024</v>
      </c>
      <c r="C43" s="1681"/>
      <c r="D43" s="2503"/>
      <c r="E43" s="1682"/>
      <c r="F43" s="3147"/>
      <c r="G43" s="1647"/>
      <c r="H43" s="1642">
        <f>H41-H36</f>
        <v>0</v>
      </c>
      <c r="I43" s="1642">
        <f>I41-I36</f>
        <v>0</v>
      </c>
    </row>
    <row r="44" spans="1:9" s="449" customFormat="1" ht="13.5" thickBot="1">
      <c r="A44" s="450"/>
      <c r="B44" s="451"/>
      <c r="C44" s="1683"/>
      <c r="D44" s="1684"/>
      <c r="E44" s="1685"/>
      <c r="F44" s="3148"/>
      <c r="G44" s="1648"/>
      <c r="H44" s="1643"/>
      <c r="I44" s="1643"/>
    </row>
    <row r="45" spans="1:9" s="449" customFormat="1">
      <c r="A45" s="462"/>
      <c r="B45" s="453"/>
      <c r="C45" s="454"/>
      <c r="D45" s="454"/>
      <c r="E45" s="454"/>
      <c r="F45" s="454"/>
      <c r="G45" s="454"/>
    </row>
    <row r="46" spans="1:9" s="449" customFormat="1">
      <c r="B46" s="463"/>
    </row>
    <row r="47" spans="1:9" s="449" customFormat="1">
      <c r="A47" s="3104"/>
      <c r="B47" s="3105"/>
      <c r="C47" s="3106"/>
    </row>
    <row r="48" spans="1:9" s="449" customFormat="1">
      <c r="A48" s="3107" t="s">
        <v>1010</v>
      </c>
      <c r="B48" s="1623"/>
      <c r="C48" s="3108"/>
    </row>
    <row r="49" spans="1:3" s="449" customFormat="1">
      <c r="A49" s="3109"/>
      <c r="B49" s="1623"/>
      <c r="C49" s="3108"/>
    </row>
    <row r="50" spans="1:3" s="449" customFormat="1">
      <c r="A50" s="3110" t="s">
        <v>1016</v>
      </c>
      <c r="B50" s="1623"/>
      <c r="C50" s="3111">
        <f>HYPOTHESES!B33</f>
        <v>1.11E-2</v>
      </c>
    </row>
    <row r="51" spans="1:3" s="449" customFormat="1">
      <c r="A51" s="3110" t="s">
        <v>1017</v>
      </c>
      <c r="B51" s="1623"/>
      <c r="C51" s="3111">
        <f>HYPOTHESES!B34</f>
        <v>8.0000000000000002E-3</v>
      </c>
    </row>
    <row r="52" spans="1:3" s="449" customFormat="1">
      <c r="A52" s="3110" t="s">
        <v>1018</v>
      </c>
      <c r="B52" s="1623"/>
      <c r="C52" s="3111">
        <f>HYPOTHESES!B35</f>
        <v>1.2999999999999999E-2</v>
      </c>
    </row>
    <row r="53" spans="1:3" s="449" customFormat="1">
      <c r="A53" s="3110" t="s">
        <v>1019</v>
      </c>
      <c r="B53" s="1623"/>
      <c r="C53" s="3111">
        <f>HYPOTHESES!B36</f>
        <v>1.4999999999999999E-2</v>
      </c>
    </row>
    <row r="54" spans="1:3" s="449" customFormat="1">
      <c r="A54" s="3110"/>
      <c r="B54" s="1623"/>
      <c r="C54" s="3111"/>
    </row>
    <row r="55" spans="1:3" s="449" customFormat="1">
      <c r="A55" s="3110" t="s">
        <v>1025</v>
      </c>
      <c r="B55" s="1623"/>
      <c r="C55" s="3112"/>
    </row>
    <row r="56" spans="1:3" s="449" customFormat="1">
      <c r="A56" s="3110" t="s">
        <v>1026</v>
      </c>
      <c r="B56" s="1623"/>
      <c r="C56" s="3113">
        <v>1.52</v>
      </c>
    </row>
    <row r="57" spans="1:3" s="449" customFormat="1">
      <c r="A57" s="3110" t="s">
        <v>1027</v>
      </c>
      <c r="B57" s="1623"/>
      <c r="C57" s="3113">
        <v>2.13</v>
      </c>
    </row>
    <row r="58" spans="1:3" s="449" customFormat="1">
      <c r="A58" s="3110" t="s">
        <v>1028</v>
      </c>
      <c r="B58" s="1623"/>
      <c r="C58" s="3113">
        <v>1.52</v>
      </c>
    </row>
    <row r="59" spans="1:3" s="449" customFormat="1">
      <c r="A59" s="3110" t="s">
        <v>1028</v>
      </c>
      <c r="B59" s="1623"/>
      <c r="C59" s="3113">
        <v>2.13</v>
      </c>
    </row>
    <row r="60" spans="1:3" s="449" customFormat="1">
      <c r="A60" s="3110"/>
      <c r="B60" s="1623"/>
      <c r="C60" s="3113"/>
    </row>
    <row r="61" spans="1:3" s="449" customFormat="1">
      <c r="A61" s="3114"/>
      <c r="B61" s="3115"/>
      <c r="C61" s="3116"/>
    </row>
    <row r="62" spans="1:3" s="449" customFormat="1"/>
    <row r="63" spans="1:3" s="449" customFormat="1"/>
    <row r="64" spans="1:3" s="449" customFormat="1">
      <c r="A64" s="464" t="s">
        <v>507</v>
      </c>
    </row>
    <row r="65" spans="1:9" s="449" customFormat="1">
      <c r="A65" s="2071" t="s">
        <v>1020</v>
      </c>
      <c r="B65" s="712"/>
      <c r="C65" s="712"/>
      <c r="D65" s="712"/>
      <c r="E65" s="712"/>
      <c r="F65" s="712"/>
      <c r="G65" s="712"/>
      <c r="H65" s="712"/>
    </row>
    <row r="66" spans="1:9" s="449" customFormat="1">
      <c r="A66" s="464"/>
    </row>
    <row r="67" spans="1:9" s="449" customFormat="1" ht="18">
      <c r="A67" s="1586" t="s">
        <v>925</v>
      </c>
    </row>
    <row r="68" spans="1:9" s="449" customFormat="1" ht="38.25" customHeight="1">
      <c r="A68" s="4022" t="s">
        <v>1824</v>
      </c>
      <c r="B68" s="4022"/>
      <c r="C68" s="4022"/>
      <c r="D68" s="4022"/>
      <c r="E68" s="4022"/>
      <c r="F68" s="4022"/>
      <c r="G68" s="4022"/>
      <c r="H68" s="4022"/>
      <c r="I68" s="4022"/>
    </row>
    <row r="69" spans="1:9" s="449" customFormat="1" ht="25.5" customHeight="1">
      <c r="A69" s="4022" t="s">
        <v>1525</v>
      </c>
      <c r="B69" s="4022"/>
      <c r="C69" s="4022"/>
      <c r="D69" s="4022"/>
      <c r="E69" s="4022"/>
      <c r="F69" s="4022"/>
      <c r="G69" s="4022"/>
      <c r="H69" s="4022"/>
      <c r="I69" s="4022"/>
    </row>
    <row r="70" spans="1:9" ht="15">
      <c r="C70" s="2504"/>
    </row>
    <row r="71" spans="1:9" ht="15">
      <c r="C71" s="2504"/>
    </row>
    <row r="72" spans="1:9" ht="15">
      <c r="C72" s="2504"/>
    </row>
    <row r="73" spans="1:9" ht="15">
      <c r="C73" s="2504"/>
    </row>
  </sheetData>
  <mergeCells count="5">
    <mergeCell ref="A69:I69"/>
    <mergeCell ref="H6:H8"/>
    <mergeCell ref="I6:I8"/>
    <mergeCell ref="A68:I68"/>
    <mergeCell ref="C6:G6"/>
  </mergeCells>
  <pageMargins left="0.55118110236220474" right="0.23622047244094491" top="0.43307086614173229" bottom="0.31496062992125984" header="0.27559055118110237" footer="0.15748031496062992"/>
  <pageSetup paperSize="9" scale="48" orientation="portrait"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tabColor rgb="FFFF0000"/>
    <pageSetUpPr fitToPage="1"/>
  </sheetPr>
  <dimension ref="A1:AG185"/>
  <sheetViews>
    <sheetView zoomScale="70" zoomScaleNormal="70" workbookViewId="0"/>
  </sheetViews>
  <sheetFormatPr baseColWidth="10" defaultColWidth="8.85546875" defaultRowHeight="12.75"/>
  <cols>
    <col min="1" max="1" width="7.140625" style="2381" customWidth="1"/>
    <col min="2" max="2" width="8.7109375" style="2381" customWidth="1"/>
    <col min="3" max="3" width="35.5703125" style="2381" bestFit="1" customWidth="1"/>
    <col min="4" max="4" width="3.28515625" style="2381" customWidth="1"/>
    <col min="5" max="5" width="4.7109375" style="2381" customWidth="1"/>
    <col min="6" max="6" width="4" style="2381" customWidth="1"/>
    <col min="7" max="8" width="3.7109375" style="2364" customWidth="1"/>
    <col min="9" max="9" width="65" style="2364" customWidth="1"/>
    <col min="10" max="10" width="90.42578125" style="2381" customWidth="1"/>
    <col min="11" max="11" width="30.7109375" style="2381" customWidth="1"/>
    <col min="12" max="12" width="30.7109375" style="2364" customWidth="1"/>
    <col min="13" max="18" width="20.7109375" style="2381" customWidth="1"/>
    <col min="19" max="19" width="20.7109375" style="2326" customWidth="1"/>
    <col min="20" max="32" width="8.85546875" style="2382"/>
    <col min="33" max="16384" width="8.85546875" style="2364"/>
  </cols>
  <sheetData>
    <row r="1" spans="1:33" s="2385" customFormat="1" ht="18">
      <c r="A1" s="2170" t="s">
        <v>1870</v>
      </c>
      <c r="B1" s="2170"/>
      <c r="C1" s="2170"/>
      <c r="D1" s="2170"/>
      <c r="E1" s="2170"/>
      <c r="F1" s="2170"/>
      <c r="G1" s="2171"/>
      <c r="H1" s="2171"/>
      <c r="I1" s="2170"/>
      <c r="J1" s="2172"/>
      <c r="S1" s="3250"/>
      <c r="T1" s="2386"/>
      <c r="U1" s="2386"/>
      <c r="V1" s="2386"/>
      <c r="W1" s="2386"/>
      <c r="X1" s="2386"/>
      <c r="Y1" s="2386"/>
      <c r="Z1" s="2386"/>
      <c r="AA1" s="2386"/>
      <c r="AB1" s="2386"/>
      <c r="AC1" s="2386"/>
      <c r="AD1" s="2386"/>
      <c r="AE1" s="2386"/>
      <c r="AF1" s="2386"/>
    </row>
    <row r="2" spans="1:33" s="2387" customFormat="1" ht="11.25">
      <c r="A2" s="357" t="str">
        <f>'PAGE DE GARDE'!C8</f>
        <v>ELECTRICITE</v>
      </c>
      <c r="B2" s="403"/>
      <c r="C2" s="357"/>
      <c r="D2" s="369" t="str">
        <f>'PAGE DE GARDE'!C10</f>
        <v>PT 2015-2016 V0</v>
      </c>
      <c r="E2" s="2176"/>
      <c r="F2" s="2176"/>
      <c r="G2" s="2177"/>
      <c r="H2" s="2177"/>
      <c r="I2" s="2176"/>
      <c r="J2" s="2178"/>
      <c r="S2" s="3251"/>
      <c r="T2" s="2388"/>
      <c r="U2" s="2388"/>
      <c r="V2" s="2388"/>
      <c r="W2" s="2388"/>
      <c r="X2" s="2388"/>
      <c r="Y2" s="2388"/>
      <c r="Z2" s="2388"/>
      <c r="AA2" s="2388"/>
      <c r="AB2" s="2388"/>
      <c r="AC2" s="2388"/>
      <c r="AD2" s="2388"/>
      <c r="AE2" s="2388"/>
      <c r="AF2" s="2388"/>
    </row>
    <row r="3" spans="1:33" s="2387" customFormat="1" ht="11.25">
      <c r="A3" s="1320" t="str">
        <f>'PAGE DE GARDE'!C7</f>
        <v>GRD</v>
      </c>
      <c r="B3" s="369"/>
      <c r="C3" s="357"/>
      <c r="D3" s="358"/>
      <c r="E3" s="2176"/>
      <c r="F3" s="2176"/>
      <c r="G3" s="2177"/>
      <c r="H3" s="2177"/>
      <c r="I3" s="2176"/>
      <c r="J3" s="2178"/>
      <c r="S3" s="3251"/>
      <c r="T3" s="2388"/>
      <c r="U3" s="2388"/>
      <c r="V3" s="2388"/>
      <c r="W3" s="2388"/>
      <c r="X3" s="2388"/>
      <c r="Y3" s="2388"/>
      <c r="Z3" s="2388"/>
      <c r="AA3" s="2388"/>
      <c r="AB3" s="2388"/>
      <c r="AC3" s="2388"/>
      <c r="AD3" s="2388"/>
      <c r="AE3" s="2388"/>
      <c r="AF3" s="2388"/>
    </row>
    <row r="4" spans="1:33" s="2389" customFormat="1" ht="13.5" thickBot="1">
      <c r="G4" s="2390"/>
      <c r="H4" s="2390"/>
      <c r="S4" s="3252"/>
      <c r="T4" s="2391"/>
      <c r="U4" s="2391"/>
      <c r="V4" s="2391"/>
      <c r="W4" s="2391"/>
      <c r="X4" s="2391"/>
      <c r="Y4" s="2391"/>
      <c r="Z4" s="2391"/>
      <c r="AA4" s="2391"/>
      <c r="AB4" s="2391"/>
      <c r="AC4" s="2391"/>
      <c r="AD4" s="2391"/>
      <c r="AE4" s="2391"/>
      <c r="AF4" s="2391"/>
    </row>
    <row r="5" spans="1:33" s="2395" customFormat="1" ht="14.25" thickTop="1" thickBot="1">
      <c r="A5" s="2392" t="s">
        <v>600</v>
      </c>
      <c r="B5" s="3226"/>
      <c r="C5" s="3226"/>
      <c r="D5" s="3980" t="str">
        <f>'PAGE DE GARDE'!C7</f>
        <v>GRD</v>
      </c>
      <c r="E5" s="3981"/>
      <c r="F5" s="3981"/>
      <c r="G5" s="3981"/>
      <c r="H5" s="3981"/>
      <c r="I5" s="3981"/>
      <c r="J5" s="4009"/>
      <c r="K5" s="2389"/>
      <c r="L5" s="2389"/>
      <c r="N5" s="2389"/>
      <c r="O5" s="2389"/>
      <c r="P5" s="2389"/>
      <c r="Q5" s="2389"/>
      <c r="R5" s="2389"/>
      <c r="S5" s="2389"/>
      <c r="T5" s="3253"/>
      <c r="U5" s="3253"/>
      <c r="V5" s="3253"/>
      <c r="W5" s="3253"/>
      <c r="X5" s="3253"/>
      <c r="Y5" s="3253"/>
      <c r="Z5" s="3253"/>
      <c r="AA5" s="3253"/>
      <c r="AB5" s="3253"/>
      <c r="AC5" s="3253"/>
      <c r="AD5" s="3253"/>
      <c r="AE5" s="3253"/>
      <c r="AF5" s="3253"/>
      <c r="AG5" s="3253"/>
    </row>
    <row r="6" spans="1:33" s="2389" customFormat="1" ht="14.25" thickTop="1" thickBot="1">
      <c r="C6" s="3254"/>
      <c r="H6" s="2390"/>
      <c r="I6" s="2390"/>
      <c r="T6" s="2391"/>
      <c r="U6" s="2391"/>
      <c r="V6" s="2391"/>
      <c r="W6" s="2391"/>
      <c r="X6" s="2391"/>
      <c r="Y6" s="2391"/>
      <c r="Z6" s="2391"/>
      <c r="AA6" s="2391"/>
      <c r="AB6" s="2391"/>
      <c r="AC6" s="2391"/>
      <c r="AD6" s="2391"/>
      <c r="AE6" s="2391"/>
      <c r="AF6" s="2391"/>
      <c r="AG6" s="2391"/>
    </row>
    <row r="7" spans="1:33" s="2353" customFormat="1" ht="17.25" customHeight="1" thickBot="1">
      <c r="A7" s="3982" t="s">
        <v>550</v>
      </c>
      <c r="B7" s="3983"/>
      <c r="C7" s="3984"/>
      <c r="D7" s="3255"/>
      <c r="E7" s="3256"/>
      <c r="F7" s="3256"/>
      <c r="G7" s="3256"/>
      <c r="H7" s="3257"/>
      <c r="I7" s="3257"/>
      <c r="J7" s="3258"/>
      <c r="K7" s="4031" t="s">
        <v>1871</v>
      </c>
      <c r="L7" s="3991" t="s">
        <v>1957</v>
      </c>
      <c r="N7" s="2383"/>
      <c r="O7" s="2383"/>
      <c r="P7" s="2383"/>
      <c r="Q7" s="2383"/>
      <c r="R7" s="2383"/>
      <c r="S7" s="2383"/>
      <c r="T7" s="2404"/>
      <c r="U7" s="2404"/>
      <c r="V7" s="2404"/>
      <c r="W7" s="2404"/>
      <c r="X7" s="2404"/>
      <c r="Y7" s="2404"/>
      <c r="Z7" s="2404"/>
      <c r="AA7" s="2404"/>
      <c r="AB7" s="2404"/>
      <c r="AC7" s="2404"/>
      <c r="AD7" s="2404"/>
      <c r="AE7" s="2404"/>
      <c r="AF7" s="2404"/>
      <c r="AG7" s="2404"/>
    </row>
    <row r="8" spans="1:33" s="2353" customFormat="1" ht="16.5" customHeight="1" thickBot="1">
      <c r="A8" s="3985"/>
      <c r="B8" s="3986"/>
      <c r="C8" s="3987"/>
      <c r="D8" s="2200"/>
      <c r="E8" s="2201"/>
      <c r="F8" s="2201"/>
      <c r="G8" s="2201"/>
      <c r="H8" s="2202"/>
      <c r="I8" s="2202"/>
      <c r="J8" s="2203"/>
      <c r="K8" s="4032"/>
      <c r="L8" s="3992"/>
      <c r="N8" s="3995" t="s">
        <v>1861</v>
      </c>
      <c r="O8" s="3996"/>
      <c r="P8" s="2383"/>
      <c r="Q8" s="2383"/>
      <c r="R8" s="2383"/>
      <c r="S8" s="2383"/>
      <c r="T8" s="2404"/>
      <c r="U8" s="2404"/>
      <c r="V8" s="2404"/>
      <c r="W8" s="2404"/>
      <c r="X8" s="2404"/>
      <c r="Y8" s="2404"/>
      <c r="Z8" s="2404"/>
      <c r="AA8" s="2404"/>
      <c r="AB8" s="2404"/>
      <c r="AC8" s="2404"/>
      <c r="AD8" s="2404"/>
      <c r="AE8" s="2404"/>
      <c r="AF8" s="2404"/>
      <c r="AG8" s="2404"/>
    </row>
    <row r="9" spans="1:33" s="2353" customFormat="1" ht="15.75" thickBot="1">
      <c r="A9" s="3988"/>
      <c r="B9" s="3989"/>
      <c r="C9" s="3990"/>
      <c r="D9" s="2360"/>
      <c r="E9" s="3259"/>
      <c r="F9" s="3259"/>
      <c r="G9" s="3259"/>
      <c r="H9" s="3260"/>
      <c r="I9" s="3260"/>
      <c r="J9" s="3261"/>
      <c r="K9" s="3286" t="s">
        <v>1872</v>
      </c>
      <c r="L9" s="3286" t="s">
        <v>1872</v>
      </c>
      <c r="M9" s="3262"/>
      <c r="N9" s="3284" t="s">
        <v>1859</v>
      </c>
      <c r="O9" s="3285" t="s">
        <v>1860</v>
      </c>
      <c r="P9" s="2404"/>
      <c r="Q9" s="2404"/>
      <c r="R9" s="2404"/>
      <c r="S9" s="2404"/>
      <c r="T9" s="2404"/>
      <c r="U9" s="2404"/>
      <c r="V9" s="2404"/>
      <c r="W9" s="2404"/>
      <c r="X9" s="2404"/>
      <c r="Y9" s="2404"/>
      <c r="Z9" s="2404"/>
      <c r="AA9" s="2404"/>
      <c r="AB9" s="2404"/>
      <c r="AC9" s="2404"/>
    </row>
    <row r="10" spans="1:33" s="2353" customFormat="1" ht="15">
      <c r="A10" s="2345"/>
      <c r="B10" s="2398"/>
      <c r="C10" s="2399"/>
      <c r="D10" s="2344" t="s">
        <v>983</v>
      </c>
      <c r="F10" s="2342"/>
      <c r="G10" s="2343"/>
      <c r="H10" s="2343"/>
      <c r="I10" s="2343"/>
      <c r="J10" s="2343"/>
      <c r="K10" s="3329">
        <f>'Tableau 3A'!L10</f>
        <v>0</v>
      </c>
      <c r="L10" s="3263"/>
      <c r="M10" s="2202"/>
      <c r="N10" s="2399"/>
      <c r="O10" s="3264"/>
      <c r="P10" s="2404"/>
      <c r="Q10" s="2404"/>
      <c r="R10" s="2404"/>
      <c r="S10" s="2404"/>
      <c r="T10" s="2404"/>
      <c r="U10" s="2404"/>
      <c r="V10" s="2404"/>
      <c r="W10" s="2404"/>
      <c r="X10" s="2404"/>
      <c r="Y10" s="2404"/>
      <c r="Z10" s="2404"/>
      <c r="AA10" s="2404"/>
      <c r="AB10" s="2404"/>
      <c r="AC10" s="2404"/>
    </row>
    <row r="11" spans="1:33" s="2353" customFormat="1" ht="15">
      <c r="A11" s="2345"/>
      <c r="B11" s="2398"/>
      <c r="C11" s="2399"/>
      <c r="D11" s="2344"/>
      <c r="E11" s="2343"/>
      <c r="F11" s="2343" t="s">
        <v>984</v>
      </c>
      <c r="G11" s="2343"/>
      <c r="H11" s="2343"/>
      <c r="I11" s="2343"/>
      <c r="J11" s="2398"/>
      <c r="K11" s="3288">
        <f>'Tableau 3A'!L11</f>
        <v>0</v>
      </c>
      <c r="L11" s="3327"/>
      <c r="M11" s="2202"/>
      <c r="N11" s="2399"/>
      <c r="O11" s="2398"/>
      <c r="P11" s="2404"/>
      <c r="Q11" s="2404"/>
      <c r="R11" s="2404"/>
      <c r="S11" s="2404"/>
      <c r="T11" s="2404"/>
      <c r="U11" s="2404"/>
      <c r="V11" s="2404"/>
      <c r="W11" s="2404"/>
      <c r="X11" s="2404"/>
      <c r="Y11" s="2404"/>
      <c r="Z11" s="2404"/>
      <c r="AA11" s="2404"/>
      <c r="AB11" s="2404"/>
      <c r="AC11" s="2404"/>
    </row>
    <row r="12" spans="1:33" s="2353" customFormat="1" ht="15">
      <c r="A12" s="2345"/>
      <c r="B12" s="2398"/>
      <c r="C12" s="2399"/>
      <c r="D12" s="2344"/>
      <c r="E12" s="2343"/>
      <c r="F12" s="2343" t="s">
        <v>985</v>
      </c>
      <c r="G12" s="2343"/>
      <c r="H12" s="2343"/>
      <c r="I12" s="2343"/>
      <c r="J12" s="2398"/>
      <c r="K12" s="3288">
        <f>'Tableau 3A'!L12</f>
        <v>0</v>
      </c>
      <c r="L12" s="3327"/>
      <c r="M12" s="2202"/>
      <c r="N12" s="2399"/>
      <c r="O12" s="2398"/>
      <c r="P12" s="2404"/>
      <c r="Q12" s="2404"/>
      <c r="R12" s="2404"/>
      <c r="S12" s="2404"/>
      <c r="T12" s="2404"/>
      <c r="U12" s="2404"/>
      <c r="V12" s="2404"/>
      <c r="W12" s="2404"/>
      <c r="X12" s="2404"/>
      <c r="Y12" s="2404"/>
      <c r="Z12" s="2404"/>
      <c r="AA12" s="2404"/>
      <c r="AB12" s="2404"/>
      <c r="AC12" s="2404"/>
    </row>
    <row r="13" spans="1:33" s="2353" customFormat="1" ht="15">
      <c r="A13" s="2345"/>
      <c r="B13" s="2398"/>
      <c r="C13" s="2399"/>
      <c r="D13" s="2344"/>
      <c r="E13" s="2343"/>
      <c r="F13" s="2343" t="s">
        <v>986</v>
      </c>
      <c r="G13" s="2343"/>
      <c r="H13" s="2343"/>
      <c r="I13" s="2343"/>
      <c r="J13" s="2398"/>
      <c r="K13" s="3288">
        <f>'Tableau 3A'!L13</f>
        <v>0</v>
      </c>
      <c r="L13" s="3327"/>
      <c r="M13" s="2202"/>
      <c r="N13" s="2399"/>
      <c r="O13" s="2398"/>
      <c r="P13" s="2404"/>
      <c r="Q13" s="2404"/>
      <c r="R13" s="2404"/>
      <c r="S13" s="2404"/>
      <c r="T13" s="2404"/>
      <c r="U13" s="2404"/>
      <c r="V13" s="2404"/>
      <c r="W13" s="2404"/>
      <c r="X13" s="2404"/>
      <c r="Y13" s="2404"/>
      <c r="Z13" s="2404"/>
      <c r="AA13" s="2404"/>
      <c r="AB13" s="2404"/>
      <c r="AC13" s="2404"/>
    </row>
    <row r="14" spans="1:33" s="2353" customFormat="1" ht="15">
      <c r="A14" s="2345"/>
      <c r="B14" s="2398"/>
      <c r="C14" s="2399"/>
      <c r="D14" s="2344"/>
      <c r="E14" s="2337"/>
      <c r="F14" s="2337"/>
      <c r="G14" s="2337"/>
      <c r="H14" s="2337"/>
      <c r="I14" s="2337"/>
      <c r="J14" s="2405"/>
      <c r="K14" s="3287"/>
      <c r="L14" s="3263"/>
      <c r="M14" s="3262"/>
      <c r="N14" s="3265"/>
      <c r="O14" s="3264"/>
      <c r="P14" s="2404"/>
      <c r="Q14" s="2404"/>
      <c r="R14" s="2404"/>
      <c r="S14" s="2404"/>
      <c r="T14" s="2404"/>
      <c r="U14" s="2404"/>
      <c r="V14" s="2404"/>
      <c r="W14" s="2404"/>
      <c r="X14" s="2404"/>
      <c r="Y14" s="2404"/>
      <c r="Z14" s="2404"/>
      <c r="AA14" s="2404"/>
      <c r="AB14" s="2404"/>
      <c r="AC14" s="2404"/>
    </row>
    <row r="15" spans="1:33" s="2353" customFormat="1" ht="15" customHeight="1">
      <c r="A15" s="2345"/>
      <c r="B15" s="2398"/>
      <c r="C15" s="2399"/>
      <c r="D15" s="2341"/>
      <c r="E15" s="2342" t="s">
        <v>627</v>
      </c>
      <c r="F15" s="2343"/>
      <c r="G15" s="2343"/>
      <c r="H15" s="2343"/>
      <c r="I15" s="2343"/>
      <c r="J15" s="2398"/>
      <c r="K15" s="3288">
        <f>'Tableau 3A'!L15</f>
        <v>0</v>
      </c>
      <c r="L15" s="2398"/>
      <c r="M15" s="3266"/>
      <c r="N15" s="2399"/>
      <c r="O15" s="2398"/>
      <c r="P15" s="2404"/>
      <c r="Q15" s="2404"/>
      <c r="R15" s="2404"/>
      <c r="S15" s="2404"/>
      <c r="T15" s="2404"/>
      <c r="U15" s="2404"/>
      <c r="V15" s="2404"/>
      <c r="W15" s="2404"/>
      <c r="X15" s="2404"/>
      <c r="Y15" s="2404"/>
      <c r="Z15" s="2404"/>
      <c r="AA15" s="2404"/>
      <c r="AB15" s="2404"/>
      <c r="AC15" s="2404"/>
    </row>
    <row r="16" spans="1:33" s="2383" customFormat="1" ht="15" customHeight="1">
      <c r="A16" s="2345"/>
      <c r="B16" s="2398"/>
      <c r="C16" s="2399"/>
      <c r="D16" s="2344"/>
      <c r="E16" s="2343"/>
      <c r="F16" s="2343"/>
      <c r="G16" s="2343"/>
      <c r="H16" s="2343"/>
      <c r="I16" s="2343"/>
      <c r="J16" s="2398"/>
      <c r="K16" s="3288"/>
      <c r="L16" s="2398"/>
      <c r="M16" s="3267"/>
      <c r="N16" s="2399"/>
      <c r="O16" s="2398"/>
      <c r="P16" s="3268"/>
      <c r="Q16" s="3268"/>
      <c r="R16" s="3268"/>
      <c r="S16" s="3268"/>
      <c r="T16" s="3268"/>
      <c r="U16" s="3268"/>
      <c r="V16" s="3268"/>
      <c r="W16" s="3268"/>
      <c r="X16" s="3268"/>
      <c r="Y16" s="3268"/>
      <c r="Z16" s="3268"/>
      <c r="AA16" s="3268"/>
      <c r="AB16" s="3268"/>
      <c r="AC16" s="3268"/>
    </row>
    <row r="17" spans="1:29" s="2383" customFormat="1" ht="15">
      <c r="A17" s="2345"/>
      <c r="B17" s="2398"/>
      <c r="C17" s="2399"/>
      <c r="D17" s="2345"/>
      <c r="E17" s="2343" t="s">
        <v>877</v>
      </c>
      <c r="F17" s="2343" t="s">
        <v>628</v>
      </c>
      <c r="G17" s="2343"/>
      <c r="H17" s="2343"/>
      <c r="I17" s="2343"/>
      <c r="J17" s="2398"/>
      <c r="K17" s="3288">
        <f>'Tableau 3A'!L17</f>
        <v>0</v>
      </c>
      <c r="L17" s="2398"/>
      <c r="M17" s="3266"/>
      <c r="N17" s="2399"/>
      <c r="O17" s="2398"/>
      <c r="P17" s="3268"/>
      <c r="Q17" s="3268"/>
      <c r="R17" s="3268"/>
      <c r="S17" s="3268"/>
      <c r="T17" s="3268"/>
      <c r="U17" s="3268"/>
      <c r="V17" s="3268"/>
      <c r="W17" s="3268"/>
      <c r="X17" s="3268"/>
      <c r="Y17" s="3268"/>
      <c r="Z17" s="3268"/>
      <c r="AA17" s="3268"/>
      <c r="AB17" s="3268"/>
      <c r="AC17" s="3268"/>
    </row>
    <row r="18" spans="1:29" s="2383" customFormat="1" ht="15">
      <c r="A18" s="2345"/>
      <c r="B18" s="2398"/>
      <c r="C18" s="2399"/>
      <c r="D18" s="2345"/>
      <c r="E18" s="2346"/>
      <c r="F18" s="2343"/>
      <c r="G18" s="2343"/>
      <c r="H18" s="2343"/>
      <c r="I18" s="2343"/>
      <c r="J18" s="2398"/>
      <c r="K18" s="3288"/>
      <c r="L18" s="2398"/>
      <c r="M18" s="3267"/>
      <c r="N18" s="2399"/>
      <c r="O18" s="2398"/>
      <c r="P18" s="3268"/>
      <c r="Q18" s="3268"/>
      <c r="R18" s="3268"/>
      <c r="S18" s="3268"/>
      <c r="T18" s="3268"/>
      <c r="U18" s="3268"/>
      <c r="V18" s="3268"/>
      <c r="W18" s="3268"/>
      <c r="X18" s="3268"/>
      <c r="Y18" s="3268"/>
      <c r="Z18" s="3268"/>
      <c r="AA18" s="3268"/>
      <c r="AB18" s="3268"/>
      <c r="AC18" s="3268"/>
    </row>
    <row r="19" spans="1:29" s="2383" customFormat="1" ht="15">
      <c r="A19" s="2345"/>
      <c r="B19" s="2398"/>
      <c r="C19" s="2399"/>
      <c r="D19" s="2345"/>
      <c r="E19" s="2343"/>
      <c r="F19" s="2343" t="s">
        <v>736</v>
      </c>
      <c r="G19" s="2343" t="s">
        <v>629</v>
      </c>
      <c r="H19" s="2343"/>
      <c r="I19" s="2343"/>
      <c r="J19" s="2398"/>
      <c r="K19" s="3288">
        <f>'Tableau 3A'!L19</f>
        <v>0</v>
      </c>
      <c r="L19" s="2398"/>
      <c r="M19" s="3266"/>
      <c r="N19" s="2399"/>
      <c r="O19" s="2398"/>
      <c r="P19" s="3268"/>
      <c r="Q19" s="3268"/>
      <c r="R19" s="3268"/>
      <c r="S19" s="3268"/>
      <c r="T19" s="3268"/>
      <c r="U19" s="3268"/>
      <c r="V19" s="3268"/>
      <c r="W19" s="3268"/>
      <c r="X19" s="3268"/>
      <c r="Y19" s="3268"/>
      <c r="Z19" s="3268"/>
      <c r="AA19" s="3268"/>
      <c r="AB19" s="3268"/>
      <c r="AC19" s="3268"/>
    </row>
    <row r="20" spans="1:29" s="2353" customFormat="1" ht="15">
      <c r="A20" s="2345"/>
      <c r="B20" s="2398"/>
      <c r="C20" s="2399"/>
      <c r="D20" s="2345"/>
      <c r="E20" s="2343"/>
      <c r="F20" s="2343"/>
      <c r="G20" s="2343"/>
      <c r="H20" s="2343"/>
      <c r="I20" s="2347"/>
      <c r="J20" s="2401"/>
      <c r="K20" s="3289"/>
      <c r="L20" s="2401"/>
      <c r="M20" s="3266"/>
      <c r="N20" s="2400"/>
      <c r="O20" s="2401"/>
      <c r="P20" s="2404"/>
      <c r="Q20" s="2404"/>
      <c r="R20" s="2404"/>
      <c r="S20" s="2404"/>
      <c r="T20" s="2404"/>
      <c r="U20" s="2404"/>
      <c r="V20" s="2404"/>
      <c r="W20" s="2404"/>
      <c r="X20" s="2404"/>
      <c r="Y20" s="2404"/>
      <c r="Z20" s="2404"/>
      <c r="AA20" s="2404"/>
      <c r="AB20" s="2404"/>
      <c r="AC20" s="2404"/>
    </row>
    <row r="21" spans="1:29" s="2353" customFormat="1" ht="15">
      <c r="A21" s="2345"/>
      <c r="B21" s="2398"/>
      <c r="C21" s="2399"/>
      <c r="D21" s="2345"/>
      <c r="E21" s="2343"/>
      <c r="F21" s="2343"/>
      <c r="G21" s="2343" t="s">
        <v>630</v>
      </c>
      <c r="H21" s="2347"/>
      <c r="I21" s="2347"/>
      <c r="J21" s="2401"/>
      <c r="K21" s="3288">
        <f>'Tableau 3A'!L21</f>
        <v>0</v>
      </c>
      <c r="L21" s="2398"/>
      <c r="M21" s="3266"/>
      <c r="N21" s="2399"/>
      <c r="O21" s="2399"/>
      <c r="P21" s="2404"/>
      <c r="Q21" s="2404"/>
      <c r="R21" s="2404"/>
      <c r="S21" s="2404"/>
      <c r="T21" s="2404"/>
      <c r="U21" s="2404"/>
      <c r="V21" s="2404"/>
      <c r="W21" s="2404"/>
      <c r="X21" s="2404"/>
      <c r="Y21" s="2404"/>
      <c r="Z21" s="2404"/>
      <c r="AA21" s="2404"/>
      <c r="AB21" s="2404"/>
      <c r="AC21" s="2404"/>
    </row>
    <row r="22" spans="1:29" s="2353" customFormat="1" ht="15">
      <c r="A22" s="2345"/>
      <c r="B22" s="2398"/>
      <c r="C22" s="2399" t="s">
        <v>551</v>
      </c>
      <c r="D22" s="2345"/>
      <c r="E22" s="2343"/>
      <c r="F22" s="2343"/>
      <c r="G22" s="2343"/>
      <c r="H22" s="2347" t="s">
        <v>631</v>
      </c>
      <c r="I22" s="2347"/>
      <c r="J22" s="2401"/>
      <c r="K22" s="3289">
        <f>'Tableau 3A'!L22</f>
        <v>0</v>
      </c>
      <c r="L22" s="2401">
        <f>K22*N22</f>
        <v>0</v>
      </c>
      <c r="M22" s="2202"/>
      <c r="N22" s="2400"/>
      <c r="O22" s="2401"/>
      <c r="P22" s="2404"/>
      <c r="Q22" s="2404"/>
      <c r="R22" s="2404"/>
      <c r="S22" s="2404"/>
      <c r="T22" s="2404"/>
      <c r="U22" s="2404"/>
      <c r="V22" s="2404"/>
      <c r="W22" s="2404"/>
      <c r="X22" s="2404"/>
      <c r="Y22" s="2404"/>
      <c r="Z22" s="2404"/>
      <c r="AA22" s="2404"/>
      <c r="AB22" s="2404"/>
      <c r="AC22" s="2404"/>
    </row>
    <row r="23" spans="1:29" s="2353" customFormat="1" ht="15">
      <c r="A23" s="2345"/>
      <c r="B23" s="2398"/>
      <c r="C23" s="2399" t="s">
        <v>551</v>
      </c>
      <c r="D23" s="2345"/>
      <c r="E23" s="2343"/>
      <c r="F23" s="2343"/>
      <c r="G23" s="2343"/>
      <c r="H23" s="2348" t="s">
        <v>632</v>
      </c>
      <c r="I23" s="2348"/>
      <c r="J23" s="2401"/>
      <c r="K23" s="3289">
        <f>'Tableau 3A'!L23</f>
        <v>0</v>
      </c>
      <c r="L23" s="2401">
        <f>K23*N23</f>
        <v>0</v>
      </c>
      <c r="M23" s="2202"/>
      <c r="N23" s="2400"/>
      <c r="O23" s="2401"/>
      <c r="P23" s="2404"/>
      <c r="Q23" s="2404"/>
      <c r="R23" s="2404"/>
      <c r="S23" s="2404"/>
      <c r="T23" s="2404"/>
      <c r="U23" s="2404"/>
      <c r="V23" s="2404"/>
      <c r="W23" s="2404"/>
      <c r="X23" s="2404"/>
      <c r="Y23" s="2404"/>
      <c r="Z23" s="2404"/>
      <c r="AA23" s="2404"/>
      <c r="AB23" s="2404"/>
      <c r="AC23" s="2404"/>
    </row>
    <row r="24" spans="1:29" s="2353" customFormat="1" ht="15">
      <c r="A24" s="2345"/>
      <c r="B24" s="2398"/>
      <c r="C24" s="2399" t="s">
        <v>552</v>
      </c>
      <c r="D24" s="2345"/>
      <c r="E24" s="2343"/>
      <c r="F24" s="2343"/>
      <c r="G24" s="2343"/>
      <c r="H24" s="2347" t="s">
        <v>633</v>
      </c>
      <c r="I24" s="2347"/>
      <c r="J24" s="2401"/>
      <c r="K24" s="3289">
        <f>'Tableau 3A'!L24</f>
        <v>0</v>
      </c>
      <c r="L24" s="3327"/>
      <c r="M24" s="2202"/>
      <c r="N24" s="2400"/>
      <c r="O24" s="2401"/>
      <c r="P24" s="2404"/>
      <c r="Q24" s="2404"/>
      <c r="R24" s="2404"/>
      <c r="S24" s="2404"/>
      <c r="T24" s="2404"/>
      <c r="U24" s="2404"/>
      <c r="V24" s="2404"/>
      <c r="W24" s="2404"/>
      <c r="X24" s="2404"/>
      <c r="Y24" s="2404"/>
      <c r="Z24" s="2404"/>
      <c r="AA24" s="2404"/>
      <c r="AB24" s="2404"/>
      <c r="AC24" s="2404"/>
    </row>
    <row r="25" spans="1:29" s="2353" customFormat="1" ht="15">
      <c r="A25" s="2345"/>
      <c r="B25" s="2398"/>
      <c r="C25" s="2399" t="s">
        <v>551</v>
      </c>
      <c r="D25" s="2345"/>
      <c r="E25" s="2343"/>
      <c r="F25" s="2343"/>
      <c r="G25" s="2343"/>
      <c r="H25" s="2347" t="s">
        <v>634</v>
      </c>
      <c r="I25" s="2347"/>
      <c r="J25" s="2401"/>
      <c r="K25" s="3289">
        <f>'Tableau 3A'!L25</f>
        <v>0</v>
      </c>
      <c r="L25" s="2401">
        <f>K25*N25</f>
        <v>0</v>
      </c>
      <c r="M25" s="2202"/>
      <c r="N25" s="2400"/>
      <c r="O25" s="2401"/>
      <c r="P25" s="2404"/>
      <c r="Q25" s="2404"/>
      <c r="R25" s="2404"/>
      <c r="S25" s="2404"/>
      <c r="T25" s="2404"/>
      <c r="U25" s="2404"/>
      <c r="V25" s="2404"/>
      <c r="W25" s="2404"/>
      <c r="X25" s="2404"/>
      <c r="Y25" s="2404"/>
      <c r="Z25" s="2404"/>
      <c r="AA25" s="2404"/>
      <c r="AB25" s="2404"/>
      <c r="AC25" s="2404"/>
    </row>
    <row r="26" spans="1:29" s="2353" customFormat="1" ht="15">
      <c r="A26" s="2345"/>
      <c r="B26" s="2398"/>
      <c r="C26" s="2399"/>
      <c r="D26" s="2345"/>
      <c r="E26" s="2343"/>
      <c r="F26" s="2343"/>
      <c r="G26" s="2343"/>
      <c r="H26" s="2347" t="s">
        <v>635</v>
      </c>
      <c r="I26" s="2347"/>
      <c r="J26" s="2401"/>
      <c r="K26" s="3288">
        <f>'Tableau 3A'!L26</f>
        <v>0</v>
      </c>
      <c r="L26" s="2398"/>
      <c r="M26" s="3266"/>
      <c r="N26" s="2399"/>
      <c r="O26" s="2398"/>
      <c r="P26" s="2404"/>
      <c r="Q26" s="2404"/>
      <c r="R26" s="2404"/>
      <c r="S26" s="2404"/>
      <c r="T26" s="2404"/>
      <c r="U26" s="2404"/>
      <c r="V26" s="2404"/>
      <c r="W26" s="2404"/>
      <c r="X26" s="2404"/>
      <c r="Y26" s="2404"/>
      <c r="Z26" s="2404"/>
      <c r="AA26" s="2404"/>
      <c r="AB26" s="2404"/>
      <c r="AC26" s="2404"/>
    </row>
    <row r="27" spans="1:29" s="2353" customFormat="1" ht="15">
      <c r="A27" s="2345"/>
      <c r="B27" s="2398"/>
      <c r="C27" s="2399" t="s">
        <v>551</v>
      </c>
      <c r="D27" s="2345"/>
      <c r="E27" s="2343"/>
      <c r="F27" s="2343"/>
      <c r="G27" s="2343"/>
      <c r="H27" s="2347"/>
      <c r="I27" s="2347" t="s">
        <v>636</v>
      </c>
      <c r="J27" s="2401"/>
      <c r="K27" s="3289">
        <f>'Tableau 3A'!L27</f>
        <v>0</v>
      </c>
      <c r="L27" s="2401">
        <f>K27*N27</f>
        <v>0</v>
      </c>
      <c r="M27" s="2202"/>
      <c r="N27" s="2400"/>
      <c r="O27" s="2401"/>
      <c r="P27" s="2404"/>
      <c r="Q27" s="2404"/>
      <c r="R27" s="2404"/>
      <c r="S27" s="2404"/>
      <c r="T27" s="2404"/>
      <c r="U27" s="2404"/>
      <c r="V27" s="2404"/>
      <c r="W27" s="2404"/>
      <c r="X27" s="2404"/>
      <c r="Y27" s="2404"/>
      <c r="Z27" s="2404"/>
      <c r="AA27" s="2404"/>
      <c r="AB27" s="2404"/>
      <c r="AC27" s="2404"/>
    </row>
    <row r="28" spans="1:29" s="2353" customFormat="1" ht="15">
      <c r="A28" s="2345"/>
      <c r="B28" s="2398"/>
      <c r="C28" s="2399" t="s">
        <v>551</v>
      </c>
      <c r="D28" s="2345"/>
      <c r="E28" s="2343"/>
      <c r="F28" s="2343"/>
      <c r="G28" s="2343"/>
      <c r="H28" s="2347"/>
      <c r="I28" s="2347" t="s">
        <v>637</v>
      </c>
      <c r="J28" s="2401"/>
      <c r="K28" s="3289">
        <f>'Tableau 3A'!L28</f>
        <v>0</v>
      </c>
      <c r="L28" s="2401">
        <f>K28*N28</f>
        <v>0</v>
      </c>
      <c r="M28" s="2202"/>
      <c r="N28" s="2400"/>
      <c r="O28" s="2401"/>
      <c r="P28" s="2404"/>
      <c r="Q28" s="2404"/>
      <c r="R28" s="2404"/>
      <c r="S28" s="2404"/>
      <c r="T28" s="2404"/>
      <c r="U28" s="2404"/>
      <c r="V28" s="2404"/>
      <c r="W28" s="2404"/>
      <c r="X28" s="2404"/>
      <c r="Y28" s="2404"/>
      <c r="Z28" s="2404"/>
      <c r="AA28" s="2404"/>
      <c r="AB28" s="2404"/>
      <c r="AC28" s="2404"/>
    </row>
    <row r="29" spans="1:29" s="2353" customFormat="1" ht="15">
      <c r="A29" s="2345"/>
      <c r="B29" s="2398"/>
      <c r="C29" s="2399" t="s">
        <v>552</v>
      </c>
      <c r="D29" s="2345"/>
      <c r="E29" s="2343"/>
      <c r="F29" s="2343"/>
      <c r="G29" s="2343"/>
      <c r="H29" s="2347"/>
      <c r="I29" s="2347" t="s">
        <v>76</v>
      </c>
      <c r="J29" s="2401"/>
      <c r="K29" s="3289">
        <f>'Tableau 3A'!L29</f>
        <v>0</v>
      </c>
      <c r="L29" s="3327"/>
      <c r="M29" s="2202"/>
      <c r="N29" s="2400"/>
      <c r="O29" s="2401"/>
      <c r="P29" s="2404"/>
      <c r="Q29" s="2404"/>
      <c r="R29" s="2404"/>
      <c r="S29" s="2404"/>
      <c r="T29" s="2404"/>
      <c r="U29" s="2404"/>
      <c r="V29" s="2404"/>
      <c r="W29" s="2404"/>
      <c r="X29" s="2404"/>
      <c r="Y29" s="2404"/>
      <c r="Z29" s="2404"/>
      <c r="AA29" s="2404"/>
      <c r="AB29" s="2404"/>
      <c r="AC29" s="2404"/>
    </row>
    <row r="30" spans="1:29" s="2353" customFormat="1" ht="15">
      <c r="A30" s="2345"/>
      <c r="B30" s="2398"/>
      <c r="C30" s="2399" t="s">
        <v>551</v>
      </c>
      <c r="D30" s="2345"/>
      <c r="E30" s="2343"/>
      <c r="F30" s="2343"/>
      <c r="G30" s="2343"/>
      <c r="H30" s="2347"/>
      <c r="I30" s="2347" t="s">
        <v>638</v>
      </c>
      <c r="J30" s="2401"/>
      <c r="K30" s="3289">
        <f>'Tableau 3A'!L30</f>
        <v>0</v>
      </c>
      <c r="L30" s="2401">
        <f>K30*N30</f>
        <v>0</v>
      </c>
      <c r="M30" s="2202"/>
      <c r="N30" s="2400"/>
      <c r="O30" s="2401"/>
      <c r="P30" s="2404"/>
      <c r="Q30" s="2404"/>
      <c r="R30" s="2404"/>
      <c r="S30" s="2404"/>
      <c r="T30" s="2404"/>
      <c r="U30" s="2404"/>
      <c r="V30" s="2404"/>
      <c r="W30" s="2404"/>
      <c r="X30" s="2404"/>
      <c r="Y30" s="2404"/>
      <c r="Z30" s="2404"/>
      <c r="AA30" s="2404"/>
      <c r="AB30" s="2404"/>
      <c r="AC30" s="2404"/>
    </row>
    <row r="31" spans="1:29" s="2353" customFormat="1" ht="15">
      <c r="A31" s="2345"/>
      <c r="B31" s="2398"/>
      <c r="C31" s="2399" t="s">
        <v>551</v>
      </c>
      <c r="D31" s="2345"/>
      <c r="E31" s="2343"/>
      <c r="F31" s="2343"/>
      <c r="G31" s="2343"/>
      <c r="H31" s="2347" t="s">
        <v>639</v>
      </c>
      <c r="I31" s="2347"/>
      <c r="J31" s="2401"/>
      <c r="K31" s="3289">
        <f>'Tableau 3A'!L31</f>
        <v>0</v>
      </c>
      <c r="L31" s="2401">
        <f>K31*N31</f>
        <v>0</v>
      </c>
      <c r="M31" s="2202"/>
      <c r="N31" s="2400"/>
      <c r="O31" s="2401"/>
      <c r="P31" s="2404"/>
      <c r="Q31" s="2404"/>
      <c r="R31" s="2404"/>
      <c r="S31" s="2404"/>
      <c r="T31" s="2404"/>
      <c r="U31" s="2404"/>
      <c r="V31" s="2404"/>
      <c r="W31" s="2404"/>
      <c r="X31" s="2404"/>
      <c r="Y31" s="2404"/>
      <c r="Z31" s="2404"/>
      <c r="AA31" s="2404"/>
      <c r="AB31" s="2404"/>
      <c r="AC31" s="2404"/>
    </row>
    <row r="32" spans="1:29" s="2353" customFormat="1" ht="15">
      <c r="A32" s="2345"/>
      <c r="B32" s="2398"/>
      <c r="C32" s="2399" t="s">
        <v>551</v>
      </c>
      <c r="D32" s="2345"/>
      <c r="E32" s="2343"/>
      <c r="F32" s="2343"/>
      <c r="G32" s="2343"/>
      <c r="H32" s="2347" t="s">
        <v>640</v>
      </c>
      <c r="I32" s="2347"/>
      <c r="J32" s="2401"/>
      <c r="K32" s="3289">
        <f>'Tableau 3A'!L32</f>
        <v>0</v>
      </c>
      <c r="L32" s="2401">
        <f>K32*N32</f>
        <v>0</v>
      </c>
      <c r="M32" s="2202"/>
      <c r="N32" s="2400"/>
      <c r="O32" s="2401"/>
      <c r="P32" s="2404"/>
      <c r="Q32" s="2404"/>
      <c r="R32" s="2404"/>
      <c r="S32" s="2404"/>
      <c r="T32" s="2404"/>
      <c r="U32" s="2404"/>
      <c r="V32" s="2404"/>
      <c r="W32" s="2404"/>
      <c r="X32" s="2404"/>
      <c r="Y32" s="2404"/>
      <c r="Z32" s="2404"/>
      <c r="AA32" s="2404"/>
      <c r="AB32" s="2404"/>
      <c r="AC32" s="2404"/>
    </row>
    <row r="33" spans="1:29" s="2353" customFormat="1" ht="15">
      <c r="A33" s="2345"/>
      <c r="B33" s="2398"/>
      <c r="C33" s="2399"/>
      <c r="D33" s="2345"/>
      <c r="E33" s="2343"/>
      <c r="F33" s="2343"/>
      <c r="G33" s="2343"/>
      <c r="H33" s="2347" t="s">
        <v>641</v>
      </c>
      <c r="I33" s="2347"/>
      <c r="J33" s="2401"/>
      <c r="K33" s="3288">
        <f>'Tableau 3A'!L33</f>
        <v>0</v>
      </c>
      <c r="L33" s="2398"/>
      <c r="M33" s="3266"/>
      <c r="N33" s="2399"/>
      <c r="O33" s="2398"/>
      <c r="P33" s="2404"/>
      <c r="Q33" s="2404"/>
      <c r="R33" s="2404"/>
      <c r="S33" s="2404"/>
      <c r="T33" s="2404"/>
      <c r="U33" s="2404"/>
      <c r="V33" s="2404"/>
      <c r="W33" s="2404"/>
      <c r="X33" s="2404"/>
      <c r="Y33" s="2404"/>
      <c r="Z33" s="2404"/>
      <c r="AA33" s="2404"/>
      <c r="AB33" s="2404"/>
      <c r="AC33" s="2404"/>
    </row>
    <row r="34" spans="1:29" s="2353" customFormat="1" ht="15">
      <c r="A34" s="2345"/>
      <c r="B34" s="2398"/>
      <c r="C34" s="2399" t="s">
        <v>551</v>
      </c>
      <c r="D34" s="2345"/>
      <c r="E34" s="2343"/>
      <c r="F34" s="2343"/>
      <c r="G34" s="2343"/>
      <c r="H34" s="2347"/>
      <c r="I34" s="2347" t="s">
        <v>642</v>
      </c>
      <c r="J34" s="2401"/>
      <c r="K34" s="3289">
        <f>'Tableau 3A'!L34</f>
        <v>0</v>
      </c>
      <c r="L34" s="2401">
        <f>K34*N34</f>
        <v>0</v>
      </c>
      <c r="M34" s="2202"/>
      <c r="N34" s="2400"/>
      <c r="O34" s="2401"/>
      <c r="P34" s="2404"/>
      <c r="Q34" s="2404"/>
      <c r="R34" s="2404"/>
      <c r="S34" s="2404"/>
      <c r="T34" s="2404"/>
      <c r="U34" s="2404"/>
      <c r="V34" s="2404"/>
      <c r="W34" s="2404"/>
      <c r="X34" s="2404"/>
      <c r="Y34" s="2404"/>
      <c r="Z34" s="2404"/>
      <c r="AA34" s="2404"/>
      <c r="AB34" s="2404"/>
      <c r="AC34" s="2404"/>
    </row>
    <row r="35" spans="1:29" s="2353" customFormat="1" ht="15">
      <c r="A35" s="2345"/>
      <c r="B35" s="2398"/>
      <c r="C35" s="2399" t="s">
        <v>551</v>
      </c>
      <c r="D35" s="2345"/>
      <c r="E35" s="2343"/>
      <c r="F35" s="2343"/>
      <c r="G35" s="2343"/>
      <c r="H35" s="2347"/>
      <c r="I35" s="2347" t="s">
        <v>643</v>
      </c>
      <c r="J35" s="2401"/>
      <c r="K35" s="3289">
        <f>'Tableau 3A'!L35</f>
        <v>0</v>
      </c>
      <c r="L35" s="2401">
        <f>K35*N35</f>
        <v>0</v>
      </c>
      <c r="M35" s="2202"/>
      <c r="N35" s="2400"/>
      <c r="O35" s="2401"/>
      <c r="P35" s="2404"/>
      <c r="Q35" s="2404"/>
      <c r="R35" s="2404"/>
      <c r="S35" s="2404"/>
      <c r="T35" s="2404"/>
      <c r="U35" s="2404"/>
      <c r="V35" s="2404"/>
      <c r="W35" s="2404"/>
      <c r="X35" s="2404"/>
      <c r="Y35" s="2404"/>
      <c r="Z35" s="2404"/>
      <c r="AA35" s="2404"/>
      <c r="AB35" s="2404"/>
      <c r="AC35" s="2404"/>
    </row>
    <row r="36" spans="1:29" s="2353" customFormat="1" ht="15">
      <c r="A36" s="2345"/>
      <c r="B36" s="2398"/>
      <c r="C36" s="2399" t="s">
        <v>552</v>
      </c>
      <c r="D36" s="2345"/>
      <c r="E36" s="2343"/>
      <c r="F36" s="2343"/>
      <c r="G36" s="2343"/>
      <c r="H36" s="2347" t="s">
        <v>644</v>
      </c>
      <c r="I36" s="2347"/>
      <c r="J36" s="2401"/>
      <c r="K36" s="3289">
        <f>'Tableau 3A'!L36</f>
        <v>0</v>
      </c>
      <c r="L36" s="3327"/>
      <c r="M36" s="2202"/>
      <c r="N36" s="2400"/>
      <c r="O36" s="2401"/>
      <c r="P36" s="2404"/>
      <c r="Q36" s="2404"/>
      <c r="R36" s="2404"/>
      <c r="S36" s="2404"/>
      <c r="T36" s="2404"/>
      <c r="U36" s="2404"/>
      <c r="V36" s="2404"/>
      <c r="W36" s="2404"/>
      <c r="X36" s="2404"/>
      <c r="Y36" s="2404"/>
      <c r="Z36" s="2404"/>
      <c r="AA36" s="2404"/>
      <c r="AB36" s="2404"/>
      <c r="AC36" s="2404"/>
    </row>
    <row r="37" spans="1:29" s="2353" customFormat="1" ht="15">
      <c r="A37" s="2345"/>
      <c r="B37" s="2398"/>
      <c r="C37" s="2399" t="s">
        <v>552</v>
      </c>
      <c r="D37" s="2345"/>
      <c r="E37" s="2343"/>
      <c r="F37" s="2343"/>
      <c r="G37" s="2343"/>
      <c r="H37" s="2347" t="s">
        <v>645</v>
      </c>
      <c r="I37" s="2347"/>
      <c r="J37" s="2401"/>
      <c r="K37" s="3289">
        <f>'Tableau 3A'!L37</f>
        <v>0</v>
      </c>
      <c r="L37" s="3327"/>
      <c r="M37" s="2202"/>
      <c r="N37" s="2400"/>
      <c r="O37" s="2401"/>
      <c r="P37" s="2404"/>
      <c r="Q37" s="2404"/>
      <c r="R37" s="2404"/>
      <c r="S37" s="2404"/>
      <c r="T37" s="2404"/>
      <c r="U37" s="2404"/>
      <c r="V37" s="2404"/>
      <c r="W37" s="2404"/>
      <c r="X37" s="2404"/>
      <c r="Y37" s="2404"/>
      <c r="Z37" s="2404"/>
      <c r="AA37" s="2404"/>
      <c r="AB37" s="2404"/>
      <c r="AC37" s="2404"/>
    </row>
    <row r="38" spans="1:29" s="2353" customFormat="1" ht="15">
      <c r="A38" s="2345"/>
      <c r="B38" s="2398"/>
      <c r="C38" s="2399" t="s">
        <v>552</v>
      </c>
      <c r="D38" s="2345"/>
      <c r="E38" s="2343"/>
      <c r="F38" s="2343"/>
      <c r="G38" s="2343"/>
      <c r="H38" s="2347" t="s">
        <v>646</v>
      </c>
      <c r="I38" s="2347"/>
      <c r="J38" s="2401"/>
      <c r="K38" s="3289">
        <f>'Tableau 3A'!L38</f>
        <v>0</v>
      </c>
      <c r="L38" s="3327"/>
      <c r="M38" s="2202"/>
      <c r="N38" s="2400"/>
      <c r="O38" s="2401"/>
      <c r="P38" s="2404"/>
      <c r="Q38" s="2404"/>
      <c r="R38" s="2404"/>
      <c r="S38" s="2404"/>
      <c r="T38" s="2404"/>
      <c r="U38" s="2404"/>
      <c r="V38" s="2404"/>
      <c r="W38" s="2404"/>
      <c r="X38" s="2404"/>
      <c r="Y38" s="2404"/>
      <c r="Z38" s="2404"/>
      <c r="AA38" s="2404"/>
      <c r="AB38" s="2404"/>
      <c r="AC38" s="2404"/>
    </row>
    <row r="39" spans="1:29" s="2353" customFormat="1" ht="15">
      <c r="A39" s="2345"/>
      <c r="B39" s="2398"/>
      <c r="C39" s="2399" t="s">
        <v>552</v>
      </c>
      <c r="D39" s="2345"/>
      <c r="E39" s="2343"/>
      <c r="F39" s="2343"/>
      <c r="G39" s="2343"/>
      <c r="H39" s="2347" t="s">
        <v>647</v>
      </c>
      <c r="I39" s="2347"/>
      <c r="J39" s="2401"/>
      <c r="K39" s="3289">
        <f>'Tableau 3A'!L39</f>
        <v>0</v>
      </c>
      <c r="L39" s="3327"/>
      <c r="M39" s="2202"/>
      <c r="N39" s="2400"/>
      <c r="O39" s="2401"/>
      <c r="P39" s="2404"/>
      <c r="Q39" s="2404"/>
      <c r="R39" s="2404"/>
      <c r="S39" s="2404"/>
      <c r="T39" s="2404"/>
      <c r="U39" s="2404"/>
      <c r="V39" s="2404"/>
      <c r="W39" s="2404"/>
      <c r="X39" s="2404"/>
      <c r="Y39" s="2404"/>
      <c r="Z39" s="2404"/>
      <c r="AA39" s="2404"/>
      <c r="AB39" s="2404"/>
      <c r="AC39" s="2404"/>
    </row>
    <row r="40" spans="1:29" s="2353" customFormat="1" ht="15">
      <c r="A40" s="2345"/>
      <c r="B40" s="2954"/>
      <c r="C40" s="2399" t="s">
        <v>552</v>
      </c>
      <c r="D40" s="2345"/>
      <c r="E40" s="2955"/>
      <c r="F40" s="2955"/>
      <c r="G40" s="2955"/>
      <c r="H40" s="2487" t="s">
        <v>2015</v>
      </c>
      <c r="I40" s="2956"/>
      <c r="J40" s="3269"/>
      <c r="K40" s="3290">
        <f>'Tableau 3A'!L40</f>
        <v>0</v>
      </c>
      <c r="L40" s="3327"/>
      <c r="M40" s="2202"/>
      <c r="N40" s="2400"/>
      <c r="O40" s="3269"/>
      <c r="P40" s="2404"/>
      <c r="Q40" s="2404"/>
      <c r="R40" s="2404"/>
      <c r="S40" s="2404"/>
      <c r="T40" s="2404"/>
      <c r="U40" s="2404"/>
      <c r="V40" s="2404"/>
      <c r="W40" s="2404"/>
      <c r="X40" s="2404"/>
      <c r="Y40" s="2404"/>
      <c r="Z40" s="2404"/>
      <c r="AA40" s="2404"/>
      <c r="AB40" s="2404"/>
      <c r="AC40" s="2404"/>
    </row>
    <row r="41" spans="1:29" s="2353" customFormat="1" ht="15">
      <c r="A41" s="2345"/>
      <c r="B41" s="2398"/>
      <c r="C41" s="2399"/>
      <c r="D41" s="2345"/>
      <c r="E41" s="2343"/>
      <c r="F41" s="2343"/>
      <c r="G41" s="2343"/>
      <c r="H41" s="2347"/>
      <c r="I41" s="2347"/>
      <c r="J41" s="2401"/>
      <c r="K41" s="3289"/>
      <c r="L41" s="2401"/>
      <c r="M41" s="2202"/>
      <c r="N41" s="2400"/>
      <c r="O41" s="2401"/>
      <c r="P41" s="2404"/>
      <c r="Q41" s="2404"/>
      <c r="R41" s="2404"/>
      <c r="S41" s="2404"/>
      <c r="T41" s="2404"/>
      <c r="U41" s="2404"/>
      <c r="V41" s="2404"/>
      <c r="W41" s="2404"/>
      <c r="X41" s="2404"/>
      <c r="Y41" s="2404"/>
      <c r="Z41" s="2404"/>
      <c r="AA41" s="2404"/>
      <c r="AB41" s="2404"/>
      <c r="AC41" s="2404"/>
    </row>
    <row r="42" spans="1:29" s="2353" customFormat="1" ht="15">
      <c r="A42" s="2345"/>
      <c r="B42" s="2398"/>
      <c r="C42" s="2399"/>
      <c r="D42" s="2345"/>
      <c r="E42" s="2343"/>
      <c r="F42" s="2343"/>
      <c r="G42" s="2343" t="s">
        <v>648</v>
      </c>
      <c r="H42" s="2343"/>
      <c r="I42" s="2343"/>
      <c r="J42" s="2398"/>
      <c r="K42" s="3288">
        <f>'Tableau 3A'!L42</f>
        <v>0</v>
      </c>
      <c r="L42" s="2398"/>
      <c r="M42" s="3266"/>
      <c r="N42" s="2399"/>
      <c r="O42" s="2398"/>
      <c r="P42" s="2404"/>
      <c r="Q42" s="2404"/>
      <c r="R42" s="2404"/>
      <c r="S42" s="2404"/>
      <c r="T42" s="2404"/>
      <c r="U42" s="2404"/>
      <c r="V42" s="2404"/>
      <c r="W42" s="2404"/>
      <c r="X42" s="2404"/>
      <c r="Y42" s="2404"/>
      <c r="Z42" s="2404"/>
      <c r="AA42" s="2404"/>
      <c r="AB42" s="2404"/>
      <c r="AC42" s="2404"/>
    </row>
    <row r="43" spans="1:29" s="2353" customFormat="1" ht="15">
      <c r="A43" s="2345"/>
      <c r="B43" s="2398"/>
      <c r="C43" s="2399" t="s">
        <v>552</v>
      </c>
      <c r="D43" s="2345"/>
      <c r="E43" s="2343"/>
      <c r="F43" s="2343"/>
      <c r="G43" s="2343"/>
      <c r="H43" s="2347" t="s">
        <v>649</v>
      </c>
      <c r="I43" s="2347"/>
      <c r="J43" s="2401"/>
      <c r="K43" s="3289">
        <f>'Tableau 3A'!L43</f>
        <v>0</v>
      </c>
      <c r="L43" s="3327"/>
      <c r="M43" s="2202"/>
      <c r="N43" s="2400"/>
      <c r="O43" s="2401"/>
      <c r="P43" s="2404"/>
      <c r="Q43" s="2404"/>
      <c r="R43" s="2404"/>
      <c r="S43" s="2404"/>
      <c r="T43" s="2404"/>
      <c r="U43" s="2404"/>
      <c r="V43" s="2404"/>
      <c r="W43" s="2404"/>
      <c r="X43" s="2404"/>
      <c r="Y43" s="2404"/>
      <c r="Z43" s="2404"/>
      <c r="AA43" s="2404"/>
      <c r="AB43" s="2404"/>
      <c r="AC43" s="2404"/>
    </row>
    <row r="44" spans="1:29" s="2353" customFormat="1" ht="15">
      <c r="A44" s="2345"/>
      <c r="B44" s="2398"/>
      <c r="C44" s="2399" t="s">
        <v>551</v>
      </c>
      <c r="D44" s="2345"/>
      <c r="E44" s="2343"/>
      <c r="F44" s="2343"/>
      <c r="G44" s="2343"/>
      <c r="H44" s="2347" t="s">
        <v>650</v>
      </c>
      <c r="I44" s="2347"/>
      <c r="J44" s="2401"/>
      <c r="K44" s="3289">
        <f>'Tableau 3A'!L44</f>
        <v>0</v>
      </c>
      <c r="L44" s="2401">
        <f>K44*N44</f>
        <v>0</v>
      </c>
      <c r="M44" s="2202"/>
      <c r="N44" s="2400"/>
      <c r="O44" s="2401"/>
      <c r="P44" s="2404"/>
      <c r="Q44" s="2404"/>
      <c r="R44" s="2404"/>
      <c r="S44" s="2404"/>
      <c r="T44" s="2404"/>
      <c r="U44" s="2404"/>
      <c r="V44" s="2404"/>
      <c r="W44" s="2404"/>
      <c r="X44" s="2404"/>
      <c r="Y44" s="2404"/>
      <c r="Z44" s="2404"/>
      <c r="AA44" s="2404"/>
      <c r="AB44" s="2404"/>
      <c r="AC44" s="2404"/>
    </row>
    <row r="45" spans="1:29" s="2353" customFormat="1" ht="15">
      <c r="A45" s="2345"/>
      <c r="B45" s="2398"/>
      <c r="C45" s="2399"/>
      <c r="D45" s="2345"/>
      <c r="E45" s="2343"/>
      <c r="F45" s="2343"/>
      <c r="G45" s="2343"/>
      <c r="H45" s="2347"/>
      <c r="I45" s="2347"/>
      <c r="J45" s="2401"/>
      <c r="K45" s="3289"/>
      <c r="L45" s="2401"/>
      <c r="M45" s="2202"/>
      <c r="N45" s="2400"/>
      <c r="O45" s="2401"/>
      <c r="P45" s="2404"/>
      <c r="Q45" s="2404"/>
      <c r="R45" s="2404"/>
      <c r="S45" s="2404"/>
      <c r="T45" s="2404"/>
      <c r="U45" s="2404"/>
      <c r="V45" s="2404"/>
      <c r="W45" s="2404"/>
      <c r="X45" s="2404"/>
      <c r="Y45" s="2404"/>
      <c r="Z45" s="2404"/>
      <c r="AA45" s="2404"/>
      <c r="AB45" s="2404"/>
      <c r="AC45" s="2404"/>
    </row>
    <row r="46" spans="1:29" s="2353" customFormat="1" ht="15">
      <c r="A46" s="2345"/>
      <c r="B46" s="2398"/>
      <c r="C46" s="2399"/>
      <c r="D46" s="2345"/>
      <c r="E46" s="2343"/>
      <c r="F46" s="2343"/>
      <c r="G46" s="2343" t="s">
        <v>651</v>
      </c>
      <c r="H46" s="2343"/>
      <c r="I46" s="2343"/>
      <c r="J46" s="2398"/>
      <c r="K46" s="3288">
        <f>'Tableau 3A'!L46</f>
        <v>0</v>
      </c>
      <c r="L46" s="2398"/>
      <c r="M46" s="3266"/>
      <c r="N46" s="2399"/>
      <c r="O46" s="2398"/>
      <c r="P46" s="2404"/>
      <c r="Q46" s="2404"/>
      <c r="R46" s="2404"/>
      <c r="S46" s="2404"/>
      <c r="T46" s="2404"/>
      <c r="U46" s="2404"/>
      <c r="V46" s="2404"/>
      <c r="W46" s="2404"/>
      <c r="X46" s="2404"/>
      <c r="Y46" s="2404"/>
      <c r="Z46" s="2404"/>
      <c r="AA46" s="2404"/>
      <c r="AB46" s="2404"/>
      <c r="AC46" s="2404"/>
    </row>
    <row r="47" spans="1:29" s="2353" customFormat="1" ht="15">
      <c r="A47" s="2345"/>
      <c r="B47" s="2398"/>
      <c r="C47" s="2399" t="s">
        <v>551</v>
      </c>
      <c r="D47" s="2345"/>
      <c r="E47" s="2343"/>
      <c r="F47" s="2343"/>
      <c r="G47" s="2343"/>
      <c r="H47" s="2347" t="s">
        <v>652</v>
      </c>
      <c r="I47" s="2347"/>
      <c r="J47" s="2401"/>
      <c r="K47" s="3289">
        <f>'Tableau 3A'!L47</f>
        <v>0</v>
      </c>
      <c r="L47" s="2401">
        <f>K47*N47</f>
        <v>0</v>
      </c>
      <c r="M47" s="2202"/>
      <c r="N47" s="2400"/>
      <c r="O47" s="2401"/>
      <c r="P47" s="2404"/>
      <c r="Q47" s="2404"/>
      <c r="R47" s="2404"/>
      <c r="S47" s="2404"/>
      <c r="T47" s="2404"/>
      <c r="U47" s="2404"/>
      <c r="V47" s="2404"/>
      <c r="W47" s="2404"/>
      <c r="X47" s="2404"/>
      <c r="Y47" s="2404"/>
      <c r="Z47" s="2404"/>
      <c r="AA47" s="2404"/>
      <c r="AB47" s="2404"/>
      <c r="AC47" s="2404"/>
    </row>
    <row r="48" spans="1:29" s="2353" customFormat="1" ht="15">
      <c r="A48" s="2345"/>
      <c r="B48" s="2398"/>
      <c r="C48" s="2399"/>
      <c r="D48" s="2345"/>
      <c r="E48" s="2343"/>
      <c r="F48" s="2343"/>
      <c r="G48" s="2343"/>
      <c r="H48" s="2347" t="s">
        <v>653</v>
      </c>
      <c r="I48" s="2347"/>
      <c r="J48" s="2401"/>
      <c r="K48" s="3289">
        <f>'Tableau 3A'!L48</f>
        <v>0</v>
      </c>
      <c r="L48" s="2401"/>
      <c r="M48" s="3266"/>
      <c r="N48" s="2400"/>
      <c r="O48" s="2401"/>
      <c r="P48" s="2404"/>
      <c r="Q48" s="2404"/>
      <c r="R48" s="2404"/>
      <c r="S48" s="2404"/>
      <c r="T48" s="2404"/>
      <c r="U48" s="2404"/>
      <c r="V48" s="2404"/>
      <c r="W48" s="2404"/>
      <c r="X48" s="2404"/>
      <c r="Y48" s="2404"/>
      <c r="Z48" s="2404"/>
      <c r="AA48" s="2404"/>
      <c r="AB48" s="2404"/>
      <c r="AC48" s="2404"/>
    </row>
    <row r="49" spans="1:29" s="2353" customFormat="1" ht="15">
      <c r="A49" s="2345"/>
      <c r="B49" s="2398"/>
      <c r="C49" s="2399" t="s">
        <v>552</v>
      </c>
      <c r="D49" s="2345"/>
      <c r="E49" s="2343"/>
      <c r="F49" s="2343"/>
      <c r="G49" s="2343"/>
      <c r="H49" s="2347"/>
      <c r="I49" s="2347" t="s">
        <v>649</v>
      </c>
      <c r="J49" s="2401"/>
      <c r="K49" s="3289">
        <f>'Tableau 3A'!L49</f>
        <v>0</v>
      </c>
      <c r="L49" s="3327"/>
      <c r="M49" s="2202"/>
      <c r="N49" s="2400"/>
      <c r="O49" s="2401"/>
      <c r="P49" s="2404"/>
      <c r="Q49" s="2404"/>
      <c r="R49" s="2404"/>
      <c r="S49" s="2404"/>
      <c r="T49" s="2404"/>
      <c r="U49" s="2404"/>
      <c r="V49" s="2404"/>
      <c r="W49" s="2404"/>
      <c r="X49" s="2404"/>
      <c r="Y49" s="2404"/>
      <c r="Z49" s="2404"/>
      <c r="AA49" s="2404"/>
      <c r="AB49" s="2404"/>
      <c r="AC49" s="2404"/>
    </row>
    <row r="50" spans="1:29" s="2353" customFormat="1" ht="15">
      <c r="A50" s="2345"/>
      <c r="B50" s="2398"/>
      <c r="C50" s="2399" t="s">
        <v>551</v>
      </c>
      <c r="D50" s="2345"/>
      <c r="E50" s="2343"/>
      <c r="F50" s="2343"/>
      <c r="G50" s="2343"/>
      <c r="H50" s="2347"/>
      <c r="I50" s="2347" t="s">
        <v>654</v>
      </c>
      <c r="J50" s="2401"/>
      <c r="K50" s="3289">
        <f>'Tableau 3A'!L50</f>
        <v>0</v>
      </c>
      <c r="L50" s="2401">
        <f>K50*N50</f>
        <v>0</v>
      </c>
      <c r="M50" s="2202"/>
      <c r="N50" s="2400"/>
      <c r="O50" s="2401"/>
      <c r="P50" s="2404"/>
      <c r="Q50" s="2404"/>
      <c r="R50" s="2404"/>
      <c r="S50" s="2404"/>
      <c r="T50" s="2404"/>
      <c r="U50" s="2404"/>
      <c r="V50" s="2404"/>
      <c r="W50" s="2404"/>
      <c r="X50" s="2404"/>
      <c r="Y50" s="2404"/>
      <c r="Z50" s="2404"/>
      <c r="AA50" s="2404"/>
      <c r="AB50" s="2404"/>
      <c r="AC50" s="2404"/>
    </row>
    <row r="51" spans="1:29" s="2353" customFormat="1" ht="15">
      <c r="A51" s="2345"/>
      <c r="B51" s="2398"/>
      <c r="C51" s="2399"/>
      <c r="D51" s="2345"/>
      <c r="E51" s="2343"/>
      <c r="F51" s="2343"/>
      <c r="G51" s="2343"/>
      <c r="H51" s="2347" t="s">
        <v>655</v>
      </c>
      <c r="I51" s="2347"/>
      <c r="J51" s="2401"/>
      <c r="K51" s="3289">
        <f>'Tableau 3A'!L51</f>
        <v>0</v>
      </c>
      <c r="L51" s="2401"/>
      <c r="M51" s="3266"/>
      <c r="N51" s="2400"/>
      <c r="O51" s="2401"/>
      <c r="P51" s="2404"/>
      <c r="Q51" s="2404"/>
      <c r="R51" s="2404"/>
      <c r="S51" s="2404"/>
      <c r="T51" s="2404"/>
      <c r="U51" s="2404"/>
      <c r="V51" s="2404"/>
      <c r="W51" s="2404"/>
      <c r="X51" s="2404"/>
      <c r="Y51" s="2404"/>
      <c r="Z51" s="2404"/>
      <c r="AA51" s="2404"/>
      <c r="AB51" s="2404"/>
      <c r="AC51" s="2404"/>
    </row>
    <row r="52" spans="1:29" s="2353" customFormat="1" ht="15">
      <c r="A52" s="2345"/>
      <c r="B52" s="2398"/>
      <c r="C52" s="2399" t="s">
        <v>552</v>
      </c>
      <c r="D52" s="2345"/>
      <c r="E52" s="2343"/>
      <c r="F52" s="2343"/>
      <c r="G52" s="2343"/>
      <c r="H52" s="2347"/>
      <c r="I52" s="2347" t="s">
        <v>649</v>
      </c>
      <c r="J52" s="2401"/>
      <c r="K52" s="3289">
        <f>'Tableau 3A'!L52</f>
        <v>0</v>
      </c>
      <c r="L52" s="3327"/>
      <c r="M52" s="2202"/>
      <c r="N52" s="2400"/>
      <c r="O52" s="2401"/>
      <c r="P52" s="2404"/>
      <c r="Q52" s="2404"/>
      <c r="R52" s="2404"/>
      <c r="S52" s="2404"/>
      <c r="T52" s="2404"/>
      <c r="U52" s="2404"/>
      <c r="V52" s="2404"/>
      <c r="W52" s="2404"/>
      <c r="X52" s="2404"/>
      <c r="Y52" s="2404"/>
      <c r="Z52" s="2404"/>
      <c r="AA52" s="2404"/>
      <c r="AB52" s="2404"/>
      <c r="AC52" s="2404"/>
    </row>
    <row r="53" spans="1:29" s="2353" customFormat="1" ht="15">
      <c r="A53" s="2345"/>
      <c r="B53" s="2398"/>
      <c r="C53" s="2399" t="s">
        <v>551</v>
      </c>
      <c r="D53" s="2345"/>
      <c r="E53" s="2343"/>
      <c r="F53" s="2343"/>
      <c r="G53" s="2343"/>
      <c r="H53" s="2347"/>
      <c r="I53" s="2347" t="s">
        <v>654</v>
      </c>
      <c r="J53" s="2401"/>
      <c r="K53" s="3289">
        <f>'Tableau 3A'!L53</f>
        <v>0</v>
      </c>
      <c r="L53" s="2401">
        <f>K53*N53</f>
        <v>0</v>
      </c>
      <c r="M53" s="2202"/>
      <c r="N53" s="2400"/>
      <c r="O53" s="2401"/>
      <c r="P53" s="2404"/>
      <c r="Q53" s="2404"/>
      <c r="R53" s="2404"/>
      <c r="S53" s="2404"/>
      <c r="T53" s="2404"/>
      <c r="U53" s="2404"/>
      <c r="V53" s="2404"/>
      <c r="W53" s="2404"/>
      <c r="X53" s="2404"/>
      <c r="Y53" s="2404"/>
      <c r="Z53" s="2404"/>
      <c r="AA53" s="2404"/>
      <c r="AB53" s="2404"/>
      <c r="AC53" s="2404"/>
    </row>
    <row r="54" spans="1:29" s="2353" customFormat="1" ht="15">
      <c r="A54" s="2345"/>
      <c r="B54" s="2398"/>
      <c r="C54" s="2399"/>
      <c r="D54" s="2345"/>
      <c r="E54" s="2343"/>
      <c r="F54" s="2343"/>
      <c r="G54" s="2343"/>
      <c r="H54" s="2347" t="s">
        <v>656</v>
      </c>
      <c r="I54" s="2347"/>
      <c r="J54" s="2401"/>
      <c r="K54" s="3289">
        <f>'Tableau 3A'!L54</f>
        <v>0</v>
      </c>
      <c r="L54" s="2401"/>
      <c r="M54" s="3266"/>
      <c r="N54" s="2400"/>
      <c r="O54" s="2401"/>
      <c r="P54" s="2404"/>
      <c r="Q54" s="2404"/>
      <c r="R54" s="2404"/>
      <c r="S54" s="2404"/>
      <c r="T54" s="2404"/>
      <c r="U54" s="2404"/>
      <c r="V54" s="2404"/>
      <c r="W54" s="2404"/>
      <c r="X54" s="2404"/>
      <c r="Y54" s="2404"/>
      <c r="Z54" s="2404"/>
      <c r="AA54" s="2404"/>
      <c r="AB54" s="2404"/>
      <c r="AC54" s="2404"/>
    </row>
    <row r="55" spans="1:29" s="2353" customFormat="1" ht="15">
      <c r="A55" s="2345"/>
      <c r="B55" s="2398"/>
      <c r="C55" s="2399" t="s">
        <v>552</v>
      </c>
      <c r="D55" s="2345"/>
      <c r="E55" s="2343"/>
      <c r="F55" s="2343"/>
      <c r="G55" s="2343"/>
      <c r="H55" s="2347"/>
      <c r="I55" s="2347" t="s">
        <v>649</v>
      </c>
      <c r="J55" s="2401"/>
      <c r="K55" s="3289">
        <f>'Tableau 3A'!L55</f>
        <v>0</v>
      </c>
      <c r="L55" s="3327"/>
      <c r="M55" s="2202"/>
      <c r="N55" s="2400"/>
      <c r="O55" s="2401"/>
      <c r="P55" s="2404"/>
      <c r="Q55" s="2404"/>
      <c r="R55" s="2404"/>
      <c r="S55" s="2404"/>
      <c r="T55" s="2404"/>
      <c r="U55" s="2404"/>
      <c r="V55" s="2404"/>
      <c r="W55" s="2404"/>
      <c r="X55" s="2404"/>
      <c r="Y55" s="2404"/>
      <c r="Z55" s="2404"/>
      <c r="AA55" s="2404"/>
      <c r="AB55" s="2404"/>
      <c r="AC55" s="2404"/>
    </row>
    <row r="56" spans="1:29" s="2353" customFormat="1" ht="15">
      <c r="A56" s="2345"/>
      <c r="B56" s="2398"/>
      <c r="C56" s="2399" t="s">
        <v>551</v>
      </c>
      <c r="D56" s="2345"/>
      <c r="E56" s="2343"/>
      <c r="F56" s="2343"/>
      <c r="G56" s="2343"/>
      <c r="H56" s="2347"/>
      <c r="I56" s="2347" t="s">
        <v>654</v>
      </c>
      <c r="J56" s="2401"/>
      <c r="K56" s="3289">
        <f>'Tableau 3A'!L56</f>
        <v>0</v>
      </c>
      <c r="L56" s="2401">
        <f>K56*N56</f>
        <v>0</v>
      </c>
      <c r="M56" s="2202"/>
      <c r="N56" s="2400"/>
      <c r="O56" s="2401"/>
      <c r="P56" s="2404"/>
      <c r="Q56" s="2404"/>
      <c r="R56" s="2404"/>
      <c r="S56" s="2404"/>
      <c r="T56" s="2404"/>
      <c r="U56" s="2404"/>
      <c r="V56" s="2404"/>
      <c r="W56" s="2404"/>
      <c r="X56" s="2404"/>
      <c r="Y56" s="2404"/>
      <c r="Z56" s="2404"/>
      <c r="AA56" s="2404"/>
      <c r="AB56" s="2404"/>
      <c r="AC56" s="2404"/>
    </row>
    <row r="57" spans="1:29" s="2353" customFormat="1" ht="15">
      <c r="A57" s="2345"/>
      <c r="B57" s="2398"/>
      <c r="C57" s="2399"/>
      <c r="D57" s="2345"/>
      <c r="E57" s="2343"/>
      <c r="F57" s="2343"/>
      <c r="G57" s="2343"/>
      <c r="H57" s="2347" t="s">
        <v>657</v>
      </c>
      <c r="I57" s="2347"/>
      <c r="J57" s="2401"/>
      <c r="K57" s="3289">
        <f>'Tableau 3A'!L57</f>
        <v>0</v>
      </c>
      <c r="L57" s="2401"/>
      <c r="M57" s="3266"/>
      <c r="N57" s="2400"/>
      <c r="O57" s="2401"/>
      <c r="P57" s="2404"/>
      <c r="Q57" s="2404"/>
      <c r="R57" s="2404"/>
      <c r="S57" s="2404"/>
      <c r="T57" s="2404"/>
      <c r="U57" s="2404"/>
      <c r="V57" s="2404"/>
      <c r="W57" s="2404"/>
      <c r="X57" s="2404"/>
      <c r="Y57" s="2404"/>
      <c r="Z57" s="2404"/>
      <c r="AA57" s="2404"/>
      <c r="AB57" s="2404"/>
      <c r="AC57" s="2404"/>
    </row>
    <row r="58" spans="1:29" s="2353" customFormat="1" ht="15">
      <c r="A58" s="2345"/>
      <c r="B58" s="2398"/>
      <c r="C58" s="2399" t="s">
        <v>552</v>
      </c>
      <c r="D58" s="2345"/>
      <c r="E58" s="2343"/>
      <c r="F58" s="2343"/>
      <c r="G58" s="2343"/>
      <c r="H58" s="2347"/>
      <c r="I58" s="2347" t="s">
        <v>649</v>
      </c>
      <c r="J58" s="2401"/>
      <c r="K58" s="3289">
        <f>'Tableau 3A'!L58</f>
        <v>0</v>
      </c>
      <c r="L58" s="3327"/>
      <c r="M58" s="2202"/>
      <c r="N58" s="2400"/>
      <c r="O58" s="2401"/>
      <c r="P58" s="2404"/>
      <c r="Q58" s="2404"/>
      <c r="R58" s="2404"/>
      <c r="S58" s="2404"/>
      <c r="T58" s="2404"/>
      <c r="U58" s="2404"/>
      <c r="V58" s="2404"/>
      <c r="W58" s="2404"/>
      <c r="X58" s="2404"/>
      <c r="Y58" s="2404"/>
      <c r="Z58" s="2404"/>
      <c r="AA58" s="2404"/>
      <c r="AB58" s="2404"/>
      <c r="AC58" s="2404"/>
    </row>
    <row r="59" spans="1:29" s="2353" customFormat="1" ht="15">
      <c r="A59" s="2345"/>
      <c r="B59" s="2398"/>
      <c r="C59" s="2399" t="s">
        <v>551</v>
      </c>
      <c r="D59" s="2345"/>
      <c r="E59" s="2343"/>
      <c r="F59" s="2343"/>
      <c r="G59" s="2343"/>
      <c r="H59" s="2347"/>
      <c r="I59" s="2347" t="s">
        <v>654</v>
      </c>
      <c r="J59" s="2401"/>
      <c r="K59" s="3289">
        <f>'Tableau 3A'!L59</f>
        <v>0</v>
      </c>
      <c r="L59" s="2401">
        <f>K59*N59</f>
        <v>0</v>
      </c>
      <c r="M59" s="2202"/>
      <c r="N59" s="2400"/>
      <c r="O59" s="2401"/>
      <c r="P59" s="2404"/>
      <c r="Q59" s="2404"/>
      <c r="R59" s="2404"/>
      <c r="S59" s="2404"/>
      <c r="T59" s="2404"/>
      <c r="U59" s="2404"/>
      <c r="V59" s="2404"/>
      <c r="W59" s="2404"/>
      <c r="X59" s="2404"/>
      <c r="Y59" s="2404"/>
      <c r="Z59" s="2404"/>
      <c r="AA59" s="2404"/>
      <c r="AB59" s="2404"/>
      <c r="AC59" s="2404"/>
    </row>
    <row r="60" spans="1:29" s="2353" customFormat="1" ht="15">
      <c r="A60" s="2345"/>
      <c r="B60" s="2398"/>
      <c r="C60" s="2399"/>
      <c r="D60" s="2345"/>
      <c r="E60" s="2343"/>
      <c r="F60" s="2343"/>
      <c r="G60" s="2343"/>
      <c r="H60" s="2347" t="s">
        <v>658</v>
      </c>
      <c r="I60" s="2347"/>
      <c r="J60" s="2401"/>
      <c r="K60" s="3289">
        <f>'Tableau 3A'!L60</f>
        <v>0</v>
      </c>
      <c r="L60" s="2401"/>
      <c r="M60" s="3266"/>
      <c r="N60" s="2400"/>
      <c r="O60" s="2401"/>
      <c r="P60" s="2404"/>
      <c r="Q60" s="2404"/>
      <c r="R60" s="2404"/>
      <c r="S60" s="2404"/>
      <c r="T60" s="2404"/>
      <c r="U60" s="2404"/>
      <c r="V60" s="2404"/>
      <c r="W60" s="2404"/>
      <c r="X60" s="2404"/>
      <c r="Y60" s="2404"/>
      <c r="Z60" s="2404"/>
      <c r="AA60" s="2404"/>
      <c r="AB60" s="2404"/>
      <c r="AC60" s="2404"/>
    </row>
    <row r="61" spans="1:29" s="2353" customFormat="1" ht="15">
      <c r="A61" s="2345"/>
      <c r="B61" s="2398"/>
      <c r="C61" s="2399" t="s">
        <v>552</v>
      </c>
      <c r="D61" s="2345"/>
      <c r="E61" s="2343"/>
      <c r="F61" s="2343"/>
      <c r="G61" s="2343"/>
      <c r="H61" s="2347"/>
      <c r="I61" s="2347" t="s">
        <v>649</v>
      </c>
      <c r="J61" s="2401"/>
      <c r="K61" s="3289">
        <f>'Tableau 3A'!L61</f>
        <v>0</v>
      </c>
      <c r="L61" s="3327"/>
      <c r="M61" s="2202"/>
      <c r="N61" s="2400"/>
      <c r="O61" s="2401"/>
      <c r="P61" s="2404"/>
      <c r="Q61" s="2404"/>
      <c r="R61" s="2404"/>
      <c r="S61" s="2404"/>
      <c r="T61" s="2404"/>
      <c r="U61" s="2404"/>
      <c r="V61" s="2404"/>
      <c r="W61" s="2404"/>
      <c r="X61" s="2404"/>
      <c r="Y61" s="2404"/>
      <c r="Z61" s="2404"/>
      <c r="AA61" s="2404"/>
      <c r="AB61" s="2404"/>
      <c r="AC61" s="2404"/>
    </row>
    <row r="62" spans="1:29" s="2353" customFormat="1" ht="15">
      <c r="A62" s="2345"/>
      <c r="B62" s="2398"/>
      <c r="C62" s="2399" t="s">
        <v>551</v>
      </c>
      <c r="D62" s="2345"/>
      <c r="E62" s="2343"/>
      <c r="F62" s="2343"/>
      <c r="G62" s="2343"/>
      <c r="H62" s="2347"/>
      <c r="I62" s="2347" t="s">
        <v>654</v>
      </c>
      <c r="J62" s="2401"/>
      <c r="K62" s="3289">
        <f>'Tableau 3A'!L62</f>
        <v>0</v>
      </c>
      <c r="L62" s="2401">
        <f>K62*N62</f>
        <v>0</v>
      </c>
      <c r="M62" s="2202"/>
      <c r="N62" s="2400"/>
      <c r="O62" s="2401"/>
      <c r="P62" s="2404"/>
      <c r="Q62" s="2404"/>
      <c r="R62" s="2404"/>
      <c r="S62" s="2404"/>
      <c r="T62" s="2404"/>
      <c r="U62" s="2404"/>
      <c r="V62" s="2404"/>
      <c r="W62" s="2404"/>
      <c r="X62" s="2404"/>
      <c r="Y62" s="2404"/>
      <c r="Z62" s="2404"/>
      <c r="AA62" s="2404"/>
      <c r="AB62" s="2404"/>
      <c r="AC62" s="2404"/>
    </row>
    <row r="63" spans="1:29" s="2353" customFormat="1" ht="15">
      <c r="A63" s="2345"/>
      <c r="B63" s="2398"/>
      <c r="C63" s="2399"/>
      <c r="D63" s="2345"/>
      <c r="E63" s="2343"/>
      <c r="F63" s="2343"/>
      <c r="G63" s="2343"/>
      <c r="H63" s="2347" t="s">
        <v>659</v>
      </c>
      <c r="I63" s="2347"/>
      <c r="J63" s="2401"/>
      <c r="K63" s="3289">
        <f>'Tableau 3A'!L63</f>
        <v>0</v>
      </c>
      <c r="L63" s="2401"/>
      <c r="M63" s="3266"/>
      <c r="N63" s="2400"/>
      <c r="O63" s="2401"/>
      <c r="P63" s="2404"/>
      <c r="Q63" s="2404"/>
      <c r="R63" s="2404"/>
      <c r="S63" s="2404"/>
      <c r="T63" s="2404"/>
      <c r="U63" s="2404"/>
      <c r="V63" s="2404"/>
      <c r="W63" s="2404"/>
      <c r="X63" s="2404"/>
      <c r="Y63" s="2404"/>
      <c r="Z63" s="2404"/>
      <c r="AA63" s="2404"/>
      <c r="AB63" s="2404"/>
      <c r="AC63" s="2404"/>
    </row>
    <row r="64" spans="1:29" s="2353" customFormat="1" ht="15">
      <c r="A64" s="2345"/>
      <c r="B64" s="2398"/>
      <c r="C64" s="2399" t="s">
        <v>552</v>
      </c>
      <c r="D64" s="2345"/>
      <c r="E64" s="2343"/>
      <c r="F64" s="2343"/>
      <c r="G64" s="2343"/>
      <c r="H64" s="2347"/>
      <c r="I64" s="2347" t="s">
        <v>649</v>
      </c>
      <c r="J64" s="2401"/>
      <c r="K64" s="3289">
        <f>'Tableau 3A'!L64</f>
        <v>0</v>
      </c>
      <c r="L64" s="3327"/>
      <c r="M64" s="2202"/>
      <c r="N64" s="2400"/>
      <c r="O64" s="2401"/>
      <c r="P64" s="2404"/>
      <c r="Q64" s="2404"/>
      <c r="R64" s="2404"/>
      <c r="S64" s="2404"/>
      <c r="T64" s="2404"/>
      <c r="U64" s="2404"/>
      <c r="V64" s="2404"/>
      <c r="W64" s="2404"/>
      <c r="X64" s="2404"/>
      <c r="Y64" s="2404"/>
      <c r="Z64" s="2404"/>
      <c r="AA64" s="2404"/>
      <c r="AB64" s="2404"/>
      <c r="AC64" s="2404"/>
    </row>
    <row r="65" spans="1:29" s="2353" customFormat="1" ht="15">
      <c r="A65" s="2345"/>
      <c r="B65" s="2398"/>
      <c r="C65" s="2399" t="s">
        <v>551</v>
      </c>
      <c r="D65" s="2345"/>
      <c r="E65" s="2343"/>
      <c r="F65" s="2343"/>
      <c r="G65" s="2343"/>
      <c r="H65" s="2347"/>
      <c r="I65" s="2347" t="s">
        <v>654</v>
      </c>
      <c r="J65" s="2401"/>
      <c r="K65" s="3289">
        <f>'Tableau 3A'!L65</f>
        <v>0</v>
      </c>
      <c r="L65" s="2401">
        <f>K65*N65</f>
        <v>0</v>
      </c>
      <c r="M65" s="2202"/>
      <c r="N65" s="2400"/>
      <c r="O65" s="2401"/>
      <c r="P65" s="2404"/>
      <c r="Q65" s="2404"/>
      <c r="R65" s="2404"/>
      <c r="S65" s="2404"/>
      <c r="T65" s="2404"/>
      <c r="U65" s="2404"/>
      <c r="V65" s="2404"/>
      <c r="W65" s="2404"/>
      <c r="X65" s="2404"/>
      <c r="Y65" s="2404"/>
      <c r="Z65" s="2404"/>
      <c r="AA65" s="2404"/>
      <c r="AB65" s="2404"/>
      <c r="AC65" s="2404"/>
    </row>
    <row r="66" spans="1:29" s="2353" customFormat="1" ht="15">
      <c r="A66" s="2345"/>
      <c r="B66" s="2398"/>
      <c r="C66" s="2399" t="s">
        <v>551</v>
      </c>
      <c r="D66" s="2345"/>
      <c r="E66" s="2343"/>
      <c r="F66" s="2343"/>
      <c r="G66" s="2343"/>
      <c r="H66" s="2347" t="s">
        <v>660</v>
      </c>
      <c r="I66" s="2347"/>
      <c r="J66" s="2401"/>
      <c r="K66" s="3289">
        <f>'Tableau 3A'!L66</f>
        <v>0</v>
      </c>
      <c r="L66" s="2401">
        <f>K66*N66</f>
        <v>0</v>
      </c>
      <c r="M66" s="2202"/>
      <c r="N66" s="2400"/>
      <c r="O66" s="2401"/>
      <c r="P66" s="2404"/>
      <c r="Q66" s="2404"/>
      <c r="R66" s="2404"/>
      <c r="S66" s="2404"/>
      <c r="T66" s="2404"/>
      <c r="U66" s="2404"/>
      <c r="V66" s="2404"/>
      <c r="W66" s="2404"/>
      <c r="X66" s="2404"/>
      <c r="Y66" s="2404"/>
      <c r="Z66" s="2404"/>
      <c r="AA66" s="2404"/>
      <c r="AB66" s="2404"/>
      <c r="AC66" s="2404"/>
    </row>
    <row r="67" spans="1:29" s="2353" customFormat="1" ht="15">
      <c r="A67" s="2345"/>
      <c r="B67" s="2398"/>
      <c r="C67" s="2399"/>
      <c r="D67" s="2345"/>
      <c r="E67" s="2343"/>
      <c r="F67" s="2343"/>
      <c r="G67" s="2343"/>
      <c r="H67" s="2347" t="s">
        <v>661</v>
      </c>
      <c r="I67" s="2347"/>
      <c r="J67" s="2401"/>
      <c r="K67" s="3289">
        <f>'Tableau 3A'!L67</f>
        <v>0</v>
      </c>
      <c r="L67" s="2401"/>
      <c r="M67" s="3266"/>
      <c r="N67" s="2400"/>
      <c r="O67" s="2401"/>
      <c r="P67" s="2404"/>
      <c r="Q67" s="2404"/>
      <c r="R67" s="2404"/>
      <c r="S67" s="2404"/>
      <c r="T67" s="2404"/>
      <c r="U67" s="2404"/>
      <c r="V67" s="2404"/>
      <c r="W67" s="2404"/>
      <c r="X67" s="2404"/>
      <c r="Y67" s="2404"/>
      <c r="Z67" s="2404"/>
      <c r="AA67" s="2404"/>
      <c r="AB67" s="2404"/>
      <c r="AC67" s="2404"/>
    </row>
    <row r="68" spans="1:29" s="2353" customFormat="1" ht="15">
      <c r="A68" s="2345"/>
      <c r="B68" s="2398"/>
      <c r="C68" s="2399" t="s">
        <v>551</v>
      </c>
      <c r="D68" s="2345"/>
      <c r="E68" s="2343"/>
      <c r="F68" s="2343"/>
      <c r="G68" s="2343"/>
      <c r="H68" s="2347"/>
      <c r="I68" s="2347" t="s">
        <v>662</v>
      </c>
      <c r="J68" s="2401"/>
      <c r="K68" s="3289">
        <f>'Tableau 3A'!L68</f>
        <v>0</v>
      </c>
      <c r="L68" s="2401">
        <f>K68*N68</f>
        <v>0</v>
      </c>
      <c r="M68" s="2202"/>
      <c r="N68" s="2400"/>
      <c r="O68" s="2401"/>
      <c r="P68" s="2404"/>
      <c r="Q68" s="2404"/>
      <c r="R68" s="2404"/>
      <c r="S68" s="2404"/>
      <c r="T68" s="2404"/>
      <c r="U68" s="2404"/>
      <c r="V68" s="2404"/>
      <c r="W68" s="2404"/>
      <c r="X68" s="2404"/>
      <c r="Y68" s="2404"/>
      <c r="Z68" s="2404"/>
      <c r="AA68" s="2404"/>
      <c r="AB68" s="2404"/>
      <c r="AC68" s="2404"/>
    </row>
    <row r="69" spans="1:29" s="2353" customFormat="1" ht="15">
      <c r="A69" s="2345"/>
      <c r="B69" s="2398"/>
      <c r="C69" s="2399" t="s">
        <v>551</v>
      </c>
      <c r="D69" s="2345"/>
      <c r="E69" s="2343"/>
      <c r="F69" s="2343"/>
      <c r="G69" s="2343"/>
      <c r="H69" s="2347"/>
      <c r="I69" s="2347" t="s">
        <v>663</v>
      </c>
      <c r="J69" s="2401"/>
      <c r="K69" s="3289">
        <f>'Tableau 3A'!L69</f>
        <v>0</v>
      </c>
      <c r="L69" s="2401">
        <f>K69*N69</f>
        <v>0</v>
      </c>
      <c r="M69" s="2202"/>
      <c r="N69" s="2400"/>
      <c r="O69" s="2401"/>
      <c r="P69" s="2404"/>
      <c r="Q69" s="2404"/>
      <c r="R69" s="2404"/>
      <c r="S69" s="2404"/>
      <c r="T69" s="2404"/>
      <c r="U69" s="2404"/>
      <c r="V69" s="2404"/>
      <c r="W69" s="2404"/>
      <c r="X69" s="2404"/>
      <c r="Y69" s="2404"/>
      <c r="Z69" s="2404"/>
      <c r="AA69" s="2404"/>
      <c r="AB69" s="2404"/>
      <c r="AC69" s="2404"/>
    </row>
    <row r="70" spans="1:29" s="2353" customFormat="1" ht="15">
      <c r="A70" s="2345"/>
      <c r="B70" s="2398"/>
      <c r="C70" s="2399" t="s">
        <v>551</v>
      </c>
      <c r="D70" s="2345"/>
      <c r="E70" s="2343"/>
      <c r="F70" s="2343"/>
      <c r="G70" s="2343"/>
      <c r="H70" s="2347"/>
      <c r="I70" s="2347" t="s">
        <v>664</v>
      </c>
      <c r="J70" s="2401"/>
      <c r="K70" s="3289">
        <f>'Tableau 3A'!L70</f>
        <v>0</v>
      </c>
      <c r="L70" s="2401">
        <f>K70*N70</f>
        <v>0</v>
      </c>
      <c r="M70" s="2202"/>
      <c r="N70" s="2400"/>
      <c r="O70" s="2401"/>
      <c r="P70" s="2404"/>
      <c r="Q70" s="2404"/>
      <c r="R70" s="2404"/>
      <c r="S70" s="2404"/>
      <c r="T70" s="2404"/>
      <c r="U70" s="2404"/>
      <c r="V70" s="2404"/>
      <c r="W70" s="2404"/>
      <c r="X70" s="2404"/>
      <c r="Y70" s="2404"/>
      <c r="Z70" s="2404"/>
      <c r="AA70" s="2404"/>
      <c r="AB70" s="2404"/>
      <c r="AC70" s="2404"/>
    </row>
    <row r="71" spans="1:29" s="2353" customFormat="1" ht="15">
      <c r="A71" s="2345"/>
      <c r="B71" s="2398"/>
      <c r="C71" s="2399" t="s">
        <v>551</v>
      </c>
      <c r="D71" s="2345"/>
      <c r="E71" s="2343"/>
      <c r="F71" s="2343"/>
      <c r="G71" s="2343"/>
      <c r="H71" s="2347"/>
      <c r="I71" s="2347" t="s">
        <v>665</v>
      </c>
      <c r="J71" s="2401"/>
      <c r="K71" s="3289">
        <f>'Tableau 3A'!L71</f>
        <v>0</v>
      </c>
      <c r="L71" s="2401">
        <f>K71*N71</f>
        <v>0</v>
      </c>
      <c r="M71" s="2202"/>
      <c r="N71" s="2400"/>
      <c r="O71" s="2401"/>
      <c r="P71" s="2404"/>
      <c r="Q71" s="2404"/>
      <c r="R71" s="2404"/>
      <c r="S71" s="2404"/>
      <c r="T71" s="2404"/>
      <c r="U71" s="2404"/>
      <c r="V71" s="2404"/>
      <c r="W71" s="2404"/>
      <c r="X71" s="2404"/>
      <c r="Y71" s="2404"/>
      <c r="Z71" s="2404"/>
      <c r="AA71" s="2404"/>
      <c r="AB71" s="2404"/>
      <c r="AC71" s="2404"/>
    </row>
    <row r="72" spans="1:29" s="2353" customFormat="1" ht="15">
      <c r="A72" s="2345"/>
      <c r="B72" s="2398"/>
      <c r="C72" s="2399"/>
      <c r="D72" s="2345"/>
      <c r="E72" s="2343"/>
      <c r="F72" s="2343"/>
      <c r="G72" s="2343"/>
      <c r="H72" s="2347"/>
      <c r="I72" s="2347"/>
      <c r="J72" s="2401"/>
      <c r="K72" s="3289"/>
      <c r="L72" s="2401"/>
      <c r="M72" s="2202"/>
      <c r="N72" s="2400"/>
      <c r="O72" s="2401"/>
      <c r="P72" s="2404"/>
      <c r="Q72" s="2404"/>
      <c r="R72" s="2404"/>
      <c r="S72" s="2404"/>
      <c r="T72" s="2404"/>
      <c r="U72" s="2404"/>
      <c r="V72" s="2404"/>
      <c r="W72" s="2404"/>
      <c r="X72" s="2404"/>
      <c r="Y72" s="2404"/>
      <c r="Z72" s="2404"/>
      <c r="AA72" s="2404"/>
      <c r="AB72" s="2404"/>
      <c r="AC72" s="2404"/>
    </row>
    <row r="73" spans="1:29" s="2353" customFormat="1" ht="15">
      <c r="A73" s="2345"/>
      <c r="B73" s="2398"/>
      <c r="C73" s="2399" t="s">
        <v>552</v>
      </c>
      <c r="D73" s="2345"/>
      <c r="E73" s="2343"/>
      <c r="F73" s="2343"/>
      <c r="G73" s="2343" t="s">
        <v>83</v>
      </c>
      <c r="H73" s="2347"/>
      <c r="I73" s="2343"/>
      <c r="J73" s="2398"/>
      <c r="K73" s="3288">
        <f>'Tableau 3A'!L73</f>
        <v>0</v>
      </c>
      <c r="L73" s="3327"/>
      <c r="M73" s="2202"/>
      <c r="N73" s="2399"/>
      <c r="O73" s="2398"/>
      <c r="P73" s="2404"/>
      <c r="Q73" s="2404"/>
      <c r="R73" s="2404"/>
      <c r="S73" s="2404"/>
      <c r="T73" s="2404"/>
      <c r="U73" s="2404"/>
      <c r="V73" s="2404"/>
      <c r="W73" s="2404"/>
      <c r="X73" s="2404"/>
      <c r="Y73" s="2404"/>
      <c r="Z73" s="2404"/>
      <c r="AA73" s="2404"/>
      <c r="AB73" s="2404"/>
      <c r="AC73" s="2404"/>
    </row>
    <row r="74" spans="1:29" s="2353" customFormat="1" ht="15">
      <c r="A74" s="2345"/>
      <c r="B74" s="2398"/>
      <c r="C74" s="2399"/>
      <c r="D74" s="2345"/>
      <c r="E74" s="2343"/>
      <c r="F74" s="2343"/>
      <c r="G74" s="2343"/>
      <c r="H74" s="2347"/>
      <c r="I74" s="2347"/>
      <c r="J74" s="2401"/>
      <c r="K74" s="3289"/>
      <c r="L74" s="2401"/>
      <c r="M74" s="2202"/>
      <c r="N74" s="2400"/>
      <c r="O74" s="2401"/>
      <c r="P74" s="2404"/>
      <c r="Q74" s="2404"/>
      <c r="R74" s="2404"/>
      <c r="S74" s="2404"/>
      <c r="T74" s="2404"/>
      <c r="U74" s="2404"/>
      <c r="V74" s="2404"/>
      <c r="W74" s="2404"/>
      <c r="X74" s="2404"/>
      <c r="Y74" s="2404"/>
      <c r="Z74" s="2404"/>
      <c r="AA74" s="2404"/>
      <c r="AB74" s="2404"/>
      <c r="AC74" s="2404"/>
    </row>
    <row r="75" spans="1:29" s="2202" customFormat="1" ht="15">
      <c r="A75" s="2345"/>
      <c r="B75" s="2398"/>
      <c r="C75" s="2399" t="s">
        <v>552</v>
      </c>
      <c r="D75" s="2345"/>
      <c r="E75" s="2343"/>
      <c r="F75" s="2343"/>
      <c r="G75" s="2486" t="s">
        <v>2016</v>
      </c>
      <c r="H75" s="2347"/>
      <c r="I75" s="2343"/>
      <c r="J75" s="2398"/>
      <c r="K75" s="3288">
        <f>'Tableau 3A'!L75</f>
        <v>0</v>
      </c>
      <c r="L75" s="3327"/>
      <c r="N75" s="2399"/>
      <c r="O75" s="2398"/>
      <c r="P75" s="2403"/>
      <c r="Q75" s="2403"/>
      <c r="R75" s="2403"/>
      <c r="S75" s="2403"/>
      <c r="T75" s="2403"/>
      <c r="U75" s="2403"/>
      <c r="V75" s="2403"/>
      <c r="W75" s="2403"/>
      <c r="X75" s="2403"/>
      <c r="Y75" s="2403"/>
      <c r="Z75" s="2403"/>
      <c r="AA75" s="2403"/>
      <c r="AB75" s="2403"/>
      <c r="AC75" s="2403"/>
    </row>
    <row r="76" spans="1:29" s="2202" customFormat="1" ht="15">
      <c r="A76" s="2345"/>
      <c r="B76" s="2398"/>
      <c r="C76" s="2399"/>
      <c r="D76" s="2345"/>
      <c r="E76" s="2343"/>
      <c r="F76" s="2343"/>
      <c r="G76" s="2343"/>
      <c r="H76" s="2347"/>
      <c r="I76" s="3817" t="s">
        <v>2017</v>
      </c>
      <c r="J76" s="2401"/>
      <c r="K76" s="3289"/>
      <c r="L76" s="2401"/>
      <c r="N76" s="2400"/>
      <c r="O76" s="2401"/>
      <c r="P76" s="2403"/>
      <c r="Q76" s="2403"/>
      <c r="R76" s="2403"/>
      <c r="S76" s="2403"/>
      <c r="T76" s="2403"/>
      <c r="U76" s="2403"/>
      <c r="V76" s="2403"/>
      <c r="W76" s="2403"/>
      <c r="X76" s="2403"/>
      <c r="Y76" s="2403"/>
      <c r="Z76" s="2403"/>
      <c r="AA76" s="2403"/>
      <c r="AB76" s="2403"/>
      <c r="AC76" s="2403"/>
    </row>
    <row r="77" spans="1:29" s="2353" customFormat="1" ht="15">
      <c r="A77" s="2345"/>
      <c r="B77" s="2398"/>
      <c r="C77" s="2399" t="s">
        <v>551</v>
      </c>
      <c r="D77" s="2345"/>
      <c r="E77" s="2349"/>
      <c r="F77" s="2349"/>
      <c r="G77" s="2349" t="s">
        <v>602</v>
      </c>
      <c r="H77" s="2348"/>
      <c r="I77" s="2348"/>
      <c r="J77" s="2401"/>
      <c r="K77" s="3289">
        <f>'Tableau 3A'!L77</f>
        <v>0</v>
      </c>
      <c r="L77" s="2401">
        <f>K77*N77</f>
        <v>0</v>
      </c>
      <c r="M77" s="2202"/>
      <c r="N77" s="2400"/>
      <c r="O77" s="2401"/>
      <c r="P77" s="2404"/>
      <c r="Q77" s="2404"/>
      <c r="R77" s="2404"/>
      <c r="S77" s="2404"/>
      <c r="T77" s="2404"/>
      <c r="U77" s="2404"/>
      <c r="V77" s="2404"/>
      <c r="W77" s="2404"/>
      <c r="X77" s="2404"/>
      <c r="Y77" s="2404"/>
      <c r="Z77" s="2404"/>
      <c r="AA77" s="2404"/>
      <c r="AB77" s="2404"/>
      <c r="AC77" s="2404"/>
    </row>
    <row r="78" spans="1:29" s="2353" customFormat="1" ht="15">
      <c r="A78" s="2345"/>
      <c r="B78" s="2398"/>
      <c r="C78" s="2399"/>
      <c r="D78" s="2345"/>
      <c r="E78" s="2343"/>
      <c r="F78" s="2343"/>
      <c r="G78" s="2343"/>
      <c r="H78" s="2347"/>
      <c r="I78" s="2347"/>
      <c r="J78" s="2401"/>
      <c r="K78" s="3289"/>
      <c r="L78" s="2401"/>
      <c r="M78" s="2202"/>
      <c r="N78" s="2400"/>
      <c r="O78" s="2401"/>
      <c r="P78" s="2404"/>
      <c r="Q78" s="2404"/>
      <c r="R78" s="2404"/>
      <c r="S78" s="2404"/>
      <c r="T78" s="2404"/>
      <c r="U78" s="2404"/>
      <c r="V78" s="2404"/>
      <c r="W78" s="2404"/>
      <c r="X78" s="2404"/>
      <c r="Y78" s="2404"/>
      <c r="Z78" s="2404"/>
      <c r="AA78" s="2404"/>
      <c r="AB78" s="2404"/>
      <c r="AC78" s="2404"/>
    </row>
    <row r="79" spans="1:29" s="2353" customFormat="1" ht="15">
      <c r="A79" s="2345"/>
      <c r="B79" s="2398"/>
      <c r="C79" s="2399" t="s">
        <v>552</v>
      </c>
      <c r="D79" s="2345"/>
      <c r="E79" s="2343"/>
      <c r="F79" s="2343"/>
      <c r="G79" s="2343" t="s">
        <v>74</v>
      </c>
      <c r="H79" s="2347"/>
      <c r="I79" s="2347"/>
      <c r="J79" s="2401"/>
      <c r="K79" s="3289">
        <f>'Tableau 3A'!L79</f>
        <v>0</v>
      </c>
      <c r="L79" s="3327"/>
      <c r="M79" s="2202"/>
      <c r="N79" s="2400"/>
      <c r="O79" s="2401"/>
      <c r="P79" s="2404"/>
      <c r="Q79" s="2404"/>
      <c r="R79" s="2404"/>
      <c r="S79" s="2404"/>
      <c r="T79" s="2404"/>
      <c r="U79" s="2404"/>
      <c r="V79" s="2404"/>
      <c r="W79" s="2404"/>
      <c r="X79" s="2404"/>
      <c r="Y79" s="2404"/>
      <c r="Z79" s="2404"/>
      <c r="AA79" s="2404"/>
      <c r="AB79" s="2404"/>
      <c r="AC79" s="2404"/>
    </row>
    <row r="80" spans="1:29" s="2353" customFormat="1" ht="15">
      <c r="A80" s="2345"/>
      <c r="B80" s="2398"/>
      <c r="C80" s="2399" t="s">
        <v>552</v>
      </c>
      <c r="D80" s="2345"/>
      <c r="E80" s="2343"/>
      <c r="F80" s="2343"/>
      <c r="G80" s="2343" t="s">
        <v>908</v>
      </c>
      <c r="H80" s="2347"/>
      <c r="I80" s="2347"/>
      <c r="J80" s="2401"/>
      <c r="K80" s="3289">
        <f>'Tableau 3A'!L80</f>
        <v>0</v>
      </c>
      <c r="L80" s="3327"/>
      <c r="M80" s="2202"/>
      <c r="N80" s="2400"/>
      <c r="O80" s="2401"/>
      <c r="P80" s="2404"/>
      <c r="Q80" s="2404"/>
      <c r="R80" s="2404"/>
      <c r="S80" s="2404"/>
      <c r="T80" s="2404"/>
      <c r="U80" s="2404"/>
      <c r="V80" s="2404"/>
      <c r="W80" s="2404"/>
      <c r="X80" s="2404"/>
      <c r="Y80" s="2404"/>
      <c r="Z80" s="2404"/>
      <c r="AA80" s="2404"/>
      <c r="AB80" s="2404"/>
      <c r="AC80" s="2404"/>
    </row>
    <row r="81" spans="1:29" s="2353" customFormat="1" ht="15">
      <c r="A81" s="2345"/>
      <c r="B81" s="2398"/>
      <c r="C81" s="2399"/>
      <c r="D81" s="2345"/>
      <c r="E81" s="2343"/>
      <c r="F81" s="2343"/>
      <c r="G81" s="2343"/>
      <c r="H81" s="2347"/>
      <c r="I81" s="2347"/>
      <c r="J81" s="2401"/>
      <c r="K81" s="3289"/>
      <c r="L81" s="2401"/>
      <c r="M81" s="2202"/>
      <c r="N81" s="2400"/>
      <c r="O81" s="2401"/>
      <c r="P81" s="2404"/>
      <c r="Q81" s="2404"/>
      <c r="R81" s="2404"/>
      <c r="S81" s="2404"/>
      <c r="T81" s="2404"/>
      <c r="U81" s="2404"/>
      <c r="V81" s="2404"/>
      <c r="W81" s="2404"/>
      <c r="X81" s="2404"/>
      <c r="Y81" s="2404"/>
      <c r="Z81" s="2404"/>
      <c r="AA81" s="2404"/>
      <c r="AB81" s="2404"/>
      <c r="AC81" s="2404"/>
    </row>
    <row r="82" spans="1:29" s="2353" customFormat="1" ht="15">
      <c r="A82" s="2345"/>
      <c r="B82" s="2398"/>
      <c r="C82" s="2399"/>
      <c r="D82" s="2345"/>
      <c r="E82" s="2343"/>
      <c r="F82" s="2343" t="s">
        <v>894</v>
      </c>
      <c r="G82" s="2343" t="s">
        <v>603</v>
      </c>
      <c r="H82" s="2343"/>
      <c r="I82" s="2343"/>
      <c r="J82" s="2398"/>
      <c r="K82" s="3288">
        <f>'Tableau 3A'!L82</f>
        <v>0</v>
      </c>
      <c r="L82" s="2398"/>
      <c r="M82" s="3266"/>
      <c r="N82" s="2399"/>
      <c r="O82" s="2398"/>
      <c r="P82" s="2404"/>
      <c r="Q82" s="2404"/>
      <c r="R82" s="2404"/>
      <c r="S82" s="2404"/>
      <c r="T82" s="2404"/>
      <c r="U82" s="2404"/>
      <c r="V82" s="2404"/>
      <c r="W82" s="2404"/>
      <c r="X82" s="2404"/>
      <c r="Y82" s="2404"/>
      <c r="Z82" s="2404"/>
      <c r="AA82" s="2404"/>
      <c r="AB82" s="2404"/>
      <c r="AC82" s="2404"/>
    </row>
    <row r="83" spans="1:29" s="2353" customFormat="1" ht="15">
      <c r="A83" s="2345"/>
      <c r="B83" s="2398"/>
      <c r="C83" s="2399"/>
      <c r="D83" s="2345"/>
      <c r="E83" s="2343"/>
      <c r="F83" s="2343"/>
      <c r="G83" s="2343"/>
      <c r="H83" s="2343"/>
      <c r="I83" s="2343"/>
      <c r="J83" s="2398"/>
      <c r="K83" s="3288"/>
      <c r="L83" s="2398"/>
      <c r="M83" s="2202"/>
      <c r="N83" s="2399"/>
      <c r="O83" s="2398"/>
      <c r="P83" s="2404"/>
      <c r="Q83" s="2404"/>
      <c r="R83" s="2404"/>
      <c r="S83" s="2404"/>
      <c r="T83" s="2404"/>
      <c r="U83" s="2404"/>
      <c r="V83" s="2404"/>
      <c r="W83" s="2404"/>
      <c r="X83" s="2404"/>
      <c r="Y83" s="2404"/>
      <c r="Z83" s="2404"/>
      <c r="AA83" s="2404"/>
      <c r="AB83" s="2404"/>
      <c r="AC83" s="2404"/>
    </row>
    <row r="84" spans="1:29" s="2353" customFormat="1" ht="15">
      <c r="A84" s="2345"/>
      <c r="B84" s="2398"/>
      <c r="C84" s="2399"/>
      <c r="D84" s="2345"/>
      <c r="E84" s="2343"/>
      <c r="F84" s="2343"/>
      <c r="G84" s="2346" t="s">
        <v>798</v>
      </c>
      <c r="H84" s="2343" t="s">
        <v>604</v>
      </c>
      <c r="I84" s="2343"/>
      <c r="J84" s="2398"/>
      <c r="K84" s="3288">
        <f>'Tableau 3A'!L84</f>
        <v>0</v>
      </c>
      <c r="L84" s="2398"/>
      <c r="M84" s="3266"/>
      <c r="N84" s="2399"/>
      <c r="O84" s="2398"/>
      <c r="P84" s="2404"/>
      <c r="Q84" s="2404"/>
      <c r="R84" s="2404"/>
      <c r="S84" s="2404"/>
      <c r="T84" s="2404"/>
      <c r="U84" s="2404"/>
      <c r="V84" s="2404"/>
      <c r="W84" s="2404"/>
      <c r="X84" s="2404"/>
      <c r="Y84" s="2404"/>
      <c r="Z84" s="2404"/>
      <c r="AA84" s="2404"/>
      <c r="AB84" s="2404"/>
      <c r="AC84" s="2404"/>
    </row>
    <row r="85" spans="1:29" s="2353" customFormat="1" ht="15">
      <c r="A85" s="2345"/>
      <c r="B85" s="2398"/>
      <c r="C85" s="2399" t="s">
        <v>551</v>
      </c>
      <c r="D85" s="2345"/>
      <c r="E85" s="2343"/>
      <c r="F85" s="2343"/>
      <c r="G85" s="2343"/>
      <c r="H85" s="2347" t="s">
        <v>605</v>
      </c>
      <c r="I85" s="2347"/>
      <c r="J85" s="2401"/>
      <c r="K85" s="3289">
        <f>'Tableau 3A'!L85</f>
        <v>0</v>
      </c>
      <c r="L85" s="2401">
        <f>K85*N85</f>
        <v>0</v>
      </c>
      <c r="M85" s="2202"/>
      <c r="N85" s="2400"/>
      <c r="O85" s="2401"/>
      <c r="P85" s="2404"/>
      <c r="Q85" s="2404"/>
      <c r="R85" s="2404"/>
      <c r="S85" s="2404"/>
      <c r="T85" s="2404"/>
      <c r="U85" s="2404"/>
      <c r="V85" s="2404"/>
      <c r="W85" s="2404"/>
      <c r="X85" s="2404"/>
      <c r="Y85" s="2404"/>
      <c r="Z85" s="2404"/>
      <c r="AA85" s="2404"/>
      <c r="AB85" s="2404"/>
      <c r="AC85" s="2404"/>
    </row>
    <row r="86" spans="1:29" s="2353" customFormat="1" ht="15">
      <c r="A86" s="2345"/>
      <c r="B86" s="2398"/>
      <c r="C86" s="2399" t="s">
        <v>551</v>
      </c>
      <c r="D86" s="2345"/>
      <c r="E86" s="2343"/>
      <c r="F86" s="2343"/>
      <c r="G86" s="2343"/>
      <c r="H86" s="2347" t="s">
        <v>606</v>
      </c>
      <c r="I86" s="2347"/>
      <c r="J86" s="2401"/>
      <c r="K86" s="3289">
        <f>'Tableau 3A'!L86</f>
        <v>0</v>
      </c>
      <c r="L86" s="2401">
        <f>K86*N86</f>
        <v>0</v>
      </c>
      <c r="M86" s="2202"/>
      <c r="N86" s="2400"/>
      <c r="O86" s="2401"/>
      <c r="P86" s="2404"/>
      <c r="Q86" s="2404"/>
      <c r="R86" s="2404"/>
      <c r="S86" s="2404"/>
      <c r="T86" s="2404"/>
      <c r="U86" s="2404"/>
      <c r="V86" s="2404"/>
      <c r="W86" s="2404"/>
      <c r="X86" s="2404"/>
      <c r="Y86" s="2404"/>
      <c r="Z86" s="2404"/>
      <c r="AA86" s="2404"/>
      <c r="AB86" s="2404"/>
      <c r="AC86" s="2404"/>
    </row>
    <row r="87" spans="1:29" s="2353" customFormat="1" ht="15">
      <c r="A87" s="2345"/>
      <c r="B87" s="2398"/>
      <c r="C87" s="2399"/>
      <c r="D87" s="2345"/>
      <c r="E87" s="2343"/>
      <c r="F87" s="2343"/>
      <c r="G87" s="2343"/>
      <c r="H87" s="2347" t="s">
        <v>607</v>
      </c>
      <c r="I87" s="2347"/>
      <c r="J87" s="2401"/>
      <c r="K87" s="3289">
        <f>'Tableau 3A'!L87</f>
        <v>0</v>
      </c>
      <c r="L87" s="2401"/>
      <c r="M87" s="3266"/>
      <c r="N87" s="2400"/>
      <c r="O87" s="2401"/>
      <c r="P87" s="2404"/>
      <c r="Q87" s="2404"/>
      <c r="R87" s="2404"/>
      <c r="S87" s="2404"/>
      <c r="T87" s="2404"/>
      <c r="U87" s="2404"/>
      <c r="V87" s="2404"/>
      <c r="W87" s="2404"/>
      <c r="X87" s="2404"/>
      <c r="Y87" s="2404"/>
      <c r="Z87" s="2404"/>
      <c r="AA87" s="2404"/>
      <c r="AB87" s="2404"/>
      <c r="AC87" s="2404"/>
    </row>
    <row r="88" spans="1:29" s="2353" customFormat="1" ht="15">
      <c r="A88" s="2345"/>
      <c r="B88" s="2398"/>
      <c r="C88" s="2399" t="s">
        <v>551</v>
      </c>
      <c r="D88" s="2345"/>
      <c r="E88" s="2343"/>
      <c r="F88" s="2343"/>
      <c r="G88" s="2343"/>
      <c r="H88" s="2347"/>
      <c r="I88" s="2347" t="s">
        <v>608</v>
      </c>
      <c r="J88" s="2401"/>
      <c r="K88" s="3289">
        <f>'Tableau 3A'!L88</f>
        <v>0</v>
      </c>
      <c r="L88" s="2401">
        <f>K88*N88</f>
        <v>0</v>
      </c>
      <c r="M88" s="2202"/>
      <c r="N88" s="2400"/>
      <c r="O88" s="2401"/>
      <c r="P88" s="2404"/>
      <c r="Q88" s="2404"/>
      <c r="R88" s="2404"/>
      <c r="S88" s="2404"/>
      <c r="T88" s="2404"/>
      <c r="U88" s="2404"/>
      <c r="V88" s="2404"/>
      <c r="W88" s="2404"/>
      <c r="X88" s="2404"/>
      <c r="Y88" s="2404"/>
      <c r="Z88" s="2404"/>
      <c r="AA88" s="2404"/>
      <c r="AB88" s="2404"/>
      <c r="AC88" s="2404"/>
    </row>
    <row r="89" spans="1:29" s="2353" customFormat="1" ht="15">
      <c r="A89" s="2345"/>
      <c r="B89" s="2398"/>
      <c r="C89" s="2399" t="s">
        <v>552</v>
      </c>
      <c r="D89" s="2345"/>
      <c r="E89" s="2343"/>
      <c r="F89" s="2343"/>
      <c r="G89" s="2343"/>
      <c r="H89" s="2347"/>
      <c r="I89" s="2347" t="s">
        <v>649</v>
      </c>
      <c r="J89" s="2401"/>
      <c r="K89" s="3289">
        <f>'Tableau 3A'!L89</f>
        <v>0</v>
      </c>
      <c r="L89" s="3327"/>
      <c r="M89" s="2202"/>
      <c r="N89" s="2400"/>
      <c r="O89" s="2401"/>
      <c r="P89" s="2404"/>
      <c r="Q89" s="2404"/>
      <c r="R89" s="2404"/>
      <c r="S89" s="2404"/>
      <c r="T89" s="2404"/>
      <c r="U89" s="2404"/>
      <c r="V89" s="2404"/>
      <c r="W89" s="2404"/>
      <c r="X89" s="2404"/>
      <c r="Y89" s="2404"/>
      <c r="Z89" s="2404"/>
      <c r="AA89" s="2404"/>
      <c r="AB89" s="2404"/>
      <c r="AC89" s="2404"/>
    </row>
    <row r="90" spans="1:29" s="2353" customFormat="1" ht="15">
      <c r="A90" s="2345"/>
      <c r="B90" s="2398"/>
      <c r="C90" s="2399" t="s">
        <v>552</v>
      </c>
      <c r="D90" s="2345"/>
      <c r="E90" s="2343"/>
      <c r="F90" s="2343"/>
      <c r="G90" s="2343"/>
      <c r="H90" s="2347"/>
      <c r="I90" s="2347" t="s">
        <v>609</v>
      </c>
      <c r="J90" s="2401"/>
      <c r="K90" s="3289">
        <f>'Tableau 3A'!L90</f>
        <v>0</v>
      </c>
      <c r="L90" s="3327"/>
      <c r="M90" s="2202"/>
      <c r="N90" s="2400"/>
      <c r="O90" s="2401"/>
      <c r="P90" s="2404"/>
      <c r="Q90" s="2404"/>
      <c r="R90" s="2404"/>
      <c r="S90" s="2404"/>
      <c r="T90" s="2404"/>
      <c r="U90" s="2404"/>
      <c r="V90" s="2404"/>
      <c r="W90" s="2404"/>
      <c r="X90" s="2404"/>
      <c r="Y90" s="2404"/>
      <c r="Z90" s="2404"/>
      <c r="AA90" s="2404"/>
      <c r="AB90" s="2404"/>
      <c r="AC90" s="2404"/>
    </row>
    <row r="91" spans="1:29" s="2353" customFormat="1" ht="15">
      <c r="A91" s="2345"/>
      <c r="B91" s="2398"/>
      <c r="C91" s="2399" t="s">
        <v>551</v>
      </c>
      <c r="D91" s="2345"/>
      <c r="E91" s="2343"/>
      <c r="F91" s="2343"/>
      <c r="G91" s="2343"/>
      <c r="H91" s="2347" t="s">
        <v>610</v>
      </c>
      <c r="I91" s="2347"/>
      <c r="J91" s="2401"/>
      <c r="K91" s="3289">
        <f>'Tableau 3A'!L91</f>
        <v>0</v>
      </c>
      <c r="L91" s="2401">
        <f>K91*N91</f>
        <v>0</v>
      </c>
      <c r="M91" s="2202"/>
      <c r="N91" s="2400"/>
      <c r="O91" s="2401"/>
      <c r="P91" s="2404"/>
      <c r="Q91" s="2404"/>
      <c r="R91" s="2404"/>
      <c r="S91" s="2404"/>
      <c r="T91" s="2404"/>
      <c r="U91" s="2404"/>
      <c r="V91" s="2404"/>
      <c r="W91" s="2404"/>
      <c r="X91" s="2404"/>
      <c r="Y91" s="2404"/>
      <c r="Z91" s="2404"/>
      <c r="AA91" s="2404"/>
      <c r="AB91" s="2404"/>
      <c r="AC91" s="2404"/>
    </row>
    <row r="92" spans="1:29" s="2353" customFormat="1" ht="15">
      <c r="A92" s="2345"/>
      <c r="B92" s="2398"/>
      <c r="C92" s="2399"/>
      <c r="D92" s="2345"/>
      <c r="E92" s="2343"/>
      <c r="F92" s="2343"/>
      <c r="G92" s="2343"/>
      <c r="H92" s="2347"/>
      <c r="I92" s="2347"/>
      <c r="J92" s="2401"/>
      <c r="K92" s="3289"/>
      <c r="L92" s="2401"/>
      <c r="M92" s="2202"/>
      <c r="N92" s="2400"/>
      <c r="O92" s="2401"/>
      <c r="P92" s="2404"/>
      <c r="Q92" s="2404"/>
      <c r="R92" s="2404"/>
      <c r="S92" s="2404"/>
      <c r="T92" s="2404"/>
      <c r="U92" s="2404"/>
      <c r="V92" s="2404"/>
      <c r="W92" s="2404"/>
      <c r="X92" s="2404"/>
      <c r="Y92" s="2404"/>
      <c r="Z92" s="2404"/>
      <c r="AA92" s="2404"/>
      <c r="AB92" s="2404"/>
      <c r="AC92" s="2404"/>
    </row>
    <row r="93" spans="1:29" s="2353" customFormat="1" ht="15">
      <c r="A93" s="2345"/>
      <c r="B93" s="2398"/>
      <c r="C93" s="2399" t="s">
        <v>551</v>
      </c>
      <c r="D93" s="2345"/>
      <c r="E93" s="2343"/>
      <c r="F93" s="2343"/>
      <c r="G93" s="2346" t="s">
        <v>798</v>
      </c>
      <c r="H93" s="2343" t="s">
        <v>611</v>
      </c>
      <c r="I93" s="2343"/>
      <c r="J93" s="2401"/>
      <c r="K93" s="3289">
        <f>'Tableau 3A'!L93</f>
        <v>0</v>
      </c>
      <c r="L93" s="2401">
        <f>K93*N93</f>
        <v>0</v>
      </c>
      <c r="M93" s="2202"/>
      <c r="N93" s="2400"/>
      <c r="O93" s="2401"/>
      <c r="P93" s="2404"/>
      <c r="Q93" s="2404"/>
      <c r="R93" s="2404"/>
      <c r="S93" s="2404"/>
      <c r="T93" s="2404"/>
      <c r="U93" s="2404"/>
      <c r="V93" s="2404"/>
      <c r="W93" s="2404"/>
      <c r="X93" s="2404"/>
      <c r="Y93" s="2404"/>
      <c r="Z93" s="2404"/>
      <c r="AA93" s="2404"/>
      <c r="AB93" s="2404"/>
      <c r="AC93" s="2404"/>
    </row>
    <row r="94" spans="1:29" s="2353" customFormat="1" ht="15">
      <c r="A94" s="2345"/>
      <c r="B94" s="2398"/>
      <c r="C94" s="2399"/>
      <c r="D94" s="2345"/>
      <c r="E94" s="2343"/>
      <c r="F94" s="2343"/>
      <c r="G94" s="2343"/>
      <c r="H94" s="2343" t="s">
        <v>612</v>
      </c>
      <c r="I94" s="2343"/>
      <c r="J94" s="2401"/>
      <c r="K94" s="3289">
        <f>'Tableau 3A'!L94</f>
        <v>0</v>
      </c>
      <c r="L94" s="2401"/>
      <c r="M94" s="2202"/>
      <c r="N94" s="2400"/>
      <c r="O94" s="2401"/>
      <c r="P94" s="2404"/>
      <c r="Q94" s="2404"/>
      <c r="R94" s="2404"/>
      <c r="S94" s="2404"/>
      <c r="T94" s="2404"/>
      <c r="U94" s="2404"/>
      <c r="V94" s="2404"/>
      <c r="W94" s="2404"/>
      <c r="X94" s="2404"/>
      <c r="Y94" s="2404"/>
      <c r="Z94" s="2404"/>
      <c r="AA94" s="2404"/>
      <c r="AB94" s="2404"/>
      <c r="AC94" s="2404"/>
    </row>
    <row r="95" spans="1:29" s="2353" customFormat="1" ht="15">
      <c r="A95" s="2345"/>
      <c r="B95" s="2398"/>
      <c r="C95" s="2399"/>
      <c r="D95" s="2345"/>
      <c r="E95" s="2343"/>
      <c r="F95" s="2343"/>
      <c r="G95" s="2343"/>
      <c r="H95" s="2343"/>
      <c r="I95" s="2343"/>
      <c r="J95" s="2401"/>
      <c r="K95" s="3289"/>
      <c r="L95" s="2401"/>
      <c r="M95" s="2202"/>
      <c r="N95" s="2400"/>
      <c r="O95" s="2401"/>
      <c r="P95" s="2404"/>
      <c r="Q95" s="2404"/>
      <c r="R95" s="2404"/>
      <c r="S95" s="2404"/>
      <c r="T95" s="2404"/>
      <c r="U95" s="2404"/>
      <c r="V95" s="2404"/>
      <c r="W95" s="2404"/>
      <c r="X95" s="2404"/>
      <c r="Y95" s="2404"/>
      <c r="Z95" s="2404"/>
      <c r="AA95" s="2404"/>
      <c r="AB95" s="2404"/>
      <c r="AC95" s="2404"/>
    </row>
    <row r="96" spans="1:29" s="2353" customFormat="1" ht="15">
      <c r="A96" s="2345"/>
      <c r="B96" s="2398"/>
      <c r="C96" s="2399" t="s">
        <v>552</v>
      </c>
      <c r="D96" s="2345"/>
      <c r="E96" s="2343"/>
      <c r="F96" s="2343"/>
      <c r="G96" s="2343" t="s">
        <v>1620</v>
      </c>
      <c r="H96" s="2347"/>
      <c r="I96" s="2343"/>
      <c r="J96" s="2401"/>
      <c r="K96" s="3289">
        <f>'Tableau 3A'!L96</f>
        <v>0</v>
      </c>
      <c r="L96" s="3327"/>
      <c r="M96" s="2202"/>
      <c r="N96" s="2400"/>
      <c r="O96" s="2401"/>
      <c r="P96" s="2404"/>
      <c r="Q96" s="2404"/>
      <c r="R96" s="2404"/>
      <c r="S96" s="2404"/>
      <c r="T96" s="2404"/>
      <c r="U96" s="2404"/>
      <c r="V96" s="2404"/>
      <c r="W96" s="2404"/>
      <c r="X96" s="2404"/>
      <c r="Y96" s="2404"/>
      <c r="Z96" s="2404"/>
      <c r="AA96" s="2404"/>
      <c r="AB96" s="2404"/>
      <c r="AC96" s="2404"/>
    </row>
    <row r="97" spans="1:29" s="2353" customFormat="1" ht="15">
      <c r="A97" s="2345"/>
      <c r="B97" s="2398"/>
      <c r="C97" s="2399" t="s">
        <v>552</v>
      </c>
      <c r="D97" s="2345"/>
      <c r="E97" s="2343"/>
      <c r="F97" s="2343"/>
      <c r="G97" s="2343" t="s">
        <v>908</v>
      </c>
      <c r="H97" s="2347"/>
      <c r="I97" s="2343"/>
      <c r="J97" s="2401"/>
      <c r="K97" s="3289">
        <f>'Tableau 3A'!L97</f>
        <v>0</v>
      </c>
      <c r="L97" s="3327"/>
      <c r="M97" s="2202"/>
      <c r="N97" s="2400"/>
      <c r="O97" s="2401"/>
      <c r="P97" s="2404"/>
      <c r="Q97" s="2404"/>
      <c r="R97" s="2404"/>
      <c r="S97" s="2404"/>
      <c r="T97" s="2404"/>
      <c r="U97" s="2404"/>
      <c r="V97" s="2404"/>
      <c r="W97" s="2404"/>
      <c r="X97" s="2404"/>
      <c r="Y97" s="2404"/>
      <c r="Z97" s="2404"/>
      <c r="AA97" s="2404"/>
      <c r="AB97" s="2404"/>
      <c r="AC97" s="2404"/>
    </row>
    <row r="98" spans="1:29" s="2353" customFormat="1" ht="15">
      <c r="A98" s="2345"/>
      <c r="B98" s="2398"/>
      <c r="C98" s="2399"/>
      <c r="D98" s="2345"/>
      <c r="E98" s="2343"/>
      <c r="F98" s="2343"/>
      <c r="G98" s="2343"/>
      <c r="H98" s="2347"/>
      <c r="I98" s="2347"/>
      <c r="J98" s="2401"/>
      <c r="K98" s="3289"/>
      <c r="L98" s="2401"/>
      <c r="M98" s="2202"/>
      <c r="N98" s="2400"/>
      <c r="O98" s="2401"/>
      <c r="P98" s="2404"/>
      <c r="Q98" s="2404"/>
      <c r="R98" s="2404"/>
      <c r="S98" s="2404"/>
      <c r="T98" s="2404"/>
      <c r="U98" s="2404"/>
      <c r="V98" s="2404"/>
      <c r="W98" s="2404"/>
      <c r="X98" s="2404"/>
      <c r="Y98" s="2404"/>
      <c r="Z98" s="2404"/>
      <c r="AA98" s="2404"/>
      <c r="AB98" s="2404"/>
      <c r="AC98" s="2404"/>
    </row>
    <row r="99" spans="1:29" s="2353" customFormat="1" ht="15">
      <c r="A99" s="2345"/>
      <c r="B99" s="2398"/>
      <c r="C99" s="2399"/>
      <c r="D99" s="2345"/>
      <c r="E99" s="2343"/>
      <c r="F99" s="2343" t="s">
        <v>895</v>
      </c>
      <c r="G99" s="2343" t="s">
        <v>613</v>
      </c>
      <c r="H99" s="2347"/>
      <c r="I99" s="2347"/>
      <c r="J99" s="2401"/>
      <c r="K99" s="3289">
        <f>'Tableau 3A'!L99</f>
        <v>0</v>
      </c>
      <c r="L99" s="2401"/>
      <c r="M99" s="3266"/>
      <c r="N99" s="2400"/>
      <c r="O99" s="2401"/>
      <c r="P99" s="2404"/>
      <c r="Q99" s="2404"/>
      <c r="R99" s="2404"/>
      <c r="S99" s="2404"/>
      <c r="T99" s="2404"/>
      <c r="U99" s="2404"/>
      <c r="V99" s="2404"/>
      <c r="W99" s="2404"/>
      <c r="X99" s="2404"/>
      <c r="Y99" s="2404"/>
      <c r="Z99" s="2404"/>
      <c r="AA99" s="2404"/>
      <c r="AB99" s="2404"/>
      <c r="AC99" s="2404"/>
    </row>
    <row r="100" spans="1:29" s="2353" customFormat="1" ht="15">
      <c r="A100" s="2345"/>
      <c r="B100" s="2398"/>
      <c r="C100" s="2399"/>
      <c r="D100" s="2345"/>
      <c r="E100" s="2343"/>
      <c r="F100" s="2343"/>
      <c r="G100" s="2343" t="s">
        <v>614</v>
      </c>
      <c r="H100" s="2347"/>
      <c r="I100" s="2347"/>
      <c r="J100" s="2401"/>
      <c r="K100" s="3289">
        <f>'Tableau 3A'!L100</f>
        <v>0</v>
      </c>
      <c r="L100" s="2401"/>
      <c r="M100" s="2202"/>
      <c r="N100" s="2400"/>
      <c r="O100" s="2401"/>
      <c r="P100" s="2404"/>
      <c r="Q100" s="2404"/>
      <c r="R100" s="2404"/>
      <c r="S100" s="2404"/>
      <c r="T100" s="2404"/>
      <c r="U100" s="2404"/>
      <c r="V100" s="2404"/>
      <c r="W100" s="2404"/>
      <c r="X100" s="2404"/>
      <c r="Y100" s="2404"/>
      <c r="Z100" s="2404"/>
      <c r="AA100" s="2404"/>
      <c r="AB100" s="2404"/>
      <c r="AC100" s="2404"/>
    </row>
    <row r="101" spans="1:29" s="2353" customFormat="1" ht="15">
      <c r="A101" s="2345"/>
      <c r="B101" s="2398"/>
      <c r="C101" s="2399" t="s">
        <v>552</v>
      </c>
      <c r="D101" s="2345"/>
      <c r="E101" s="2343"/>
      <c r="F101" s="2343"/>
      <c r="G101" s="2343"/>
      <c r="H101" s="2347" t="s">
        <v>649</v>
      </c>
      <c r="I101" s="2347"/>
      <c r="J101" s="2401"/>
      <c r="K101" s="3289">
        <f>'Tableau 3A'!L101</f>
        <v>0</v>
      </c>
      <c r="L101" s="3327"/>
      <c r="M101" s="2202"/>
      <c r="N101" s="2400"/>
      <c r="O101" s="2401"/>
      <c r="P101" s="2404"/>
      <c r="Q101" s="2404"/>
      <c r="R101" s="2404"/>
      <c r="S101" s="2404"/>
      <c r="T101" s="2404"/>
      <c r="U101" s="2404"/>
      <c r="V101" s="2404"/>
      <c r="W101" s="2404"/>
      <c r="X101" s="2404"/>
      <c r="Y101" s="2404"/>
      <c r="Z101" s="2404"/>
      <c r="AA101" s="2404"/>
      <c r="AB101" s="2404"/>
      <c r="AC101" s="2404"/>
    </row>
    <row r="102" spans="1:29" s="2353" customFormat="1" ht="15">
      <c r="A102" s="2345"/>
      <c r="B102" s="2398"/>
      <c r="C102" s="2399" t="s">
        <v>551</v>
      </c>
      <c r="D102" s="2345"/>
      <c r="E102" s="2343"/>
      <c r="F102" s="2343"/>
      <c r="G102" s="2343"/>
      <c r="H102" s="2347" t="s">
        <v>650</v>
      </c>
      <c r="I102" s="2347"/>
      <c r="J102" s="2401"/>
      <c r="K102" s="3289">
        <f>'Tableau 3A'!L102</f>
        <v>0</v>
      </c>
      <c r="L102" s="2401">
        <f>K102*N102</f>
        <v>0</v>
      </c>
      <c r="M102" s="2202"/>
      <c r="N102" s="2400"/>
      <c r="O102" s="2401"/>
      <c r="P102" s="2404"/>
      <c r="Q102" s="2404"/>
      <c r="R102" s="2404"/>
      <c r="S102" s="2404"/>
      <c r="T102" s="2404"/>
      <c r="U102" s="2404"/>
      <c r="V102" s="2404"/>
      <c r="W102" s="2404"/>
      <c r="X102" s="2404"/>
      <c r="Y102" s="2404"/>
      <c r="Z102" s="2404"/>
      <c r="AA102" s="2404"/>
      <c r="AB102" s="2404"/>
      <c r="AC102" s="2404"/>
    </row>
    <row r="103" spans="1:29" s="2353" customFormat="1" ht="15">
      <c r="A103" s="2345"/>
      <c r="B103" s="2398"/>
      <c r="C103" s="2399"/>
      <c r="D103" s="2345"/>
      <c r="E103" s="2343"/>
      <c r="F103" s="2343"/>
      <c r="G103" s="2343"/>
      <c r="H103" s="2347"/>
      <c r="I103" s="2347"/>
      <c r="J103" s="2401"/>
      <c r="K103" s="3289"/>
      <c r="L103" s="2401"/>
      <c r="M103" s="2202"/>
      <c r="N103" s="2400"/>
      <c r="O103" s="2401"/>
      <c r="P103" s="2404"/>
      <c r="Q103" s="2404"/>
      <c r="R103" s="2404"/>
      <c r="S103" s="2404"/>
      <c r="T103" s="2404"/>
      <c r="U103" s="2404"/>
      <c r="V103" s="2404"/>
      <c r="W103" s="2404"/>
      <c r="X103" s="2404"/>
      <c r="Y103" s="2404"/>
      <c r="Z103" s="2404"/>
      <c r="AA103" s="2404"/>
      <c r="AB103" s="2404"/>
      <c r="AC103" s="2404"/>
    </row>
    <row r="104" spans="1:29" s="2353" customFormat="1" ht="15">
      <c r="A104" s="2345"/>
      <c r="B104" s="2398"/>
      <c r="C104" s="2399" t="s">
        <v>552</v>
      </c>
      <c r="D104" s="2345"/>
      <c r="E104" s="2343"/>
      <c r="F104" s="2343"/>
      <c r="G104" s="2343" t="s">
        <v>1620</v>
      </c>
      <c r="H104" s="2347"/>
      <c r="I104" s="2347"/>
      <c r="J104" s="2401"/>
      <c r="K104" s="3289">
        <f>'Tableau 3A'!L104</f>
        <v>0</v>
      </c>
      <c r="L104" s="3327"/>
      <c r="M104" s="2202"/>
      <c r="N104" s="2400"/>
      <c r="O104" s="2401"/>
      <c r="P104" s="2404"/>
      <c r="Q104" s="2404"/>
      <c r="R104" s="2404"/>
      <c r="S104" s="2404"/>
      <c r="T104" s="2404"/>
      <c r="U104" s="2404"/>
      <c r="V104" s="2404"/>
      <c r="W104" s="2404"/>
      <c r="X104" s="2404"/>
      <c r="Y104" s="2404"/>
      <c r="Z104" s="2404"/>
      <c r="AA104" s="2404"/>
      <c r="AB104" s="2404"/>
      <c r="AC104" s="2404"/>
    </row>
    <row r="105" spans="1:29" s="2353" customFormat="1" ht="15">
      <c r="A105" s="2345"/>
      <c r="B105" s="2398"/>
      <c r="C105" s="2399" t="s">
        <v>552</v>
      </c>
      <c r="D105" s="2345"/>
      <c r="E105" s="2343"/>
      <c r="F105" s="2343"/>
      <c r="G105" s="2343" t="s">
        <v>908</v>
      </c>
      <c r="H105" s="2347"/>
      <c r="I105" s="2347"/>
      <c r="J105" s="2401"/>
      <c r="K105" s="3289">
        <f>'Tableau 3A'!L105</f>
        <v>0</v>
      </c>
      <c r="L105" s="3327"/>
      <c r="M105" s="2202"/>
      <c r="N105" s="2400"/>
      <c r="O105" s="2401"/>
      <c r="P105" s="2404"/>
      <c r="Q105" s="2404"/>
      <c r="R105" s="2404"/>
      <c r="S105" s="2404"/>
      <c r="T105" s="2404"/>
      <c r="U105" s="2404"/>
      <c r="V105" s="2404"/>
      <c r="W105" s="2404"/>
      <c r="X105" s="2404"/>
      <c r="Y105" s="2404"/>
      <c r="Z105" s="2404"/>
      <c r="AA105" s="2404"/>
      <c r="AB105" s="2404"/>
      <c r="AC105" s="2404"/>
    </row>
    <row r="106" spans="1:29" s="2353" customFormat="1" ht="15">
      <c r="A106" s="2345"/>
      <c r="B106" s="2398"/>
      <c r="C106" s="2399"/>
      <c r="D106" s="2345"/>
      <c r="E106" s="2343"/>
      <c r="F106" s="2343"/>
      <c r="G106" s="2343"/>
      <c r="H106" s="2347"/>
      <c r="I106" s="2347"/>
      <c r="J106" s="2401"/>
      <c r="K106" s="3289"/>
      <c r="L106" s="2401"/>
      <c r="M106" s="2202"/>
      <c r="N106" s="2400"/>
      <c r="O106" s="2401"/>
      <c r="P106" s="2404"/>
      <c r="Q106" s="2404"/>
      <c r="R106" s="2404"/>
      <c r="S106" s="2404"/>
      <c r="T106" s="2404"/>
      <c r="U106" s="2404"/>
      <c r="V106" s="2404"/>
      <c r="W106" s="2404"/>
      <c r="X106" s="2404"/>
      <c r="Y106" s="2404"/>
      <c r="Z106" s="2404"/>
      <c r="AA106" s="2404"/>
      <c r="AB106" s="2404"/>
      <c r="AC106" s="2404"/>
    </row>
    <row r="107" spans="1:29" s="2353" customFormat="1" ht="15">
      <c r="A107" s="2345"/>
      <c r="B107" s="2398"/>
      <c r="C107" s="2399"/>
      <c r="D107" s="2345"/>
      <c r="E107" s="2343" t="s">
        <v>878</v>
      </c>
      <c r="F107" s="2343" t="s">
        <v>615</v>
      </c>
      <c r="G107" s="2343"/>
      <c r="H107" s="2343"/>
      <c r="I107" s="2343"/>
      <c r="J107" s="2398"/>
      <c r="K107" s="3288">
        <f>'Tableau 3A'!L107</f>
        <v>0</v>
      </c>
      <c r="L107" s="2398"/>
      <c r="M107" s="2202"/>
      <c r="N107" s="2400"/>
      <c r="O107" s="2398"/>
      <c r="P107" s="2404"/>
      <c r="Q107" s="2404"/>
      <c r="R107" s="2404"/>
      <c r="S107" s="2404"/>
      <c r="T107" s="2404"/>
      <c r="U107" s="2404"/>
      <c r="V107" s="2404"/>
      <c r="W107" s="2404"/>
      <c r="X107" s="2404"/>
      <c r="Y107" s="2404"/>
      <c r="Z107" s="2404"/>
      <c r="AA107" s="2404"/>
      <c r="AB107" s="2404"/>
      <c r="AC107" s="2404"/>
    </row>
    <row r="108" spans="1:29" s="2353" customFormat="1" ht="15">
      <c r="A108" s="2345"/>
      <c r="B108" s="2398"/>
      <c r="C108" s="2399"/>
      <c r="D108" s="2345"/>
      <c r="E108" s="2343"/>
      <c r="F108" s="2343"/>
      <c r="G108" s="2343"/>
      <c r="H108" s="2343"/>
      <c r="I108" s="2343"/>
      <c r="J108" s="2398"/>
      <c r="K108" s="3288"/>
      <c r="L108" s="2398"/>
      <c r="M108" s="2202"/>
      <c r="N108" s="2399"/>
      <c r="O108" s="2398"/>
      <c r="P108" s="2404"/>
      <c r="Q108" s="2404"/>
      <c r="R108" s="2404"/>
      <c r="S108" s="2404"/>
      <c r="T108" s="2404"/>
      <c r="U108" s="2404"/>
      <c r="V108" s="2404"/>
      <c r="W108" s="2404"/>
      <c r="X108" s="2404"/>
      <c r="Y108" s="2404"/>
      <c r="Z108" s="2404"/>
      <c r="AA108" s="2404"/>
      <c r="AB108" s="2404"/>
      <c r="AC108" s="2404"/>
    </row>
    <row r="109" spans="1:29" s="2353" customFormat="1" ht="15">
      <c r="A109" s="2345"/>
      <c r="B109" s="2398"/>
      <c r="C109" s="2402" t="s">
        <v>552</v>
      </c>
      <c r="D109" s="2350"/>
      <c r="E109" s="2350"/>
      <c r="F109" s="2350"/>
      <c r="G109" s="2350" t="s">
        <v>990</v>
      </c>
      <c r="H109" s="2350"/>
      <c r="I109" s="2350"/>
      <c r="J109" s="2398"/>
      <c r="K109" s="3288">
        <f>'Tableau 3A'!L109</f>
        <v>0</v>
      </c>
      <c r="L109" s="3327"/>
      <c r="M109" s="2202"/>
      <c r="N109" s="2399"/>
      <c r="O109" s="2398"/>
      <c r="P109" s="2404"/>
      <c r="Q109" s="2404"/>
      <c r="R109" s="2404"/>
      <c r="S109" s="2404"/>
      <c r="T109" s="2404"/>
      <c r="U109" s="2404"/>
      <c r="V109" s="2404"/>
      <c r="W109" s="2404"/>
      <c r="X109" s="2404"/>
      <c r="Y109" s="2404"/>
      <c r="Z109" s="2404"/>
      <c r="AA109" s="2404"/>
      <c r="AB109" s="2404"/>
      <c r="AC109" s="2404"/>
    </row>
    <row r="110" spans="1:29" s="2353" customFormat="1" ht="15">
      <c r="A110" s="2345"/>
      <c r="B110" s="2398"/>
      <c r="C110" s="2402" t="s">
        <v>552</v>
      </c>
      <c r="D110" s="2350"/>
      <c r="E110" s="2350"/>
      <c r="F110" s="2350"/>
      <c r="G110" s="2350" t="s">
        <v>991</v>
      </c>
      <c r="H110" s="2351"/>
      <c r="I110" s="2351"/>
      <c r="J110" s="2401"/>
      <c r="K110" s="3289">
        <f>'Tableau 3A'!L110</f>
        <v>0</v>
      </c>
      <c r="L110" s="3327"/>
      <c r="M110" s="2202"/>
      <c r="N110" s="2400"/>
      <c r="O110" s="2401"/>
      <c r="P110" s="2404"/>
      <c r="Q110" s="2404"/>
      <c r="R110" s="2404"/>
      <c r="S110" s="2404"/>
      <c r="T110" s="2404"/>
      <c r="U110" s="2404"/>
      <c r="V110" s="2404"/>
      <c r="W110" s="2404"/>
      <c r="X110" s="2404"/>
      <c r="Y110" s="2404"/>
      <c r="Z110" s="2404"/>
      <c r="AA110" s="2404"/>
      <c r="AB110" s="2404"/>
      <c r="AC110" s="2404"/>
    </row>
    <row r="111" spans="1:29" s="2353" customFormat="1" ht="15">
      <c r="A111" s="2345"/>
      <c r="B111" s="2398"/>
      <c r="C111" s="2402" t="s">
        <v>992</v>
      </c>
      <c r="D111" s="2350"/>
      <c r="E111" s="2350"/>
      <c r="F111" s="2350"/>
      <c r="G111" s="2350" t="s">
        <v>993</v>
      </c>
      <c r="H111" s="2351"/>
      <c r="I111" s="2351"/>
      <c r="J111" s="2401"/>
      <c r="K111" s="3289">
        <f>'Tableau 3A'!L111</f>
        <v>0</v>
      </c>
      <c r="L111" s="3327"/>
      <c r="M111" s="2202"/>
      <c r="N111" s="2400"/>
      <c r="O111" s="2401"/>
      <c r="P111" s="2404"/>
      <c r="Q111" s="2404"/>
      <c r="R111" s="2404"/>
      <c r="S111" s="2404"/>
      <c r="T111" s="2404"/>
      <c r="U111" s="2404"/>
      <c r="V111" s="2404"/>
      <c r="W111" s="2404"/>
      <c r="X111" s="2404"/>
      <c r="Y111" s="2404"/>
      <c r="Z111" s="2404"/>
      <c r="AA111" s="2404"/>
      <c r="AB111" s="2404"/>
      <c r="AC111" s="2404"/>
    </row>
    <row r="112" spans="1:29" s="2353" customFormat="1" ht="15">
      <c r="A112" s="2345"/>
      <c r="B112" s="2398"/>
      <c r="C112" s="2402" t="s">
        <v>552</v>
      </c>
      <c r="D112" s="2350"/>
      <c r="E112" s="2350"/>
      <c r="F112" s="2350"/>
      <c r="G112" s="2350" t="s">
        <v>1624</v>
      </c>
      <c r="H112" s="2350"/>
      <c r="I112" s="2350"/>
      <c r="J112" s="2398"/>
      <c r="K112" s="3288">
        <f>'Tableau 3A'!L112</f>
        <v>0</v>
      </c>
      <c r="L112" s="3327"/>
      <c r="M112" s="2202"/>
      <c r="N112" s="2399"/>
      <c r="O112" s="2398"/>
      <c r="P112" s="2404"/>
      <c r="Q112" s="2404"/>
      <c r="R112" s="2404"/>
      <c r="S112" s="2404"/>
      <c r="T112" s="2404"/>
      <c r="U112" s="2404"/>
      <c r="V112" s="2404"/>
      <c r="W112" s="2404"/>
      <c r="X112" s="2404"/>
      <c r="Y112" s="2404"/>
      <c r="Z112" s="2404"/>
      <c r="AA112" s="2404"/>
      <c r="AB112" s="2404"/>
      <c r="AC112" s="2404"/>
    </row>
    <row r="113" spans="1:29" s="2353" customFormat="1" ht="15">
      <c r="A113" s="2345"/>
      <c r="B113" s="2398"/>
      <c r="C113" s="2402" t="s">
        <v>552</v>
      </c>
      <c r="D113" s="2350"/>
      <c r="E113" s="2350"/>
      <c r="F113" s="2350"/>
      <c r="G113" s="2350" t="s">
        <v>994</v>
      </c>
      <c r="H113" s="2350"/>
      <c r="I113" s="2350"/>
      <c r="J113" s="2398"/>
      <c r="K113" s="3288">
        <f>'Tableau 3A'!L113</f>
        <v>0</v>
      </c>
      <c r="L113" s="3327"/>
      <c r="M113" s="2202"/>
      <c r="N113" s="2399"/>
      <c r="O113" s="2398"/>
      <c r="P113" s="2404"/>
      <c r="Q113" s="2404"/>
      <c r="R113" s="2404"/>
      <c r="S113" s="2404"/>
      <c r="T113" s="2404"/>
      <c r="U113" s="2404"/>
      <c r="V113" s="2404"/>
      <c r="W113" s="2404"/>
      <c r="X113" s="2404"/>
      <c r="Y113" s="2404"/>
      <c r="Z113" s="2404"/>
      <c r="AA113" s="2404"/>
      <c r="AB113" s="2404"/>
      <c r="AC113" s="2404"/>
    </row>
    <row r="114" spans="1:29" s="2353" customFormat="1" ht="15">
      <c r="A114" s="2345"/>
      <c r="B114" s="2398"/>
      <c r="C114" s="2402" t="s">
        <v>552</v>
      </c>
      <c r="D114" s="2350"/>
      <c r="E114" s="2350"/>
      <c r="F114" s="2350"/>
      <c r="G114" s="2350" t="s">
        <v>995</v>
      </c>
      <c r="H114" s="2350"/>
      <c r="I114" s="2350"/>
      <c r="J114" s="2398"/>
      <c r="K114" s="3288">
        <f>'Tableau 3A'!L114</f>
        <v>0</v>
      </c>
      <c r="L114" s="3327"/>
      <c r="M114" s="2202"/>
      <c r="N114" s="2399"/>
      <c r="O114" s="2398"/>
      <c r="P114" s="2404"/>
      <c r="Q114" s="2404"/>
      <c r="R114" s="2404"/>
      <c r="S114" s="2404"/>
      <c r="T114" s="2404"/>
      <c r="U114" s="2404"/>
      <c r="V114" s="2404"/>
      <c r="W114" s="2404"/>
      <c r="X114" s="2404"/>
      <c r="Y114" s="2404"/>
      <c r="Z114" s="2404"/>
      <c r="AA114" s="2404"/>
      <c r="AB114" s="2404"/>
      <c r="AC114" s="2404"/>
    </row>
    <row r="115" spans="1:29" s="2353" customFormat="1" ht="15">
      <c r="A115" s="2345"/>
      <c r="B115" s="2398"/>
      <c r="C115" s="2402" t="s">
        <v>552</v>
      </c>
      <c r="D115" s="2350"/>
      <c r="E115" s="2350"/>
      <c r="F115" s="2350"/>
      <c r="G115" s="2350" t="s">
        <v>996</v>
      </c>
      <c r="H115" s="2350"/>
      <c r="I115" s="2350"/>
      <c r="J115" s="2398"/>
      <c r="K115" s="3288">
        <f>'Tableau 3A'!L115</f>
        <v>0</v>
      </c>
      <c r="L115" s="3327"/>
      <c r="M115" s="2202"/>
      <c r="N115" s="2399"/>
      <c r="O115" s="2398"/>
      <c r="P115" s="2404"/>
      <c r="Q115" s="2404"/>
      <c r="R115" s="2404"/>
      <c r="S115" s="2404"/>
      <c r="T115" s="2404"/>
      <c r="U115" s="2404"/>
      <c r="V115" s="2404"/>
      <c r="W115" s="2404"/>
      <c r="X115" s="2404"/>
      <c r="Y115" s="2404"/>
      <c r="Z115" s="2404"/>
      <c r="AA115" s="2404"/>
      <c r="AB115" s="2404"/>
      <c r="AC115" s="2404"/>
    </row>
    <row r="116" spans="1:29" s="2353" customFormat="1" ht="15">
      <c r="A116" s="2345"/>
      <c r="B116" s="2398"/>
      <c r="C116" s="2399"/>
      <c r="D116" s="2345"/>
      <c r="E116" s="2343"/>
      <c r="F116" s="2343"/>
      <c r="G116" s="2347"/>
      <c r="H116" s="2347"/>
      <c r="I116" s="2347"/>
      <c r="J116" s="2401"/>
      <c r="K116" s="3289"/>
      <c r="L116" s="2401"/>
      <c r="M116" s="2202"/>
      <c r="N116" s="2400"/>
      <c r="O116" s="2401"/>
      <c r="P116" s="2404"/>
      <c r="Q116" s="2404"/>
      <c r="R116" s="2404"/>
      <c r="S116" s="2404"/>
      <c r="T116" s="2404"/>
      <c r="U116" s="2404"/>
      <c r="V116" s="2404"/>
      <c r="W116" s="2404"/>
      <c r="X116" s="2404"/>
      <c r="Y116" s="2404"/>
      <c r="Z116" s="2404"/>
      <c r="AA116" s="2404"/>
      <c r="AB116" s="2404"/>
      <c r="AC116" s="2404"/>
    </row>
    <row r="117" spans="1:29" s="2202" customFormat="1" ht="15">
      <c r="A117" s="2345"/>
      <c r="B117" s="2398"/>
      <c r="C117" s="2399" t="s">
        <v>552</v>
      </c>
      <c r="D117" s="2345"/>
      <c r="E117" s="2343"/>
      <c r="F117" s="2343"/>
      <c r="G117" s="2343" t="s">
        <v>1620</v>
      </c>
      <c r="H117" s="2347"/>
      <c r="I117" s="2343"/>
      <c r="J117" s="2398"/>
      <c r="K117" s="3288">
        <f>'Tableau 3A'!L117</f>
        <v>0</v>
      </c>
      <c r="L117" s="3327"/>
      <c r="N117" s="2399"/>
      <c r="O117" s="2398"/>
      <c r="P117" s="2403"/>
      <c r="Q117" s="2403"/>
      <c r="R117" s="2403"/>
      <c r="S117" s="2403"/>
      <c r="T117" s="2403"/>
      <c r="U117" s="2403"/>
      <c r="V117" s="2403"/>
      <c r="W117" s="2403"/>
      <c r="X117" s="2403"/>
      <c r="Y117" s="2403"/>
      <c r="Z117" s="2403"/>
      <c r="AA117" s="2403"/>
      <c r="AB117" s="2403"/>
      <c r="AC117" s="2403"/>
    </row>
    <row r="118" spans="1:29" s="2353" customFormat="1" ht="15">
      <c r="A118" s="2345"/>
      <c r="B118" s="2398"/>
      <c r="C118" s="2399"/>
      <c r="D118" s="2345"/>
      <c r="E118" s="2343"/>
      <c r="F118" s="2343"/>
      <c r="G118" s="2347"/>
      <c r="H118" s="2347"/>
      <c r="I118" s="2347"/>
      <c r="J118" s="2401"/>
      <c r="K118" s="3289"/>
      <c r="L118" s="2401"/>
      <c r="M118" s="2202"/>
      <c r="N118" s="2400"/>
      <c r="O118" s="2401"/>
      <c r="P118" s="2404"/>
      <c r="Q118" s="2404"/>
      <c r="R118" s="2404"/>
      <c r="S118" s="2404"/>
      <c r="T118" s="2404"/>
      <c r="U118" s="2404"/>
      <c r="V118" s="2404"/>
      <c r="W118" s="2404"/>
      <c r="X118" s="2404"/>
      <c r="Y118" s="2404"/>
      <c r="Z118" s="2404"/>
      <c r="AA118" s="2404"/>
      <c r="AB118" s="2404"/>
      <c r="AC118" s="2404"/>
    </row>
    <row r="119" spans="1:29" s="2353" customFormat="1" ht="15">
      <c r="A119" s="2345"/>
      <c r="B119" s="2398"/>
      <c r="C119" s="2399"/>
      <c r="D119" s="2345"/>
      <c r="E119" s="2343" t="s">
        <v>883</v>
      </c>
      <c r="F119" s="2343" t="s">
        <v>616</v>
      </c>
      <c r="G119" s="2343"/>
      <c r="H119" s="2343"/>
      <c r="I119" s="2343"/>
      <c r="J119" s="2398"/>
      <c r="K119" s="3288">
        <f>'Tableau 3A'!L119</f>
        <v>0</v>
      </c>
      <c r="L119" s="2398"/>
      <c r="M119" s="3266"/>
      <c r="N119" s="2399"/>
      <c r="O119" s="2398"/>
      <c r="P119" s="2404"/>
      <c r="Q119" s="2404"/>
      <c r="R119" s="2404"/>
      <c r="S119" s="2404"/>
      <c r="T119" s="2404"/>
      <c r="U119" s="2404"/>
      <c r="V119" s="2404"/>
      <c r="W119" s="2404"/>
      <c r="X119" s="2404"/>
      <c r="Y119" s="2404"/>
      <c r="Z119" s="2404"/>
      <c r="AA119" s="2404"/>
      <c r="AB119" s="2404"/>
      <c r="AC119" s="2404"/>
    </row>
    <row r="120" spans="1:29" s="2353" customFormat="1" ht="15">
      <c r="A120" s="2345"/>
      <c r="B120" s="2398"/>
      <c r="C120" s="2399"/>
      <c r="D120" s="2345"/>
      <c r="E120" s="2343"/>
      <c r="F120" s="2343"/>
      <c r="G120" s="2343"/>
      <c r="H120" s="2343"/>
      <c r="I120" s="2343"/>
      <c r="J120" s="2398"/>
      <c r="K120" s="3288"/>
      <c r="L120" s="2398"/>
      <c r="M120" s="2202"/>
      <c r="N120" s="2399"/>
      <c r="O120" s="2398"/>
      <c r="P120" s="2404"/>
      <c r="Q120" s="2404"/>
      <c r="R120" s="2404"/>
      <c r="S120" s="2404"/>
      <c r="T120" s="2404"/>
      <c r="U120" s="2404"/>
      <c r="V120" s="2404"/>
      <c r="W120" s="2404"/>
      <c r="X120" s="2404"/>
      <c r="Y120" s="2404"/>
      <c r="Z120" s="2404"/>
      <c r="AA120" s="2404"/>
      <c r="AB120" s="2404"/>
      <c r="AC120" s="2404"/>
    </row>
    <row r="121" spans="1:29" s="2353" customFormat="1" ht="15">
      <c r="A121" s="2345"/>
      <c r="B121" s="2398"/>
      <c r="C121" s="2399" t="s">
        <v>552</v>
      </c>
      <c r="D121" s="2345"/>
      <c r="E121" s="2343"/>
      <c r="F121" s="2343"/>
      <c r="G121" s="2347" t="s">
        <v>617</v>
      </c>
      <c r="H121" s="2347"/>
      <c r="I121" s="2347"/>
      <c r="J121" s="2401"/>
      <c r="K121" s="3289">
        <f>'Tableau 3A'!L121</f>
        <v>0</v>
      </c>
      <c r="L121" s="3327"/>
      <c r="M121" s="2202"/>
      <c r="N121" s="2400"/>
      <c r="O121" s="2401"/>
      <c r="P121" s="2404"/>
      <c r="Q121" s="2404"/>
      <c r="R121" s="2404"/>
      <c r="S121" s="2404"/>
      <c r="T121" s="2404"/>
      <c r="U121" s="2404"/>
      <c r="V121" s="2404"/>
      <c r="W121" s="2404"/>
      <c r="X121" s="2404"/>
      <c r="Y121" s="2404"/>
      <c r="Z121" s="2404"/>
      <c r="AA121" s="2404"/>
      <c r="AB121" s="2404"/>
      <c r="AC121" s="2404"/>
    </row>
    <row r="122" spans="1:29" s="2353" customFormat="1" ht="15">
      <c r="A122" s="2345"/>
      <c r="B122" s="2398"/>
      <c r="C122" s="2399" t="s">
        <v>552</v>
      </c>
      <c r="D122" s="2352"/>
      <c r="E122" s="2347"/>
      <c r="F122" s="2347"/>
      <c r="G122" s="2347" t="s">
        <v>1620</v>
      </c>
      <c r="H122" s="2347"/>
      <c r="I122" s="2347"/>
      <c r="J122" s="2401"/>
      <c r="K122" s="3289">
        <f>'Tableau 3A'!L122</f>
        <v>0</v>
      </c>
      <c r="L122" s="3327"/>
      <c r="M122" s="2202"/>
      <c r="N122" s="2400"/>
      <c r="O122" s="2401"/>
      <c r="P122" s="2404"/>
      <c r="Q122" s="2404"/>
      <c r="R122" s="2404"/>
      <c r="S122" s="2404"/>
      <c r="T122" s="2404"/>
      <c r="U122" s="2404"/>
      <c r="V122" s="2404"/>
      <c r="W122" s="2404"/>
      <c r="X122" s="2404"/>
      <c r="Y122" s="2404"/>
      <c r="Z122" s="2404"/>
      <c r="AA122" s="2404"/>
      <c r="AB122" s="2404"/>
      <c r="AC122" s="2404"/>
    </row>
    <row r="123" spans="1:29" s="2353" customFormat="1" ht="15">
      <c r="A123" s="2345"/>
      <c r="B123" s="2398"/>
      <c r="C123" s="2399"/>
      <c r="D123" s="2345"/>
      <c r="E123" s="2343"/>
      <c r="F123" s="2343"/>
      <c r="G123" s="2343"/>
      <c r="H123" s="2347"/>
      <c r="I123" s="2347"/>
      <c r="J123" s="2401"/>
      <c r="K123" s="3289"/>
      <c r="L123" s="2401"/>
      <c r="M123" s="2202"/>
      <c r="N123" s="2400"/>
      <c r="O123" s="2401"/>
      <c r="P123" s="2404"/>
      <c r="Q123" s="2404"/>
      <c r="R123" s="2404"/>
      <c r="S123" s="2404"/>
      <c r="T123" s="2404"/>
      <c r="U123" s="2404"/>
      <c r="V123" s="2404"/>
      <c r="W123" s="2404"/>
      <c r="X123" s="2404"/>
      <c r="Y123" s="2404"/>
      <c r="Z123" s="2404"/>
      <c r="AA123" s="2404"/>
      <c r="AB123" s="2404"/>
      <c r="AC123" s="2404"/>
    </row>
    <row r="124" spans="1:29" s="2353" customFormat="1" ht="15">
      <c r="A124" s="2345"/>
      <c r="B124" s="2398"/>
      <c r="C124" s="2399"/>
      <c r="D124" s="2345"/>
      <c r="E124" s="2343" t="s">
        <v>884</v>
      </c>
      <c r="F124" s="2343" t="s">
        <v>618</v>
      </c>
      <c r="G124" s="2343"/>
      <c r="H124" s="2347"/>
      <c r="I124" s="2347"/>
      <c r="J124" s="2401"/>
      <c r="K124" s="3288">
        <f>'Tableau 3A'!L124</f>
        <v>0</v>
      </c>
      <c r="L124" s="2398"/>
      <c r="M124" s="3266"/>
      <c r="N124" s="2399"/>
      <c r="O124" s="2398"/>
      <c r="P124" s="2404"/>
      <c r="Q124" s="2404"/>
      <c r="R124" s="2404"/>
      <c r="S124" s="2404"/>
      <c r="T124" s="2404"/>
      <c r="U124" s="2404"/>
      <c r="V124" s="2404"/>
      <c r="W124" s="2404"/>
      <c r="X124" s="2404"/>
      <c r="Y124" s="2404"/>
      <c r="Z124" s="2404"/>
      <c r="AA124" s="2404"/>
      <c r="AB124" s="2404"/>
      <c r="AC124" s="2404"/>
    </row>
    <row r="125" spans="1:29" s="2353" customFormat="1" ht="15">
      <c r="A125" s="2345"/>
      <c r="B125" s="2398"/>
      <c r="C125" s="2399"/>
      <c r="D125" s="2345"/>
      <c r="E125" s="2343"/>
      <c r="F125" s="2343"/>
      <c r="G125" s="2343"/>
      <c r="H125" s="2347"/>
      <c r="I125" s="2347"/>
      <c r="J125" s="2401"/>
      <c r="K125" s="3289"/>
      <c r="L125" s="2401"/>
      <c r="M125" s="2202"/>
      <c r="N125" s="2400"/>
      <c r="O125" s="2401"/>
      <c r="P125" s="2404"/>
      <c r="Q125" s="2404"/>
      <c r="R125" s="2404"/>
      <c r="S125" s="2404"/>
      <c r="T125" s="2404"/>
      <c r="U125" s="2404"/>
      <c r="V125" s="2404"/>
      <c r="W125" s="2404"/>
      <c r="X125" s="2404"/>
      <c r="Y125" s="2404"/>
      <c r="Z125" s="2404"/>
      <c r="AA125" s="2404"/>
      <c r="AB125" s="2404"/>
      <c r="AC125" s="2404"/>
    </row>
    <row r="126" spans="1:29" s="2353" customFormat="1" ht="15">
      <c r="A126" s="2345"/>
      <c r="B126" s="2398"/>
      <c r="C126" s="2399" t="s">
        <v>552</v>
      </c>
      <c r="D126" s="2345"/>
      <c r="E126" s="2343"/>
      <c r="F126" s="2343" t="s">
        <v>885</v>
      </c>
      <c r="G126" s="2343" t="s">
        <v>619</v>
      </c>
      <c r="H126" s="2347"/>
      <c r="I126" s="2347"/>
      <c r="J126" s="2401"/>
      <c r="K126" s="3289">
        <f>'Tableau 3A'!L126</f>
        <v>0</v>
      </c>
      <c r="L126" s="3327"/>
      <c r="M126" s="2202"/>
      <c r="N126" s="2400"/>
      <c r="O126" s="2401"/>
      <c r="P126" s="2404"/>
      <c r="Q126" s="2404"/>
      <c r="R126" s="2404"/>
      <c r="S126" s="2404"/>
      <c r="T126" s="2404"/>
      <c r="U126" s="2404"/>
      <c r="V126" s="2404"/>
      <c r="W126" s="2404"/>
      <c r="X126" s="2404"/>
      <c r="Y126" s="2404"/>
      <c r="Z126" s="2404"/>
      <c r="AA126" s="2404"/>
      <c r="AB126" s="2404"/>
      <c r="AC126" s="2404"/>
    </row>
    <row r="127" spans="1:29" s="2353" customFormat="1" ht="15">
      <c r="A127" s="2345"/>
      <c r="B127" s="2398"/>
      <c r="C127" s="2399"/>
      <c r="D127" s="2345"/>
      <c r="E127" s="2343"/>
      <c r="F127" s="2343"/>
      <c r="G127" s="2343"/>
      <c r="H127" s="2347"/>
      <c r="I127" s="2347"/>
      <c r="J127" s="2401"/>
      <c r="K127" s="3289"/>
      <c r="L127" s="2401"/>
      <c r="M127" s="2202"/>
      <c r="N127" s="2400"/>
      <c r="O127" s="2401"/>
      <c r="P127" s="2404"/>
      <c r="Q127" s="2404"/>
      <c r="R127" s="2404"/>
      <c r="S127" s="2404"/>
      <c r="T127" s="2404"/>
      <c r="U127" s="2404"/>
      <c r="V127" s="2404"/>
      <c r="W127" s="2404"/>
      <c r="X127" s="2404"/>
      <c r="Y127" s="2404"/>
      <c r="Z127" s="2404"/>
      <c r="AA127" s="2404"/>
      <c r="AB127" s="2404"/>
      <c r="AC127" s="2404"/>
    </row>
    <row r="128" spans="1:29" s="2353" customFormat="1" ht="15">
      <c r="A128" s="2345"/>
      <c r="B128" s="2398"/>
      <c r="C128" s="2399"/>
      <c r="D128" s="2345"/>
      <c r="E128" s="2343"/>
      <c r="F128" s="2343" t="s">
        <v>886</v>
      </c>
      <c r="G128" s="2343" t="s">
        <v>620</v>
      </c>
      <c r="H128" s="2347"/>
      <c r="I128" s="2347"/>
      <c r="J128" s="2401"/>
      <c r="K128" s="3289">
        <f>'Tableau 3A'!L128</f>
        <v>0</v>
      </c>
      <c r="L128" s="2401"/>
      <c r="M128" s="3266"/>
      <c r="N128" s="2400"/>
      <c r="O128" s="2401"/>
      <c r="P128" s="2404"/>
      <c r="Q128" s="2404"/>
      <c r="R128" s="2404"/>
      <c r="S128" s="2404"/>
      <c r="T128" s="2404"/>
      <c r="U128" s="2404"/>
      <c r="V128" s="2404"/>
      <c r="W128" s="2404"/>
      <c r="X128" s="2404"/>
      <c r="Y128" s="2404"/>
      <c r="Z128" s="2404"/>
      <c r="AA128" s="2404"/>
      <c r="AB128" s="2404"/>
      <c r="AC128" s="2404"/>
    </row>
    <row r="129" spans="1:29" s="2353" customFormat="1" ht="15">
      <c r="A129" s="2345"/>
      <c r="B129" s="2398"/>
      <c r="C129" s="2399" t="s">
        <v>552</v>
      </c>
      <c r="D129" s="2345"/>
      <c r="E129" s="2343"/>
      <c r="F129" s="2343"/>
      <c r="G129" s="2347" t="s">
        <v>621</v>
      </c>
      <c r="H129" s="2347"/>
      <c r="I129" s="2347"/>
      <c r="J129" s="2401"/>
      <c r="K129" s="3289">
        <f>'Tableau 3A'!L129</f>
        <v>0</v>
      </c>
      <c r="L129" s="3327"/>
      <c r="M129" s="2202"/>
      <c r="N129" s="2400"/>
      <c r="O129" s="2401"/>
      <c r="P129" s="2404"/>
      <c r="Q129" s="2404"/>
      <c r="R129" s="2404"/>
      <c r="S129" s="2404"/>
      <c r="T129" s="2404"/>
      <c r="U129" s="2404"/>
      <c r="V129" s="2404"/>
      <c r="W129" s="2404"/>
      <c r="X129" s="2404"/>
      <c r="Y129" s="2404"/>
      <c r="Z129" s="2404"/>
      <c r="AA129" s="2404"/>
      <c r="AB129" s="2404"/>
      <c r="AC129" s="2404"/>
    </row>
    <row r="130" spans="1:29" s="2353" customFormat="1" ht="15">
      <c r="A130" s="2345"/>
      <c r="B130" s="2398"/>
      <c r="C130" s="2399" t="s">
        <v>552</v>
      </c>
      <c r="D130" s="2345"/>
      <c r="E130" s="2343"/>
      <c r="F130" s="2343"/>
      <c r="G130" s="2347" t="s">
        <v>622</v>
      </c>
      <c r="H130" s="2347"/>
      <c r="I130" s="2347"/>
      <c r="J130" s="2401"/>
      <c r="K130" s="3289">
        <f>'Tableau 3A'!L130</f>
        <v>0</v>
      </c>
      <c r="L130" s="3327"/>
      <c r="M130" s="2202"/>
      <c r="N130" s="2400"/>
      <c r="O130" s="2401"/>
      <c r="P130" s="2404"/>
      <c r="Q130" s="2404"/>
      <c r="R130" s="2404"/>
      <c r="S130" s="2404"/>
      <c r="T130" s="2404"/>
      <c r="U130" s="2404"/>
      <c r="V130" s="2404"/>
      <c r="W130" s="2404"/>
      <c r="X130" s="2404"/>
      <c r="Y130" s="2404"/>
      <c r="Z130" s="2404"/>
      <c r="AA130" s="2404"/>
      <c r="AB130" s="2404"/>
      <c r="AC130" s="2404"/>
    </row>
    <row r="131" spans="1:29" s="2353" customFormat="1" ht="15">
      <c r="A131" s="2345"/>
      <c r="B131" s="2398"/>
      <c r="C131" s="2399" t="s">
        <v>552</v>
      </c>
      <c r="D131" s="2345"/>
      <c r="E131" s="2343"/>
      <c r="F131" s="2343"/>
      <c r="G131" s="2347" t="s">
        <v>623</v>
      </c>
      <c r="H131" s="2347"/>
      <c r="I131" s="2347"/>
      <c r="J131" s="2401"/>
      <c r="K131" s="3289">
        <f>'Tableau 3A'!L131</f>
        <v>0</v>
      </c>
      <c r="L131" s="3327"/>
      <c r="M131" s="2202"/>
      <c r="N131" s="2400"/>
      <c r="O131" s="2401"/>
      <c r="P131" s="2404"/>
      <c r="Q131" s="2404"/>
      <c r="R131" s="2404"/>
      <c r="S131" s="2404"/>
      <c r="T131" s="2404"/>
      <c r="U131" s="2404"/>
      <c r="V131" s="2404"/>
      <c r="W131" s="2404"/>
      <c r="X131" s="2404"/>
      <c r="Y131" s="2404"/>
      <c r="Z131" s="2404"/>
      <c r="AA131" s="2404"/>
      <c r="AB131" s="2404"/>
      <c r="AC131" s="2404"/>
    </row>
    <row r="132" spans="1:29" s="2353" customFormat="1" ht="15">
      <c r="A132" s="2345"/>
      <c r="B132" s="2398"/>
      <c r="C132" s="2399" t="s">
        <v>552</v>
      </c>
      <c r="D132" s="2345"/>
      <c r="E132" s="2343"/>
      <c r="F132" s="2343"/>
      <c r="G132" s="2347" t="s">
        <v>1623</v>
      </c>
      <c r="H132" s="2347"/>
      <c r="I132" s="2347"/>
      <c r="J132" s="2401"/>
      <c r="K132" s="3289">
        <f>'Tableau 3A'!L132</f>
        <v>0</v>
      </c>
      <c r="L132" s="3327"/>
      <c r="M132" s="2202"/>
      <c r="N132" s="2400"/>
      <c r="O132" s="2401"/>
      <c r="P132" s="2404"/>
      <c r="Q132" s="2404"/>
      <c r="R132" s="2404"/>
      <c r="S132" s="2404"/>
      <c r="T132" s="2404"/>
      <c r="U132" s="2404"/>
      <c r="V132" s="2404"/>
      <c r="W132" s="2404"/>
      <c r="X132" s="2404"/>
      <c r="Y132" s="2404"/>
      <c r="Z132" s="2404"/>
      <c r="AA132" s="2404"/>
      <c r="AB132" s="2404"/>
      <c r="AC132" s="2404"/>
    </row>
    <row r="133" spans="1:29" s="2353" customFormat="1" ht="15">
      <c r="A133" s="2345"/>
      <c r="B133" s="2398"/>
      <c r="C133" s="2399"/>
      <c r="D133" s="2345"/>
      <c r="E133" s="2343"/>
      <c r="F133" s="2343"/>
      <c r="G133" s="2347"/>
      <c r="H133" s="2347"/>
      <c r="I133" s="2347"/>
      <c r="J133" s="2401"/>
      <c r="K133" s="3289"/>
      <c r="L133" s="2401"/>
      <c r="M133" s="2202"/>
      <c r="N133" s="2400"/>
      <c r="O133" s="2401"/>
      <c r="P133" s="2404"/>
      <c r="Q133" s="2404"/>
      <c r="R133" s="2404"/>
      <c r="S133" s="2404"/>
      <c r="T133" s="2404"/>
      <c r="U133" s="2404"/>
      <c r="V133" s="2404"/>
      <c r="W133" s="2404"/>
      <c r="X133" s="2404"/>
      <c r="Y133" s="2404"/>
      <c r="Z133" s="2404"/>
      <c r="AA133" s="2404"/>
      <c r="AB133" s="2404"/>
      <c r="AC133" s="2404"/>
    </row>
    <row r="134" spans="1:29" s="2353" customFormat="1" ht="15">
      <c r="A134" s="2345"/>
      <c r="B134" s="2398"/>
      <c r="C134" s="2399" t="s">
        <v>552</v>
      </c>
      <c r="D134" s="2345"/>
      <c r="E134" s="2343"/>
      <c r="F134" s="2343" t="s">
        <v>888</v>
      </c>
      <c r="G134" s="2343" t="s">
        <v>624</v>
      </c>
      <c r="H134" s="2347"/>
      <c r="I134" s="2347"/>
      <c r="J134" s="2401"/>
      <c r="K134" s="3289">
        <f>'Tableau 3A'!L134</f>
        <v>0</v>
      </c>
      <c r="L134" s="3327"/>
      <c r="M134" s="2202"/>
      <c r="N134" s="2400"/>
      <c r="O134" s="2401"/>
      <c r="P134" s="2404"/>
      <c r="Q134" s="2404"/>
      <c r="R134" s="2404"/>
      <c r="S134" s="2404"/>
      <c r="T134" s="2404"/>
      <c r="U134" s="2404"/>
      <c r="V134" s="2404"/>
      <c r="W134" s="2404"/>
      <c r="X134" s="2404"/>
      <c r="Y134" s="2404"/>
      <c r="Z134" s="2404"/>
      <c r="AA134" s="2404"/>
      <c r="AB134" s="2404"/>
      <c r="AC134" s="2404"/>
    </row>
    <row r="135" spans="1:29" s="2353" customFormat="1" ht="15">
      <c r="A135" s="2345"/>
      <c r="B135" s="2398"/>
      <c r="C135" s="2399"/>
      <c r="D135" s="2345"/>
      <c r="E135" s="2343"/>
      <c r="F135" s="2343"/>
      <c r="G135" s="2343"/>
      <c r="H135" s="2347"/>
      <c r="I135" s="2347"/>
      <c r="J135" s="2401"/>
      <c r="K135" s="3289"/>
      <c r="L135" s="2401"/>
      <c r="M135" s="2202"/>
      <c r="N135" s="2400"/>
      <c r="O135" s="2401"/>
      <c r="P135" s="2404"/>
      <c r="Q135" s="2404"/>
      <c r="R135" s="2404"/>
      <c r="S135" s="2404"/>
      <c r="T135" s="2404"/>
      <c r="U135" s="2404"/>
      <c r="V135" s="2404"/>
      <c r="W135" s="2404"/>
      <c r="X135" s="2404"/>
      <c r="Y135" s="2404"/>
      <c r="Z135" s="2404"/>
      <c r="AA135" s="2404"/>
      <c r="AB135" s="2404"/>
      <c r="AC135" s="2404"/>
    </row>
    <row r="136" spans="1:29" s="2353" customFormat="1" ht="15">
      <c r="A136" s="2345"/>
      <c r="B136" s="2398"/>
      <c r="C136" s="2399"/>
      <c r="D136" s="2345"/>
      <c r="E136" s="2343" t="s">
        <v>737</v>
      </c>
      <c r="F136" s="2343" t="s">
        <v>625</v>
      </c>
      <c r="G136" s="2343"/>
      <c r="H136" s="2343"/>
      <c r="I136" s="2343"/>
      <c r="J136" s="2398"/>
      <c r="K136" s="3288">
        <f>'Tableau 3A'!L136</f>
        <v>0</v>
      </c>
      <c r="L136" s="2398"/>
      <c r="M136" s="3266"/>
      <c r="N136" s="2400"/>
      <c r="O136" s="2398"/>
      <c r="P136" s="2404"/>
      <c r="Q136" s="2404"/>
      <c r="R136" s="2404"/>
      <c r="S136" s="2404"/>
      <c r="T136" s="2404"/>
      <c r="U136" s="2404"/>
      <c r="V136" s="2404"/>
      <c r="W136" s="2404"/>
      <c r="X136" s="2404"/>
      <c r="Y136" s="2404"/>
      <c r="Z136" s="2404"/>
      <c r="AA136" s="2404"/>
      <c r="AB136" s="2404"/>
      <c r="AC136" s="2404"/>
    </row>
    <row r="137" spans="1:29" s="2353" customFormat="1" ht="15">
      <c r="A137" s="2345"/>
      <c r="B137" s="2398"/>
      <c r="C137" s="2399"/>
      <c r="D137" s="2345"/>
      <c r="E137" s="2343"/>
      <c r="F137" s="2343"/>
      <c r="G137" s="2343"/>
      <c r="H137" s="2343"/>
      <c r="I137" s="2343"/>
      <c r="J137" s="2398"/>
      <c r="K137" s="3288"/>
      <c r="L137" s="2398"/>
      <c r="M137" s="2202"/>
      <c r="N137" s="2399"/>
      <c r="O137" s="2398"/>
      <c r="P137" s="2404"/>
      <c r="Q137" s="2404"/>
      <c r="R137" s="2404"/>
      <c r="S137" s="2404"/>
      <c r="T137" s="2404"/>
      <c r="U137" s="2404"/>
      <c r="V137" s="2404"/>
      <c r="W137" s="2404"/>
      <c r="X137" s="2404"/>
      <c r="Y137" s="2404"/>
      <c r="Z137" s="2404"/>
      <c r="AA137" s="2404"/>
      <c r="AB137" s="2404"/>
      <c r="AC137" s="2404"/>
    </row>
    <row r="138" spans="1:29" s="2353" customFormat="1" ht="15">
      <c r="A138" s="2345"/>
      <c r="B138" s="2398"/>
      <c r="C138" s="2399" t="s">
        <v>552</v>
      </c>
      <c r="D138" s="2345"/>
      <c r="E138" s="2343"/>
      <c r="F138" s="2343" t="s">
        <v>909</v>
      </c>
      <c r="G138" s="2343" t="s">
        <v>626</v>
      </c>
      <c r="I138" s="2347"/>
      <c r="J138" s="2401"/>
      <c r="K138" s="3289">
        <f>'Tableau 3A'!L138</f>
        <v>0</v>
      </c>
      <c r="L138" s="3327"/>
      <c r="M138" s="2202"/>
      <c r="N138" s="2400"/>
      <c r="O138" s="2401"/>
      <c r="P138" s="2404"/>
      <c r="Q138" s="2404"/>
      <c r="R138" s="2404"/>
      <c r="S138" s="2404"/>
      <c r="T138" s="2404"/>
      <c r="U138" s="2404"/>
      <c r="V138" s="2404"/>
      <c r="W138" s="2404"/>
      <c r="X138" s="2404"/>
      <c r="Y138" s="2404"/>
      <c r="Z138" s="2404"/>
      <c r="AA138" s="2404"/>
      <c r="AB138" s="2404"/>
      <c r="AC138" s="2404"/>
    </row>
    <row r="139" spans="1:29" s="2353" customFormat="1" ht="15">
      <c r="A139" s="2345"/>
      <c r="B139" s="2398"/>
      <c r="C139" s="2399" t="s">
        <v>552</v>
      </c>
      <c r="D139" s="2345"/>
      <c r="E139" s="2343"/>
      <c r="F139" s="2343" t="s">
        <v>910</v>
      </c>
      <c r="G139" s="2343" t="s">
        <v>587</v>
      </c>
      <c r="H139" s="2343"/>
      <c r="I139" s="2347"/>
      <c r="J139" s="2401"/>
      <c r="K139" s="3289">
        <f>'Tableau 3A'!L139</f>
        <v>0</v>
      </c>
      <c r="L139" s="3327"/>
      <c r="M139" s="2202"/>
      <c r="N139" s="2400"/>
      <c r="O139" s="2401"/>
      <c r="P139" s="2404"/>
      <c r="Q139" s="2404"/>
      <c r="R139" s="2404"/>
      <c r="S139" s="2404"/>
      <c r="T139" s="2404"/>
      <c r="U139" s="2404"/>
      <c r="V139" s="2404"/>
      <c r="W139" s="2404"/>
      <c r="X139" s="2404"/>
      <c r="Y139" s="2404"/>
      <c r="Z139" s="2404"/>
      <c r="AA139" s="2404"/>
      <c r="AB139" s="2404"/>
      <c r="AC139" s="2404"/>
    </row>
    <row r="140" spans="1:29" s="2353" customFormat="1" ht="15">
      <c r="A140" s="2345"/>
      <c r="B140" s="2398"/>
      <c r="C140" s="2399" t="s">
        <v>552</v>
      </c>
      <c r="D140" s="2345"/>
      <c r="E140" s="2343"/>
      <c r="F140" s="2343" t="s">
        <v>911</v>
      </c>
      <c r="G140" s="2343" t="s">
        <v>588</v>
      </c>
      <c r="H140" s="2343"/>
      <c r="I140" s="2347"/>
      <c r="J140" s="2401"/>
      <c r="K140" s="3289">
        <f>'Tableau 3A'!L140</f>
        <v>0</v>
      </c>
      <c r="L140" s="3327"/>
      <c r="M140" s="2202"/>
      <c r="N140" s="2400"/>
      <c r="O140" s="2401"/>
      <c r="P140" s="2404"/>
      <c r="Q140" s="2404"/>
      <c r="R140" s="2404"/>
      <c r="S140" s="2404"/>
      <c r="T140" s="2404"/>
      <c r="U140" s="2404"/>
      <c r="V140" s="2404"/>
      <c r="W140" s="2404"/>
      <c r="X140" s="2404"/>
      <c r="Y140" s="2404"/>
      <c r="Z140" s="2404"/>
      <c r="AA140" s="2404"/>
      <c r="AB140" s="2404"/>
      <c r="AC140" s="2404"/>
    </row>
    <row r="141" spans="1:29" s="2353" customFormat="1" ht="15">
      <c r="A141" s="2345"/>
      <c r="B141" s="2398"/>
      <c r="C141" s="2399" t="s">
        <v>552</v>
      </c>
      <c r="D141" s="2345"/>
      <c r="E141" s="2343"/>
      <c r="F141" s="2343" t="s">
        <v>912</v>
      </c>
      <c r="G141" s="2343" t="s">
        <v>589</v>
      </c>
      <c r="H141" s="2343"/>
      <c r="I141" s="2347"/>
      <c r="J141" s="2401"/>
      <c r="K141" s="3289">
        <f>'Tableau 3A'!L141</f>
        <v>0</v>
      </c>
      <c r="L141" s="3327"/>
      <c r="M141" s="3266"/>
      <c r="N141" s="2400"/>
      <c r="O141" s="2401"/>
      <c r="P141" s="2404"/>
      <c r="Q141" s="2404"/>
      <c r="R141" s="2404"/>
      <c r="S141" s="2404"/>
      <c r="T141" s="2404"/>
      <c r="U141" s="2404"/>
      <c r="V141" s="2404"/>
      <c r="W141" s="2404"/>
      <c r="X141" s="2404"/>
      <c r="Y141" s="2404"/>
      <c r="Z141" s="2404"/>
      <c r="AA141" s="2404"/>
      <c r="AB141" s="2404"/>
      <c r="AC141" s="2404"/>
    </row>
    <row r="142" spans="1:29" s="2353" customFormat="1" ht="15">
      <c r="A142" s="2345"/>
      <c r="B142" s="2398"/>
      <c r="C142" s="2399" t="s">
        <v>552</v>
      </c>
      <c r="D142" s="2345"/>
      <c r="E142" s="2343"/>
      <c r="F142" s="2343"/>
      <c r="G142" s="2346" t="s">
        <v>590</v>
      </c>
      <c r="H142" s="2343"/>
      <c r="I142" s="2347"/>
      <c r="J142" s="2401"/>
      <c r="K142" s="3289">
        <f>'Tableau 3A'!L142</f>
        <v>0</v>
      </c>
      <c r="L142" s="3327"/>
      <c r="M142" s="2202"/>
      <c r="N142" s="2400"/>
      <c r="O142" s="2401"/>
      <c r="P142" s="2404"/>
      <c r="Q142" s="2404"/>
      <c r="R142" s="2404"/>
      <c r="S142" s="2404"/>
      <c r="T142" s="2404"/>
      <c r="U142" s="2404"/>
      <c r="V142" s="2404"/>
      <c r="W142" s="2404"/>
      <c r="X142" s="2404"/>
      <c r="Y142" s="2404"/>
      <c r="Z142" s="2404"/>
      <c r="AA142" s="2404"/>
      <c r="AB142" s="2404"/>
      <c r="AC142" s="2404"/>
    </row>
    <row r="143" spans="1:29" s="2353" customFormat="1" ht="15">
      <c r="A143" s="2345"/>
      <c r="B143" s="2398"/>
      <c r="C143" s="2399" t="s">
        <v>552</v>
      </c>
      <c r="D143" s="2345"/>
      <c r="E143" s="2343"/>
      <c r="F143" s="2343"/>
      <c r="G143" s="2346" t="s">
        <v>591</v>
      </c>
      <c r="H143" s="2343"/>
      <c r="I143" s="2347"/>
      <c r="J143" s="2401"/>
      <c r="K143" s="3289">
        <f>'Tableau 3A'!L143</f>
        <v>0</v>
      </c>
      <c r="L143" s="3327"/>
      <c r="M143" s="2202"/>
      <c r="N143" s="2400"/>
      <c r="O143" s="2401"/>
      <c r="P143" s="2404"/>
      <c r="Q143" s="2404"/>
      <c r="R143" s="2404"/>
      <c r="S143" s="2404"/>
      <c r="T143" s="2404"/>
      <c r="U143" s="2404"/>
      <c r="V143" s="2404"/>
      <c r="W143" s="2404"/>
      <c r="X143" s="2404"/>
      <c r="Y143" s="2404"/>
      <c r="Z143" s="2404"/>
      <c r="AA143" s="2404"/>
      <c r="AB143" s="2404"/>
      <c r="AC143" s="2404"/>
    </row>
    <row r="144" spans="1:29" s="2353" customFormat="1" ht="15">
      <c r="A144" s="2345"/>
      <c r="B144" s="2398"/>
      <c r="C144" s="2399" t="s">
        <v>552</v>
      </c>
      <c r="D144" s="2345"/>
      <c r="E144" s="2343"/>
      <c r="F144" s="2343"/>
      <c r="G144" s="2346" t="s">
        <v>592</v>
      </c>
      <c r="H144" s="2343"/>
      <c r="I144" s="2347"/>
      <c r="J144" s="2401"/>
      <c r="K144" s="3289">
        <f>'Tableau 3A'!L144</f>
        <v>0</v>
      </c>
      <c r="L144" s="3327"/>
      <c r="M144" s="2202"/>
      <c r="N144" s="2400"/>
      <c r="O144" s="2401"/>
      <c r="P144" s="2404"/>
      <c r="Q144" s="2404"/>
      <c r="R144" s="2404"/>
      <c r="S144" s="2404"/>
      <c r="T144" s="2404"/>
      <c r="U144" s="2404"/>
      <c r="V144" s="2404"/>
      <c r="W144" s="2404"/>
      <c r="X144" s="2404"/>
      <c r="Y144" s="2404"/>
      <c r="Z144" s="2404"/>
      <c r="AA144" s="2404"/>
      <c r="AB144" s="2404"/>
      <c r="AC144" s="2404"/>
    </row>
    <row r="145" spans="1:32" s="2353" customFormat="1" ht="15">
      <c r="A145" s="2345"/>
      <c r="B145" s="2398"/>
      <c r="C145" s="2399" t="s">
        <v>552</v>
      </c>
      <c r="D145" s="2345"/>
      <c r="E145" s="2343"/>
      <c r="F145" s="2343"/>
      <c r="G145" s="2346" t="s">
        <v>1621</v>
      </c>
      <c r="H145" s="2343"/>
      <c r="I145" s="2347"/>
      <c r="J145" s="2401"/>
      <c r="K145" s="3289">
        <f>'Tableau 3A'!L145</f>
        <v>0</v>
      </c>
      <c r="L145" s="3327"/>
      <c r="M145" s="2202"/>
      <c r="N145" s="2400"/>
      <c r="O145" s="2401"/>
      <c r="P145" s="2404"/>
      <c r="Q145" s="2404"/>
      <c r="R145" s="2404"/>
      <c r="S145" s="2404"/>
      <c r="T145" s="2404"/>
      <c r="U145" s="2404"/>
      <c r="V145" s="2404"/>
      <c r="W145" s="2404"/>
      <c r="X145" s="2404"/>
      <c r="Y145" s="2404"/>
      <c r="Z145" s="2404"/>
      <c r="AA145" s="2404"/>
      <c r="AB145" s="2404"/>
      <c r="AC145" s="2404"/>
    </row>
    <row r="146" spans="1:32" s="2353" customFormat="1" ht="15">
      <c r="A146" s="2345"/>
      <c r="B146" s="2398"/>
      <c r="C146" s="2399" t="s">
        <v>552</v>
      </c>
      <c r="D146" s="2345"/>
      <c r="E146" s="2343"/>
      <c r="F146" s="2343"/>
      <c r="G146" s="2343" t="s">
        <v>593</v>
      </c>
      <c r="H146" s="2343"/>
      <c r="I146" s="2347"/>
      <c r="J146" s="2401"/>
      <c r="K146" s="3289">
        <f>'Tableau 3A'!L146</f>
        <v>0</v>
      </c>
      <c r="L146" s="3327"/>
      <c r="M146" s="2202"/>
      <c r="N146" s="2400"/>
      <c r="O146" s="2401"/>
      <c r="P146" s="2404"/>
      <c r="Q146" s="2404"/>
      <c r="R146" s="2404"/>
      <c r="S146" s="2404"/>
      <c r="T146" s="2404"/>
      <c r="U146" s="2404"/>
      <c r="V146" s="2404"/>
      <c r="W146" s="2404"/>
      <c r="X146" s="2404"/>
      <c r="Y146" s="2404"/>
      <c r="Z146" s="2404"/>
      <c r="AA146" s="2404"/>
      <c r="AB146" s="2404"/>
      <c r="AC146" s="2404"/>
    </row>
    <row r="147" spans="1:32" s="2353" customFormat="1" ht="15">
      <c r="A147" s="2345"/>
      <c r="B147" s="2398"/>
      <c r="C147" s="2399" t="s">
        <v>552</v>
      </c>
      <c r="D147" s="2345"/>
      <c r="E147" s="2343"/>
      <c r="F147" s="2343"/>
      <c r="G147" s="2343" t="s">
        <v>594</v>
      </c>
      <c r="H147" s="2343"/>
      <c r="I147" s="2347"/>
      <c r="J147" s="2401"/>
      <c r="K147" s="3289">
        <f>'Tableau 3A'!L147</f>
        <v>0</v>
      </c>
      <c r="L147" s="3327"/>
      <c r="M147" s="3266"/>
      <c r="N147" s="2400"/>
      <c r="O147" s="2401"/>
      <c r="P147" s="2404"/>
      <c r="Q147" s="2404"/>
      <c r="R147" s="2404"/>
      <c r="S147" s="2404"/>
      <c r="T147" s="2404"/>
      <c r="U147" s="2404"/>
      <c r="V147" s="2404"/>
      <c r="W147" s="2404"/>
      <c r="X147" s="2404"/>
      <c r="Y147" s="2404"/>
      <c r="Z147" s="2404"/>
      <c r="AA147" s="2404"/>
      <c r="AB147" s="2404"/>
      <c r="AC147" s="2404"/>
    </row>
    <row r="148" spans="1:32" s="2353" customFormat="1" ht="15">
      <c r="A148" s="2345"/>
      <c r="B148" s="2398"/>
      <c r="C148" s="2399" t="s">
        <v>552</v>
      </c>
      <c r="D148" s="2345"/>
      <c r="E148" s="2343"/>
      <c r="F148" s="2343"/>
      <c r="G148" s="2346" t="s">
        <v>595</v>
      </c>
      <c r="H148" s="2343"/>
      <c r="I148" s="2347"/>
      <c r="J148" s="2401"/>
      <c r="K148" s="3289">
        <f>'Tableau 3A'!L148</f>
        <v>0</v>
      </c>
      <c r="L148" s="3327"/>
      <c r="M148" s="2202"/>
      <c r="N148" s="2400"/>
      <c r="O148" s="2401"/>
      <c r="P148" s="2404"/>
      <c r="Q148" s="2404"/>
      <c r="R148" s="2404"/>
      <c r="S148" s="2404"/>
      <c r="T148" s="2404"/>
      <c r="U148" s="2404"/>
      <c r="V148" s="2404"/>
      <c r="W148" s="2404"/>
      <c r="X148" s="2404"/>
      <c r="Y148" s="2404"/>
      <c r="Z148" s="2404"/>
      <c r="AA148" s="2404"/>
      <c r="AB148" s="2404"/>
      <c r="AC148" s="2404"/>
    </row>
    <row r="149" spans="1:32" s="2353" customFormat="1" ht="15">
      <c r="A149" s="2345"/>
      <c r="B149" s="2398"/>
      <c r="C149" s="2399" t="s">
        <v>552</v>
      </c>
      <c r="D149" s="2345"/>
      <c r="E149" s="2343"/>
      <c r="F149" s="2343"/>
      <c r="G149" s="2346" t="s">
        <v>592</v>
      </c>
      <c r="H149" s="2343"/>
      <c r="I149" s="2347"/>
      <c r="J149" s="2401"/>
      <c r="K149" s="3289">
        <f>'Tableau 3A'!L149</f>
        <v>0</v>
      </c>
      <c r="L149" s="3327"/>
      <c r="M149" s="2202"/>
      <c r="N149" s="2400"/>
      <c r="O149" s="2401"/>
      <c r="P149" s="2404"/>
      <c r="Q149" s="2404"/>
      <c r="R149" s="2404"/>
      <c r="S149" s="2404"/>
      <c r="T149" s="2404"/>
      <c r="U149" s="2404"/>
      <c r="V149" s="2404"/>
      <c r="W149" s="2404"/>
      <c r="X149" s="2404"/>
      <c r="Y149" s="2404"/>
      <c r="Z149" s="2404"/>
      <c r="AA149" s="2404"/>
      <c r="AB149" s="2404"/>
      <c r="AC149" s="2404"/>
    </row>
    <row r="150" spans="1:32" s="2353" customFormat="1" ht="15">
      <c r="A150" s="2345"/>
      <c r="B150" s="2398"/>
      <c r="C150" s="2399" t="s">
        <v>552</v>
      </c>
      <c r="D150" s="2345"/>
      <c r="E150" s="2343"/>
      <c r="F150" s="2343"/>
      <c r="G150" s="2346" t="s">
        <v>1621</v>
      </c>
      <c r="H150" s="2343"/>
      <c r="I150" s="2347"/>
      <c r="J150" s="2401"/>
      <c r="K150" s="3289">
        <f>'Tableau 3A'!L150</f>
        <v>0</v>
      </c>
      <c r="L150" s="3327"/>
      <c r="M150" s="2202"/>
      <c r="N150" s="2400"/>
      <c r="O150" s="2401"/>
      <c r="P150" s="2404"/>
      <c r="Q150" s="2404"/>
      <c r="R150" s="2404"/>
      <c r="S150" s="2404"/>
      <c r="T150" s="2404"/>
      <c r="U150" s="2404"/>
      <c r="V150" s="2404"/>
      <c r="W150" s="2404"/>
      <c r="X150" s="2404"/>
      <c r="Y150" s="2404"/>
      <c r="Z150" s="2404"/>
      <c r="AA150" s="2404"/>
      <c r="AB150" s="2404"/>
      <c r="AC150" s="2404"/>
    </row>
    <row r="151" spans="1:32" s="2353" customFormat="1" ht="15">
      <c r="A151" s="2345"/>
      <c r="B151" s="2398"/>
      <c r="C151" s="2399" t="s">
        <v>552</v>
      </c>
      <c r="D151" s="2345"/>
      <c r="E151" s="2343"/>
      <c r="F151" s="2343" t="s">
        <v>913</v>
      </c>
      <c r="G151" s="2343" t="s">
        <v>596</v>
      </c>
      <c r="H151" s="2343"/>
      <c r="I151" s="2347"/>
      <c r="J151" s="2401"/>
      <c r="K151" s="3289">
        <f>'Tableau 3A'!L151</f>
        <v>0</v>
      </c>
      <c r="L151" s="3327"/>
      <c r="M151" s="2202"/>
      <c r="N151" s="2400"/>
      <c r="O151" s="2401"/>
      <c r="P151" s="2404"/>
      <c r="Q151" s="2404"/>
      <c r="R151" s="2404"/>
      <c r="S151" s="2404"/>
      <c r="T151" s="2404"/>
      <c r="U151" s="2404"/>
      <c r="V151" s="2404"/>
      <c r="W151" s="2404"/>
      <c r="X151" s="2404"/>
      <c r="Y151" s="2404"/>
      <c r="Z151" s="2404"/>
      <c r="AA151" s="2404"/>
      <c r="AB151" s="2404"/>
      <c r="AC151" s="2404"/>
    </row>
    <row r="152" spans="1:32" s="2353" customFormat="1" ht="15">
      <c r="A152" s="2345"/>
      <c r="B152" s="2398"/>
      <c r="C152" s="2399" t="s">
        <v>552</v>
      </c>
      <c r="D152" s="2350"/>
      <c r="E152" s="2350"/>
      <c r="F152" s="2350" t="s">
        <v>997</v>
      </c>
      <c r="G152" s="2350"/>
      <c r="H152" s="2350"/>
      <c r="I152" s="2351"/>
      <c r="J152" s="3270"/>
      <c r="K152" s="3289">
        <f>'Tableau 3A'!L152</f>
        <v>0</v>
      </c>
      <c r="L152" s="3327"/>
      <c r="M152" s="2202"/>
      <c r="N152" s="2400"/>
      <c r="O152" s="2401"/>
      <c r="P152" s="2404"/>
      <c r="Q152" s="2404"/>
      <c r="R152" s="2404"/>
      <c r="S152" s="2404"/>
      <c r="T152" s="2404"/>
      <c r="U152" s="2404"/>
      <c r="V152" s="2404"/>
      <c r="W152" s="2404"/>
      <c r="X152" s="2404"/>
      <c r="Y152" s="2404"/>
      <c r="Z152" s="2404"/>
      <c r="AA152" s="2404"/>
      <c r="AB152" s="2404"/>
      <c r="AC152" s="2404"/>
    </row>
    <row r="153" spans="1:32" s="2353" customFormat="1" ht="15">
      <c r="A153" s="2345"/>
      <c r="B153" s="2405"/>
      <c r="C153" s="2399" t="s">
        <v>552</v>
      </c>
      <c r="D153" s="2350"/>
      <c r="E153" s="2350"/>
      <c r="F153" s="2350" t="s">
        <v>998</v>
      </c>
      <c r="G153" s="2350" t="s">
        <v>597</v>
      </c>
      <c r="H153" s="2351"/>
      <c r="I153" s="2351"/>
      <c r="J153" s="3270"/>
      <c r="K153" s="3312">
        <f>'Tableau 3A'!L153</f>
        <v>0</v>
      </c>
      <c r="L153" s="3327"/>
      <c r="M153" s="2202"/>
      <c r="N153" s="2400"/>
      <c r="O153" s="3271"/>
      <c r="P153" s="2404"/>
      <c r="Q153" s="2404"/>
      <c r="R153" s="2404"/>
      <c r="S153" s="2404"/>
      <c r="T153" s="2404"/>
      <c r="U153" s="2404"/>
      <c r="V153" s="2404"/>
      <c r="W153" s="2404"/>
      <c r="X153" s="2404"/>
      <c r="Y153" s="2404"/>
      <c r="Z153" s="2404"/>
      <c r="AA153" s="2404"/>
      <c r="AB153" s="2404"/>
      <c r="AC153" s="2404"/>
    </row>
    <row r="154" spans="1:32" s="2353" customFormat="1" ht="15">
      <c r="A154" s="2345"/>
      <c r="B154" s="2398"/>
      <c r="C154" s="2399" t="s">
        <v>552</v>
      </c>
      <c r="D154" s="2345"/>
      <c r="E154" s="2343"/>
      <c r="F154" s="2343" t="s">
        <v>1620</v>
      </c>
      <c r="G154" s="2343"/>
      <c r="H154" s="2347"/>
      <c r="I154" s="2347"/>
      <c r="J154" s="2401"/>
      <c r="K154" s="3289">
        <f>'Tableau 3A'!L154</f>
        <v>0</v>
      </c>
      <c r="L154" s="3327"/>
      <c r="M154" s="2202"/>
      <c r="N154" s="2400"/>
      <c r="O154" s="2401"/>
      <c r="P154" s="2404"/>
      <c r="Q154" s="2404"/>
      <c r="R154" s="2404"/>
      <c r="S154" s="2404"/>
      <c r="T154" s="2404"/>
      <c r="U154" s="2404"/>
      <c r="V154" s="2404"/>
      <c r="W154" s="2404"/>
      <c r="X154" s="2404"/>
      <c r="Y154" s="2404"/>
      <c r="Z154" s="2404"/>
      <c r="AA154" s="2404"/>
      <c r="AB154" s="2404"/>
      <c r="AC154" s="2404"/>
    </row>
    <row r="155" spans="1:32" s="2353" customFormat="1" ht="15">
      <c r="A155" s="2354"/>
      <c r="B155" s="2406"/>
      <c r="C155" s="2407"/>
      <c r="D155" s="2354"/>
      <c r="E155" s="2355"/>
      <c r="F155" s="2355"/>
      <c r="G155" s="2355"/>
      <c r="H155" s="2356"/>
      <c r="I155" s="2356"/>
      <c r="J155" s="2409"/>
      <c r="K155" s="3292"/>
      <c r="L155" s="2409"/>
      <c r="M155" s="2202"/>
      <c r="N155" s="3272"/>
      <c r="O155" s="3273"/>
      <c r="P155" s="2404"/>
      <c r="Q155" s="2404"/>
      <c r="R155" s="2404"/>
      <c r="S155" s="2404"/>
      <c r="T155" s="2404"/>
      <c r="U155" s="2404"/>
      <c r="V155" s="2404"/>
      <c r="W155" s="2404"/>
      <c r="X155" s="2404"/>
      <c r="Y155" s="2404"/>
      <c r="Z155" s="2404"/>
      <c r="AA155" s="2404"/>
      <c r="AB155" s="2404"/>
      <c r="AC155" s="2404"/>
    </row>
    <row r="156" spans="1:32" s="2353" customFormat="1" ht="15.75" thickBot="1">
      <c r="A156" s="2200"/>
      <c r="B156" s="3274"/>
      <c r="C156" s="3275"/>
      <c r="D156" s="2200"/>
      <c r="E156" s="2201"/>
      <c r="F156" s="2201"/>
      <c r="G156" s="2201"/>
      <c r="H156" s="2202"/>
      <c r="I156" s="2202"/>
      <c r="J156" s="2203"/>
      <c r="K156" s="3293"/>
      <c r="L156" s="2203"/>
      <c r="M156" s="2202"/>
      <c r="N156" s="3276"/>
      <c r="O156" s="3261"/>
      <c r="P156" s="2404"/>
      <c r="Q156" s="2404"/>
      <c r="R156" s="2404"/>
      <c r="S156" s="2404"/>
      <c r="T156" s="2404"/>
      <c r="U156" s="2404"/>
      <c r="V156" s="2404"/>
      <c r="W156" s="2404"/>
      <c r="X156" s="2404"/>
      <c r="Y156" s="2404"/>
      <c r="Z156" s="2404"/>
      <c r="AA156" s="2404"/>
      <c r="AB156" s="2404"/>
      <c r="AC156" s="2404"/>
    </row>
    <row r="157" spans="1:32" s="2353" customFormat="1" ht="15.75" thickBot="1">
      <c r="A157" s="2357"/>
      <c r="B157" s="3277"/>
      <c r="C157" s="2361"/>
      <c r="D157" s="2357"/>
      <c r="E157" s="2358" t="s">
        <v>598</v>
      </c>
      <c r="F157" s="2358"/>
      <c r="G157" s="2358"/>
      <c r="H157" s="2359"/>
      <c r="I157" s="2359"/>
      <c r="J157" s="2363"/>
      <c r="K157" s="3306">
        <f>'Tableau 3A'!L157</f>
        <v>0</v>
      </c>
      <c r="L157" s="2363"/>
      <c r="M157" s="3266"/>
      <c r="N157" s="3278"/>
      <c r="O157" s="3278"/>
      <c r="P157" s="2404"/>
      <c r="Q157" s="2404"/>
      <c r="R157" s="2404"/>
      <c r="S157" s="2404"/>
      <c r="T157" s="2404"/>
      <c r="U157" s="2404"/>
      <c r="V157" s="2404"/>
      <c r="W157" s="2404"/>
      <c r="X157" s="2404"/>
      <c r="Y157" s="2404"/>
      <c r="Z157" s="2404"/>
      <c r="AA157" s="2404"/>
      <c r="AB157" s="2404"/>
      <c r="AC157" s="2404"/>
    </row>
    <row r="158" spans="1:32">
      <c r="A158" s="2365"/>
      <c r="B158" s="2366"/>
      <c r="C158" s="2367"/>
      <c r="D158" s="2365"/>
      <c r="E158" s="2368"/>
      <c r="F158" s="2368"/>
      <c r="G158" s="2368"/>
      <c r="H158" s="2369"/>
      <c r="I158" s="2369"/>
      <c r="J158" s="2371"/>
      <c r="K158" s="3295"/>
      <c r="L158" s="2371"/>
      <c r="M158" s="2327"/>
      <c r="N158" s="3278"/>
      <c r="O158" s="3278"/>
      <c r="P158" s="2382"/>
      <c r="Q158" s="2382"/>
      <c r="R158" s="2382"/>
      <c r="S158" s="2382"/>
      <c r="AD158" s="2364"/>
      <c r="AE158" s="2364"/>
      <c r="AF158" s="2364"/>
    </row>
    <row r="159" spans="1:32" s="3280" customFormat="1" ht="15.75">
      <c r="A159" s="2410"/>
      <c r="B159" s="2411"/>
      <c r="C159" s="2412"/>
      <c r="D159" s="2410"/>
      <c r="E159" s="2413"/>
      <c r="F159" s="2413"/>
      <c r="G159" s="2413"/>
      <c r="H159" s="2414"/>
      <c r="I159" s="2414"/>
      <c r="J159" s="2417" t="s">
        <v>599</v>
      </c>
      <c r="K159" s="3296">
        <f>'Tableau 3A'!L159</f>
        <v>0</v>
      </c>
      <c r="L159" s="2417"/>
      <c r="M159" s="3266"/>
      <c r="N159" s="3278"/>
      <c r="O159" s="3278"/>
      <c r="P159" s="3279"/>
      <c r="Q159" s="3279"/>
      <c r="R159" s="3279"/>
      <c r="S159" s="3279"/>
      <c r="T159" s="3279"/>
      <c r="U159" s="3279"/>
      <c r="V159" s="3279"/>
      <c r="W159" s="3279"/>
      <c r="X159" s="3279"/>
      <c r="Y159" s="3279"/>
      <c r="Z159" s="3279"/>
      <c r="AA159" s="3279"/>
      <c r="AB159" s="3279"/>
      <c r="AC159" s="3279"/>
    </row>
    <row r="160" spans="1:32" ht="13.5" thickBot="1">
      <c r="A160" s="2372"/>
      <c r="B160" s="2373"/>
      <c r="C160" s="2374"/>
      <c r="D160" s="2372"/>
      <c r="E160" s="2373"/>
      <c r="F160" s="2373"/>
      <c r="G160" s="2373"/>
      <c r="H160" s="2375"/>
      <c r="I160" s="2375"/>
      <c r="J160" s="2377"/>
      <c r="K160" s="3297"/>
      <c r="L160" s="2377"/>
      <c r="M160" s="2327"/>
      <c r="N160" s="3278"/>
      <c r="O160" s="3278"/>
      <c r="P160" s="2382"/>
      <c r="Q160" s="2382"/>
      <c r="R160" s="2382"/>
      <c r="S160" s="2382"/>
      <c r="AD160" s="2364"/>
      <c r="AE160" s="2364"/>
      <c r="AF160" s="2364"/>
    </row>
    <row r="161" spans="1:32" ht="13.5" thickBot="1">
      <c r="M161" s="3278"/>
      <c r="N161" s="3278"/>
      <c r="O161" s="3278"/>
      <c r="P161" s="3278"/>
      <c r="Q161" s="3278"/>
      <c r="R161" s="3278"/>
      <c r="S161" s="3281"/>
    </row>
    <row r="162" spans="1:32" ht="16.5" thickBot="1">
      <c r="J162" s="4029" t="s">
        <v>1873</v>
      </c>
      <c r="K162" s="4030"/>
      <c r="L162" s="3328">
        <f>SUM(L22,L23,L25,L27,L28,L30,L31,L32,L34,L35,L44,L47,L50,L53,L56,L59,L62,L65,L66,L68,L69,L70,L71,L77,L85,L86,L88,L91,L93,L102)</f>
        <v>0</v>
      </c>
      <c r="M162" s="3278"/>
      <c r="N162" s="3278"/>
      <c r="O162" s="3278"/>
      <c r="P162" s="3278"/>
      <c r="Q162" s="3278"/>
      <c r="R162" s="3278"/>
      <c r="S162" s="3281"/>
    </row>
    <row r="163" spans="1:32">
      <c r="A163" s="2326"/>
      <c r="B163" s="2326"/>
      <c r="C163" s="2326"/>
      <c r="D163" s="2326"/>
      <c r="E163" s="2326"/>
      <c r="F163" s="2326"/>
      <c r="G163" s="2326"/>
      <c r="H163" s="2327"/>
      <c r="I163" s="2327"/>
      <c r="J163" s="2327"/>
      <c r="K163" s="3283"/>
      <c r="L163" s="3283"/>
      <c r="M163" s="2326"/>
      <c r="N163" s="3278"/>
      <c r="O163" s="3278"/>
      <c r="P163" s="2382"/>
      <c r="Q163" s="2382"/>
      <c r="R163" s="2382"/>
      <c r="S163" s="2382"/>
      <c r="T163" s="2364"/>
      <c r="U163" s="2364"/>
      <c r="V163" s="2364"/>
      <c r="W163" s="2364"/>
      <c r="X163" s="2364"/>
      <c r="Y163" s="2364"/>
      <c r="Z163" s="2364"/>
      <c r="AA163" s="2364"/>
      <c r="AB163" s="2364"/>
      <c r="AC163" s="2364"/>
      <c r="AD163" s="2364"/>
      <c r="AE163" s="2364"/>
      <c r="AF163" s="2364"/>
    </row>
    <row r="164" spans="1:32">
      <c r="J164" s="3278"/>
      <c r="N164" s="3278"/>
      <c r="O164" s="3278"/>
    </row>
    <row r="165" spans="1:32">
      <c r="J165" s="3278"/>
    </row>
    <row r="166" spans="1:32">
      <c r="J166" s="3278"/>
    </row>
    <row r="167" spans="1:32">
      <c r="J167" s="3278"/>
    </row>
    <row r="168" spans="1:32">
      <c r="J168" s="3278"/>
    </row>
    <row r="169" spans="1:32">
      <c r="J169" s="3278"/>
    </row>
    <row r="170" spans="1:32">
      <c r="J170" s="3278"/>
    </row>
    <row r="171" spans="1:32">
      <c r="J171" s="3278"/>
    </row>
    <row r="172" spans="1:32">
      <c r="J172" s="3278"/>
    </row>
    <row r="173" spans="1:32">
      <c r="J173" s="3278"/>
    </row>
    <row r="174" spans="1:32">
      <c r="J174" s="3278"/>
    </row>
    <row r="175" spans="1:32">
      <c r="J175" s="3278"/>
    </row>
    <row r="176" spans="1:32">
      <c r="J176" s="3278"/>
    </row>
    <row r="177" spans="10:10">
      <c r="J177" s="3278"/>
    </row>
    <row r="178" spans="10:10">
      <c r="J178" s="3278"/>
    </row>
    <row r="179" spans="10:10">
      <c r="J179" s="3278"/>
    </row>
    <row r="180" spans="10:10">
      <c r="J180" s="3278"/>
    </row>
    <row r="181" spans="10:10">
      <c r="J181" s="3278"/>
    </row>
    <row r="182" spans="10:10">
      <c r="J182" s="3278"/>
    </row>
    <row r="183" spans="10:10">
      <c r="J183" s="3278"/>
    </row>
    <row r="184" spans="10:10">
      <c r="J184" s="3278"/>
    </row>
    <row r="185" spans="10:10">
      <c r="J185" s="3278"/>
    </row>
  </sheetData>
  <mergeCells count="6">
    <mergeCell ref="J162:K162"/>
    <mergeCell ref="D5:J5"/>
    <mergeCell ref="A7:C9"/>
    <mergeCell ref="N8:O8"/>
    <mergeCell ref="K7:K8"/>
    <mergeCell ref="L7:L8"/>
  </mergeCells>
  <pageMargins left="0.70866141732283472" right="0.70866141732283472" top="0.74803149606299213" bottom="0.74803149606299213" header="0.31496062992125984" footer="0.31496062992125984"/>
  <pageSetup paperSize="8" scale="38" orientation="portrait" r:id="rId1"/>
</worksheet>
</file>

<file path=xl/worksheets/sheet27.xml><?xml version="1.0" encoding="utf-8"?>
<worksheet xmlns="http://schemas.openxmlformats.org/spreadsheetml/2006/main" xmlns:r="http://schemas.openxmlformats.org/officeDocument/2006/relationships">
  <sheetPr published="0">
    <pageSetUpPr fitToPage="1"/>
  </sheetPr>
  <dimension ref="A1:J96"/>
  <sheetViews>
    <sheetView zoomScaleNormal="100" workbookViewId="0">
      <selection activeCell="A32" sqref="A32:A34"/>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1562</v>
      </c>
      <c r="B1" s="374"/>
      <c r="C1" s="1696"/>
      <c r="D1" s="1696"/>
      <c r="E1" s="1696"/>
      <c r="F1" s="1696"/>
      <c r="G1" s="1696"/>
    </row>
    <row r="2" spans="1:7">
      <c r="A2" s="357" t="str">
        <f>'PAGE DE GARDE'!C8</f>
        <v>ELECTRICITE</v>
      </c>
      <c r="B2" s="369" t="str">
        <f>'PAGE DE GARDE'!C10</f>
        <v>PT 2015-2016 V0</v>
      </c>
      <c r="C2" s="357"/>
      <c r="D2" s="369"/>
      <c r="E2" s="2176"/>
      <c r="F2" s="2176"/>
      <c r="G2" s="2177"/>
    </row>
    <row r="3" spans="1:7">
      <c r="A3" s="1320" t="str">
        <f>'PAGE DE GARDE'!C7</f>
        <v>GRD</v>
      </c>
      <c r="B3" s="369"/>
      <c r="C3" s="357"/>
      <c r="D3" s="358"/>
      <c r="E3" s="2176"/>
      <c r="F3" s="2176"/>
      <c r="G3" s="2177"/>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3.5" thickBot="1">
      <c r="A8" s="1757" t="s">
        <v>1841</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3.5"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1842</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10">
      <c r="A49" s="2118"/>
      <c r="B49" s="2119"/>
      <c r="C49" s="2120"/>
      <c r="D49" s="2121"/>
      <c r="E49" s="2121"/>
      <c r="F49" s="2121"/>
      <c r="G49" s="2122"/>
    </row>
    <row r="50" spans="1:10">
      <c r="A50" s="2118"/>
      <c r="B50" s="2119"/>
      <c r="C50" s="2120"/>
      <c r="D50" s="2121"/>
      <c r="E50" s="2121"/>
      <c r="F50" s="2121"/>
      <c r="G50" s="2122"/>
    </row>
    <row r="51" spans="1:10" ht="13.5" thickBot="1">
      <c r="A51" s="2113"/>
      <c r="B51" s="2114"/>
      <c r="C51" s="2123"/>
      <c r="D51" s="2124"/>
      <c r="E51" s="2124"/>
      <c r="F51" s="2124"/>
      <c r="G51" s="2125"/>
    </row>
    <row r="52" spans="1:10" ht="13.5" thickBot="1">
      <c r="A52" s="2126" t="s">
        <v>1451</v>
      </c>
      <c r="B52" s="2127"/>
      <c r="C52" s="2128">
        <f>SUM(C35:C51)</f>
        <v>0</v>
      </c>
      <c r="D52" s="2129">
        <f>SUM(D35:D51)</f>
        <v>0</v>
      </c>
      <c r="E52" s="2129">
        <f>SUM(E35:E51)</f>
        <v>0</v>
      </c>
      <c r="F52" s="2129">
        <f>SUM(F35:F51)</f>
        <v>0</v>
      </c>
      <c r="G52" s="2130">
        <f>SUM(G35:G51)</f>
        <v>0</v>
      </c>
    </row>
    <row r="53" spans="1:10" ht="13.5" thickBot="1">
      <c r="A53" s="2133"/>
      <c r="B53" s="2134"/>
      <c r="C53" s="2134"/>
      <c r="D53" s="2134"/>
      <c r="E53" s="2134"/>
      <c r="F53" s="2134"/>
      <c r="G53" s="2135"/>
    </row>
    <row r="54" spans="1:10" ht="13.5" thickBot="1">
      <c r="A54" s="2126" t="s">
        <v>1452</v>
      </c>
      <c r="B54" s="2127"/>
      <c r="C54" s="2128">
        <f>+C29+C52</f>
        <v>0</v>
      </c>
      <c r="D54" s="2129">
        <f>+D29+D52</f>
        <v>0</v>
      </c>
      <c r="E54" s="2129">
        <f>+E29+E52</f>
        <v>0</v>
      </c>
      <c r="F54" s="2129">
        <f>+F29+F52</f>
        <v>0</v>
      </c>
      <c r="G54" s="2130">
        <f>+G29+G52</f>
        <v>0</v>
      </c>
    </row>
    <row r="55" spans="1:10" ht="13.5" thickBot="1">
      <c r="A55" s="2133"/>
      <c r="B55" s="2134"/>
      <c r="C55" s="2134"/>
      <c r="D55" s="2134"/>
      <c r="E55" s="2134"/>
      <c r="F55" s="2134"/>
      <c r="G55" s="2135"/>
    </row>
    <row r="56" spans="1:10" ht="12.75" customHeight="1">
      <c r="A56" s="2698" t="s">
        <v>509</v>
      </c>
      <c r="B56" s="2699"/>
      <c r="C56" s="2700"/>
      <c r="D56" s="2700"/>
      <c r="E56" s="2700"/>
      <c r="F56" s="2700"/>
      <c r="G56" s="2701"/>
      <c r="H56" s="1763"/>
      <c r="I56" s="1777"/>
      <c r="J56" s="1777"/>
    </row>
    <row r="57" spans="1:10">
      <c r="A57" s="2445"/>
      <c r="B57" s="1763"/>
      <c r="C57" s="1763"/>
      <c r="D57" s="1763"/>
      <c r="E57" s="1763"/>
      <c r="F57" s="1763"/>
      <c r="G57" s="2702"/>
      <c r="H57" s="1763"/>
      <c r="I57" s="1777"/>
      <c r="J57" s="1777"/>
    </row>
    <row r="58" spans="1:10" ht="12.75" customHeight="1">
      <c r="A58" s="4033" t="s">
        <v>1444</v>
      </c>
      <c r="B58" s="4034"/>
      <c r="C58" s="4034"/>
      <c r="D58" s="4034"/>
      <c r="E58" s="4034"/>
      <c r="F58" s="4034"/>
      <c r="G58" s="4035"/>
      <c r="H58" s="2140"/>
      <c r="I58" s="2140"/>
      <c r="J58" s="2140"/>
    </row>
    <row r="59" spans="1:10" ht="12.75" customHeight="1">
      <c r="A59" s="4033" t="s">
        <v>508</v>
      </c>
      <c r="B59" s="4034"/>
      <c r="C59" s="4034"/>
      <c r="D59" s="4034"/>
      <c r="E59" s="4034"/>
      <c r="F59" s="4034"/>
      <c r="G59" s="4035"/>
      <c r="H59" s="2140"/>
      <c r="I59" s="2140"/>
      <c r="J59" s="2140"/>
    </row>
    <row r="60" spans="1:10" ht="12.75" customHeight="1">
      <c r="A60" s="2688"/>
      <c r="B60" s="2695"/>
      <c r="C60" s="2695"/>
      <c r="D60" s="2695"/>
      <c r="E60" s="2695"/>
      <c r="F60" s="2695"/>
      <c r="G60" s="2696"/>
      <c r="H60" s="2140"/>
      <c r="I60" s="2140"/>
      <c r="J60" s="2140"/>
    </row>
    <row r="61" spans="1:10" ht="12.75" customHeight="1">
      <c r="A61" s="2688"/>
      <c r="B61" s="2695"/>
      <c r="C61" s="2695"/>
      <c r="D61" s="2695"/>
      <c r="E61" s="2695"/>
      <c r="F61" s="2695"/>
      <c r="G61" s="2696"/>
      <c r="H61" s="2140"/>
      <c r="I61" s="2140"/>
      <c r="J61" s="2140"/>
    </row>
    <row r="62" spans="1:10" ht="12.75" customHeight="1">
      <c r="A62" s="2688"/>
      <c r="B62" s="2695"/>
      <c r="C62" s="2695"/>
      <c r="D62" s="2695"/>
      <c r="E62" s="2695"/>
      <c r="F62" s="2695"/>
      <c r="G62" s="2696"/>
      <c r="H62" s="2140"/>
      <c r="I62" s="2140"/>
      <c r="J62" s="2140"/>
    </row>
    <row r="63" spans="1:10" ht="12.75" customHeight="1">
      <c r="A63" s="2688"/>
      <c r="B63" s="2695"/>
      <c r="C63" s="2695"/>
      <c r="D63" s="2695"/>
      <c r="E63" s="2695"/>
      <c r="F63" s="2695"/>
      <c r="G63" s="2696"/>
      <c r="H63" s="2140"/>
      <c r="I63" s="2140"/>
      <c r="J63" s="2140"/>
    </row>
    <row r="64" spans="1:10" ht="12.75" customHeight="1">
      <c r="A64" s="2688"/>
      <c r="B64" s="2695"/>
      <c r="C64" s="2695"/>
      <c r="D64" s="2695"/>
      <c r="E64" s="2695"/>
      <c r="F64" s="2695"/>
      <c r="G64" s="2696"/>
      <c r="H64" s="2140"/>
      <c r="I64" s="2140"/>
      <c r="J64" s="2140"/>
    </row>
    <row r="65" spans="1:10" ht="12.75" customHeight="1">
      <c r="A65" s="2688"/>
      <c r="B65" s="2695"/>
      <c r="C65" s="2695"/>
      <c r="D65" s="2695"/>
      <c r="E65" s="2695"/>
      <c r="F65" s="2695"/>
      <c r="G65" s="2696"/>
      <c r="H65" s="2140"/>
      <c r="I65" s="2140"/>
      <c r="J65" s="2140"/>
    </row>
    <row r="66" spans="1:10" ht="12.75" customHeight="1">
      <c r="A66" s="2688"/>
      <c r="B66" s="2695"/>
      <c r="C66" s="2695"/>
      <c r="D66" s="2695"/>
      <c r="E66" s="2695"/>
      <c r="F66" s="2695"/>
      <c r="G66" s="2696"/>
      <c r="H66" s="2140"/>
      <c r="I66" s="2140"/>
      <c r="J66" s="2140"/>
    </row>
    <row r="67" spans="1:10" ht="12.75" customHeight="1">
      <c r="A67" s="2688"/>
      <c r="B67" s="2695"/>
      <c r="C67" s="2695"/>
      <c r="D67" s="2695"/>
      <c r="E67" s="2695"/>
      <c r="F67" s="2695"/>
      <c r="G67" s="2696"/>
      <c r="H67" s="2140"/>
      <c r="I67" s="2140"/>
      <c r="J67" s="2140"/>
    </row>
    <row r="68" spans="1:10" ht="12.75" customHeight="1">
      <c r="A68" s="2688"/>
      <c r="B68" s="2695"/>
      <c r="C68" s="2695"/>
      <c r="D68" s="2695"/>
      <c r="E68" s="2695"/>
      <c r="F68" s="2695"/>
      <c r="G68" s="2696"/>
      <c r="H68" s="2140"/>
      <c r="I68" s="2140"/>
      <c r="J68" s="2140"/>
    </row>
    <row r="69" spans="1:10" ht="12.75" customHeight="1">
      <c r="A69" s="2688"/>
      <c r="B69" s="2695"/>
      <c r="C69" s="2695"/>
      <c r="D69" s="2695"/>
      <c r="E69" s="2695"/>
      <c r="F69" s="2695"/>
      <c r="G69" s="2696"/>
      <c r="H69" s="2140"/>
      <c r="I69" s="2140"/>
      <c r="J69" s="2140"/>
    </row>
    <row r="70" spans="1:10" ht="12.75" customHeight="1">
      <c r="A70" s="2688"/>
      <c r="B70" s="2695"/>
      <c r="C70" s="2695"/>
      <c r="D70" s="2695"/>
      <c r="E70" s="2695"/>
      <c r="F70" s="2695"/>
      <c r="G70" s="2696"/>
      <c r="H70" s="2140"/>
      <c r="I70" s="2140"/>
      <c r="J70" s="2140"/>
    </row>
    <row r="71" spans="1:10" ht="12.75" customHeight="1">
      <c r="A71" s="2688"/>
      <c r="B71" s="2695"/>
      <c r="C71" s="2695"/>
      <c r="D71" s="2695"/>
      <c r="E71" s="2695"/>
      <c r="F71" s="2695"/>
      <c r="G71" s="2696"/>
      <c r="H71" s="2140"/>
      <c r="I71" s="2140"/>
      <c r="J71" s="2140"/>
    </row>
    <row r="72" spans="1:10" ht="12.75" customHeight="1">
      <c r="A72" s="2688"/>
      <c r="B72" s="2695"/>
      <c r="C72" s="2695"/>
      <c r="D72" s="2695"/>
      <c r="E72" s="2695"/>
      <c r="F72" s="2695"/>
      <c r="G72" s="2696"/>
      <c r="H72" s="2140"/>
      <c r="I72" s="2140"/>
      <c r="J72" s="2140"/>
    </row>
    <row r="73" spans="1:10" ht="12.75" customHeight="1">
      <c r="A73" s="2688"/>
      <c r="B73" s="2695"/>
      <c r="C73" s="2695"/>
      <c r="D73" s="2695"/>
      <c r="E73" s="2695"/>
      <c r="F73" s="2695"/>
      <c r="G73" s="2696"/>
      <c r="H73" s="2140"/>
      <c r="I73" s="2140"/>
      <c r="J73" s="2140"/>
    </row>
    <row r="74" spans="1:10" ht="12.75" customHeight="1">
      <c r="A74" s="2688"/>
      <c r="B74" s="2695"/>
      <c r="C74" s="2695"/>
      <c r="D74" s="2695"/>
      <c r="E74" s="2695"/>
      <c r="F74" s="2695"/>
      <c r="G74" s="2696"/>
      <c r="H74" s="2140"/>
      <c r="I74" s="2140"/>
      <c r="J74" s="2140"/>
    </row>
    <row r="75" spans="1:10" ht="13.5" thickBot="1">
      <c r="A75" s="2149"/>
      <c r="B75" s="2150"/>
      <c r="C75" s="2150"/>
      <c r="D75" s="2150"/>
      <c r="E75" s="2150"/>
      <c r="F75" s="2150"/>
      <c r="G75" s="2697"/>
    </row>
    <row r="76" spans="1:10">
      <c r="A76" s="2136"/>
      <c r="B76" s="2137"/>
      <c r="C76" s="2137"/>
      <c r="D76" s="2137"/>
      <c r="E76" s="2137"/>
      <c r="F76" s="2137"/>
      <c r="G76" s="1777"/>
    </row>
    <row r="77" spans="1:10">
      <c r="A77" s="2136"/>
      <c r="B77" s="2137"/>
      <c r="C77" s="2137"/>
      <c r="D77" s="2137"/>
      <c r="E77" s="2137"/>
      <c r="F77" s="2137"/>
      <c r="G77" s="1777"/>
    </row>
    <row r="78" spans="1:10">
      <c r="A78" s="2136"/>
      <c r="B78" s="2137"/>
      <c r="C78" s="2137"/>
      <c r="D78" s="2137"/>
      <c r="E78" s="2137"/>
      <c r="F78" s="2137"/>
      <c r="G78" s="1777"/>
    </row>
    <row r="79" spans="1:10">
      <c r="A79" s="2136"/>
      <c r="B79" s="2137"/>
      <c r="C79" s="2137"/>
      <c r="D79" s="2137"/>
      <c r="E79" s="2137"/>
      <c r="F79" s="2137"/>
      <c r="G79" s="1777"/>
    </row>
    <row r="80" spans="1:10">
      <c r="A80" s="2136"/>
      <c r="B80" s="2137"/>
      <c r="C80" s="2137"/>
      <c r="D80" s="2137"/>
      <c r="E80" s="2137"/>
      <c r="F80" s="2137"/>
      <c r="G80" s="1777"/>
    </row>
    <row r="81" spans="1:7">
      <c r="A81" s="2136"/>
      <c r="B81" s="2137"/>
      <c r="C81" s="2137"/>
      <c r="D81" s="2137"/>
      <c r="E81" s="2137"/>
      <c r="F81" s="2137"/>
      <c r="G81" s="1777"/>
    </row>
    <row r="82" spans="1:7">
      <c r="A82" s="2136"/>
      <c r="B82" s="2137"/>
      <c r="C82" s="2137"/>
      <c r="D82" s="2137"/>
      <c r="E82" s="2137"/>
      <c r="F82" s="2137"/>
      <c r="G82" s="1777"/>
    </row>
    <row r="83" spans="1:7">
      <c r="A83" s="2136"/>
      <c r="B83" s="2137"/>
      <c r="C83" s="2137"/>
      <c r="D83" s="2137"/>
      <c r="E83" s="2137"/>
      <c r="F83" s="2137"/>
      <c r="G83" s="1777"/>
    </row>
    <row r="84" spans="1:7">
      <c r="A84" s="2136"/>
      <c r="B84" s="2137"/>
      <c r="C84" s="2137"/>
      <c r="D84" s="2137"/>
      <c r="E84" s="2137"/>
      <c r="F84" s="2137"/>
      <c r="G84" s="1777"/>
    </row>
    <row r="85" spans="1:7">
      <c r="A85" s="2136"/>
      <c r="B85" s="2137"/>
      <c r="C85" s="2137"/>
      <c r="D85" s="2137"/>
      <c r="E85" s="2137"/>
      <c r="F85" s="2137"/>
      <c r="G85" s="1777"/>
    </row>
    <row r="86" spans="1:7">
      <c r="A86" s="2136"/>
      <c r="B86" s="2137"/>
      <c r="C86" s="2137"/>
      <c r="D86" s="2137"/>
      <c r="E86" s="2137"/>
      <c r="F86" s="2137"/>
      <c r="G86" s="1777"/>
    </row>
    <row r="87" spans="1:7">
      <c r="A87" s="2136"/>
      <c r="B87" s="2137"/>
      <c r="C87" s="2137"/>
      <c r="D87" s="2137"/>
      <c r="E87" s="2137"/>
      <c r="F87" s="2137"/>
      <c r="G87" s="1777"/>
    </row>
    <row r="88" spans="1:7">
      <c r="A88" s="2136"/>
      <c r="B88" s="2137"/>
      <c r="C88" s="2137"/>
      <c r="D88" s="2137"/>
      <c r="E88" s="2137"/>
      <c r="F88" s="2137"/>
      <c r="G88" s="1777"/>
    </row>
    <row r="89" spans="1:7">
      <c r="A89" s="2136"/>
      <c r="B89" s="2137"/>
      <c r="C89" s="2137"/>
      <c r="D89" s="2137"/>
      <c r="E89" s="2137"/>
      <c r="F89" s="2137"/>
      <c r="G89" s="1777"/>
    </row>
    <row r="90" spans="1:7">
      <c r="A90" s="2136"/>
      <c r="B90" s="2137"/>
      <c r="C90" s="2137"/>
      <c r="D90" s="2137"/>
      <c r="E90" s="2137"/>
      <c r="F90" s="2137"/>
      <c r="G90" s="1777"/>
    </row>
    <row r="91" spans="1:7">
      <c r="A91" s="2136"/>
      <c r="B91" s="2137"/>
      <c r="C91" s="2137"/>
      <c r="D91" s="2137"/>
      <c r="E91" s="2137"/>
      <c r="F91" s="2137"/>
      <c r="G91" s="1777"/>
    </row>
    <row r="92" spans="1:7">
      <c r="A92" s="2136"/>
      <c r="B92" s="2137"/>
      <c r="C92" s="2137"/>
      <c r="D92" s="2137"/>
      <c r="E92" s="2137"/>
      <c r="F92" s="2137"/>
      <c r="G92" s="1777"/>
    </row>
    <row r="93" spans="1:7">
      <c r="A93" s="2136"/>
      <c r="B93" s="2137"/>
      <c r="C93" s="2137"/>
      <c r="D93" s="2137"/>
      <c r="E93" s="2137"/>
      <c r="F93" s="2137"/>
      <c r="G93" s="1777"/>
    </row>
    <row r="94" spans="1:7">
      <c r="A94" s="2136"/>
      <c r="B94" s="2137"/>
      <c r="C94" s="2137"/>
      <c r="D94" s="2137"/>
      <c r="E94" s="2137"/>
      <c r="F94" s="2137"/>
      <c r="G94" s="1777"/>
    </row>
    <row r="95" spans="1:7">
      <c r="A95" s="2136"/>
      <c r="B95" s="2137"/>
      <c r="C95" s="2137"/>
      <c r="D95" s="2137"/>
      <c r="E95" s="2137"/>
      <c r="F95" s="2137"/>
      <c r="G95" s="1777"/>
    </row>
    <row r="96" spans="1:7">
      <c r="A96" s="2136"/>
      <c r="B96" s="2137"/>
      <c r="C96" s="2137"/>
      <c r="D96" s="2137"/>
      <c r="E96" s="2137"/>
      <c r="F96" s="2137"/>
      <c r="G96" s="177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G79"/>
  <sheetViews>
    <sheetView zoomScaleNormal="100" workbookViewId="0">
      <selection activeCell="B18" sqref="B18"/>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1503</v>
      </c>
      <c r="B1" s="374"/>
      <c r="C1" s="1696"/>
      <c r="D1" s="1696"/>
      <c r="E1" s="1696"/>
      <c r="F1" s="1696"/>
      <c r="G1" s="1696"/>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1841</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3.5"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2.75" customHeight="1" thickBot="1">
      <c r="A31" s="1757" t="s">
        <v>1842</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4.25">
      <c r="A56" s="2698" t="s">
        <v>509</v>
      </c>
      <c r="B56" s="2699"/>
      <c r="C56" s="2700"/>
      <c r="D56" s="2700"/>
      <c r="E56" s="2700"/>
      <c r="F56" s="2700"/>
      <c r="G56" s="2701"/>
    </row>
    <row r="57" spans="1:7">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row r="76" spans="1:7">
      <c r="A76" s="2136"/>
      <c r="B76" s="2137"/>
      <c r="C76" s="2137"/>
      <c r="D76" s="2137"/>
      <c r="E76" s="2137"/>
      <c r="F76" s="2137"/>
      <c r="G76" s="1777"/>
    </row>
    <row r="77" spans="1:7">
      <c r="A77" s="2136"/>
      <c r="B77" s="2137"/>
      <c r="C77" s="2137"/>
      <c r="D77" s="2137"/>
      <c r="E77" s="2137"/>
      <c r="F77" s="2137"/>
      <c r="G77" s="1777"/>
    </row>
    <row r="78" spans="1:7">
      <c r="A78" s="2136"/>
      <c r="B78" s="2137"/>
      <c r="C78" s="2137"/>
      <c r="D78" s="2137"/>
      <c r="E78" s="2137"/>
      <c r="F78" s="2137"/>
      <c r="G78" s="1777"/>
    </row>
    <row r="79" spans="1:7">
      <c r="A79" s="2136"/>
      <c r="B79" s="2137"/>
      <c r="C79" s="2137"/>
      <c r="D79" s="2137"/>
      <c r="E79" s="2137"/>
      <c r="F79" s="2137"/>
      <c r="G79" s="177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G79"/>
  <sheetViews>
    <sheetView topLeftCell="A29" zoomScaleNormal="100"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1563</v>
      </c>
      <c r="B1" s="2138"/>
      <c r="C1" s="2138"/>
      <c r="D1" s="2138"/>
      <c r="E1" s="2138"/>
      <c r="F1" s="2138"/>
      <c r="G1" s="2139"/>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1465</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2.75" customHeight="1"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1466</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4.25">
      <c r="A56" s="2698" t="s">
        <v>509</v>
      </c>
      <c r="B56" s="2699"/>
      <c r="C56" s="2700"/>
      <c r="D56" s="2700"/>
      <c r="E56" s="2700"/>
      <c r="F56" s="2700"/>
      <c r="G56" s="2701"/>
    </row>
    <row r="57" spans="1:7">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row r="76" spans="1:7">
      <c r="A76" s="2136"/>
      <c r="B76" s="2137"/>
      <c r="C76" s="2137"/>
      <c r="D76" s="2137"/>
      <c r="E76" s="2137"/>
      <c r="F76" s="2137"/>
      <c r="G76" s="1777"/>
    </row>
    <row r="77" spans="1:7">
      <c r="A77" s="2136"/>
      <c r="B77" s="2137"/>
      <c r="C77" s="2137"/>
      <c r="D77" s="2137"/>
      <c r="E77" s="2137"/>
      <c r="F77" s="2137"/>
      <c r="G77" s="1777"/>
    </row>
    <row r="78" spans="1:7">
      <c r="A78" s="2136"/>
      <c r="B78" s="2137"/>
      <c r="C78" s="2137"/>
      <c r="D78" s="2137"/>
      <c r="E78" s="2137"/>
      <c r="F78" s="2137"/>
      <c r="G78" s="1777"/>
    </row>
    <row r="79" spans="1:7">
      <c r="A79" s="2136"/>
      <c r="B79" s="2137"/>
      <c r="C79" s="2137"/>
      <c r="D79" s="2137"/>
      <c r="E79" s="2137"/>
      <c r="F79" s="2137"/>
      <c r="G79" s="177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C110"/>
  <sheetViews>
    <sheetView showGridLines="0" zoomScaleNormal="100" workbookViewId="0">
      <pane ySplit="1" topLeftCell="A23" activePane="bottomLeft" state="frozen"/>
      <selection activeCell="B40" sqref="B40"/>
      <selection pane="bottomLeft" activeCell="B41" sqref="B41"/>
    </sheetView>
  </sheetViews>
  <sheetFormatPr baseColWidth="10" defaultColWidth="8.85546875" defaultRowHeight="12.75"/>
  <cols>
    <col min="1" max="1" width="11" style="9" customWidth="1"/>
    <col min="2" max="2" width="148.42578125" style="9" bestFit="1" customWidth="1"/>
    <col min="3" max="3" width="3.140625" style="9" customWidth="1"/>
    <col min="4" max="16384" width="8.85546875" style="9"/>
  </cols>
  <sheetData>
    <row r="1" spans="1:3" ht="18">
      <c r="B1" s="444" t="s">
        <v>540</v>
      </c>
    </row>
    <row r="2" spans="1:3" ht="15" customHeight="1"/>
    <row r="3" spans="1:3" ht="15" customHeight="1">
      <c r="B3" s="373"/>
    </row>
    <row r="5" spans="1:3" ht="15" customHeight="1">
      <c r="B5" s="441" t="str">
        <f>ANNEXES!B4</f>
        <v>ANNEXES A LA PROPOSITION TARIFAIRE</v>
      </c>
      <c r="C5" s="230"/>
    </row>
    <row r="6" spans="1:3" ht="15" customHeight="1">
      <c r="B6" s="441" t="str">
        <f xml:space="preserve"> HYPOTHESES!A1</f>
        <v>Hypothèses</v>
      </c>
      <c r="C6" s="230"/>
    </row>
    <row r="7" spans="1:3" ht="15" customHeight="1">
      <c r="A7" s="1590"/>
      <c r="B7" s="405" t="str">
        <f>'Tableau 1A'!A1</f>
        <v>Tableau 1A : Bilan (comptabilité générale) - Années 2013 - 2014</v>
      </c>
      <c r="C7" s="230"/>
    </row>
    <row r="8" spans="1:3" ht="15" customHeight="1">
      <c r="A8" s="1590"/>
      <c r="B8" s="405" t="str">
        <f>'Tableau 1B'!A1</f>
        <v>Tableau 1B : Bilans prévisionnels (comptabilité générale) - Années 2015 - 2016</v>
      </c>
      <c r="C8" s="230"/>
    </row>
    <row r="9" spans="1:3" ht="15" customHeight="1">
      <c r="A9" s="1589"/>
      <c r="B9" s="405" t="str">
        <f>'Tableau 1C'!A1</f>
        <v>Tableau 1C : Evolution bilantaire - Activités régulées du GRD Electricité  - Années 2013 - 2016</v>
      </c>
      <c r="C9" s="230"/>
    </row>
    <row r="10" spans="1:3" ht="15" customHeight="1">
      <c r="A10" s="1589"/>
      <c r="B10" s="405" t="str">
        <f>'Tableau 1D'!A1</f>
        <v>Tableau 1D : Evolution bilantaire - Activités régulées du GRD Gaz  - Années 2013 - 2016</v>
      </c>
      <c r="C10" s="230"/>
    </row>
    <row r="11" spans="1:3" ht="15" customHeight="1">
      <c r="A11" s="1589"/>
      <c r="B11" s="405" t="str">
        <f>'Tableau 1E'!A1</f>
        <v>Tableau 1E : Evolution des fonds propres - Années 2013 - 2016</v>
      </c>
      <c r="C11" s="230"/>
    </row>
    <row r="12" spans="1:3" ht="15" customHeight="1">
      <c r="A12" s="1589"/>
      <c r="B12" s="405"/>
      <c r="C12" s="230"/>
    </row>
    <row r="13" spans="1:3" ht="15" customHeight="1">
      <c r="A13" s="1589"/>
      <c r="B13" s="1591" t="str">
        <f>'Tableau 2'!A1</f>
        <v>Tableau 2 : Vue d'ensemble du compte de résultat - Années 2013 - 2016</v>
      </c>
    </row>
    <row r="14" spans="1:3" ht="15" customHeight="1">
      <c r="A14" s="1590"/>
      <c r="B14" s="1591" t="str">
        <f>'Tableau 2A'!A1</f>
        <v>Tableau 2A : Compte de résultats (comptabilité générale) - Années 2013 - 2014</v>
      </c>
    </row>
    <row r="15" spans="1:3" ht="15" customHeight="1">
      <c r="A15" s="1590"/>
      <c r="B15" s="1591" t="str">
        <f>'Tableau 2B'!A1</f>
        <v>Tableau 2B : Compte de résultats prévisionnel (comptabilité générale) - Années 2015 - 2016</v>
      </c>
    </row>
    <row r="16" spans="1:3" ht="15" customHeight="1">
      <c r="A16" s="1590"/>
      <c r="B16" s="405" t="str">
        <f>'Tableau 3A'!A1</f>
        <v>Tableau 3A : Compte de résultats prévisionnel (comptabilité générale) - comptabilité analytique - année 2015</v>
      </c>
      <c r="C16" s="230"/>
    </row>
    <row r="17" spans="1:3" ht="15" customHeight="1">
      <c r="A17" s="1590"/>
      <c r="B17" s="405" t="str">
        <f>'Tableau 3B'!A1</f>
        <v>Tableau 3B : Compte de résultats prévisionnel (comptabilité générale) - comptabilité analytique - année 2016</v>
      </c>
      <c r="C17" s="230"/>
    </row>
    <row r="18" spans="1:3" ht="15" customHeight="1">
      <c r="A18" s="1590"/>
      <c r="B18" s="405" t="str">
        <f>'Tableau 4A'!A1</f>
        <v>Tableau 4A : Compte de résultat par groupe de clients - années 2013, 2014 et 2015</v>
      </c>
      <c r="C18" s="230"/>
    </row>
    <row r="19" spans="1:3" ht="15" customHeight="1">
      <c r="A19" s="1590"/>
      <c r="B19" s="405" t="str">
        <f>'Tableau 4B'!A1</f>
        <v>Tableau 4B : Compte de résultat par groupe de clients - année 2016</v>
      </c>
      <c r="C19" s="230"/>
    </row>
    <row r="20" spans="1:3" ht="15" customHeight="1">
      <c r="A20" s="1590"/>
      <c r="B20" s="405"/>
      <c r="C20" s="230"/>
    </row>
    <row r="21" spans="1:3" ht="15" customHeight="1">
      <c r="A21" s="1590"/>
      <c r="B21" s="405" t="str">
        <f>'Tableau 5'!A1</f>
        <v>Tableau 5 : Determination Pm/Ps - WALLONIE</v>
      </c>
      <c r="C21" s="230"/>
    </row>
    <row r="22" spans="1:3" ht="15" customHeight="1">
      <c r="A22" s="1590"/>
      <c r="B22" s="405"/>
      <c r="C22" s="230"/>
    </row>
    <row r="23" spans="1:3" ht="15" customHeight="1">
      <c r="A23" s="1590"/>
      <c r="B23" s="405" t="str">
        <f>'Tableau 6 '!A1</f>
        <v>Tableau 6 : Plafond des coûts gérables pour la période régulatoire (2015-2016)</v>
      </c>
      <c r="C23" s="230"/>
    </row>
    <row r="24" spans="1:3" ht="15" customHeight="1">
      <c r="B24" s="405" t="str">
        <f>'Tableau 6A'!A1</f>
        <v>Tableau 6A :  Fiche budgétaire des coûts de dossier</v>
      </c>
      <c r="C24" s="230"/>
    </row>
    <row r="25" spans="1:3" ht="15" customHeight="1">
      <c r="B25" s="405" t="str">
        <f>'Tableau 6B'!A1</f>
        <v>Tableau 6B : Fiche budgétaire des coûts pour les installations hors infrastructure</v>
      </c>
      <c r="C25" s="230"/>
    </row>
    <row r="26" spans="1:3" ht="15" customHeight="1">
      <c r="B26" s="405" t="str">
        <f>'Tableau 6C'!A1</f>
        <v>Tableau 6C : Fiche budgétaire des coûts pour études d'infrastructure</v>
      </c>
      <c r="C26" s="230"/>
    </row>
    <row r="27" spans="1:3" ht="15" customHeight="1">
      <c r="B27" s="405" t="str">
        <f>'Tableau 6D'!A1</f>
        <v>Tableau 6D : Fiche budgétaire des coûts pour la construction et l'entretien de sous-stations pour transformation</v>
      </c>
      <c r="C27" s="230"/>
    </row>
    <row r="28" spans="1:3" ht="15" customHeight="1">
      <c r="B28" s="405" t="str">
        <f>'Tableau 6E'!A1</f>
        <v>Tableau 6E : Fiche budgétaire des coûts pour la construction et l'entretien du réseau MT</v>
      </c>
      <c r="C28" s="230"/>
    </row>
    <row r="29" spans="1:3" ht="15" customHeight="1">
      <c r="B29" s="405" t="str">
        <f>'Tableau 6F'!A1</f>
        <v>Tableau 6F : Fiche budgétaire des coûts pour la construction et l'entretien des raccordements et compteurs MT</v>
      </c>
      <c r="C29" s="230"/>
    </row>
    <row r="30" spans="1:3" ht="15" customHeight="1">
      <c r="B30" s="405" t="str">
        <f>'Tableau 6G'!A1</f>
        <v>Tableau 6G : Fiche budgétaire des coûts pour la construction et l'entretien de cabines de dispersion et de cabines de transformation MT / BT</v>
      </c>
      <c r="C30" s="230"/>
    </row>
    <row r="31" spans="1:3" ht="15" customHeight="1">
      <c r="B31" s="405" t="str">
        <f>'Tableau 6H'!A1</f>
        <v>Tableau 6H : Fiche budgétaire des coûts pour la construction et l'entretien du réseau BT</v>
      </c>
      <c r="C31" s="230"/>
    </row>
    <row r="32" spans="1:3" ht="15" customHeight="1">
      <c r="B32" s="405" t="str">
        <f>'Tableau 6I'!A1</f>
        <v>Tableau 6I : Fiche budgétaire des coûts pour la construction et l'entretien des raccordements et compteurs BT</v>
      </c>
      <c r="C32" s="230"/>
    </row>
    <row r="33" spans="2:3" ht="15" customHeight="1">
      <c r="B33" s="405" t="str">
        <f>'Tableau 6J'!A1</f>
        <v>Tableau 6J : Fiche budgétaire des autres coûts liés à l'infrastructure</v>
      </c>
      <c r="C33" s="230"/>
    </row>
    <row r="34" spans="2:3" ht="15" customHeight="1">
      <c r="B34" s="405" t="str">
        <f>'Tableau 6K'!A1</f>
        <v>Tableau 6K : Fiche budgétaire pour l'éclairage public</v>
      </c>
      <c r="C34" s="230"/>
    </row>
    <row r="35" spans="2:3" ht="15" customHeight="1">
      <c r="B35" s="405" t="str">
        <f>'Tableau 6L'!A1</f>
        <v>Tableau 6L : Fiche budgétaire pour la gestion du système</v>
      </c>
      <c r="C35" s="230"/>
    </row>
    <row r="36" spans="2:3" ht="15" customHeight="1">
      <c r="B36" s="405" t="str">
        <f>'Tableau 6M'!A1</f>
        <v>Tableau 6M : Fiche budgétaire des coûts de la mise à disposition d'appareils pour la mesure, le comptage et le rélevé</v>
      </c>
      <c r="C36" s="230"/>
    </row>
    <row r="37" spans="2:3" ht="15" customHeight="1">
      <c r="B37" s="405" t="str">
        <f>'Tableau 6N'!A1</f>
        <v>Tableau 6N : Fiche budgétaire projets (informatique)</v>
      </c>
      <c r="C37" s="230"/>
    </row>
    <row r="38" spans="2:3" ht="15" customHeight="1">
      <c r="B38" s="405" t="str">
        <f>'Tableau 6O'!A1</f>
        <v>Tableau 6O : Fiche budgétaire recherche et développement</v>
      </c>
      <c r="C38" s="230"/>
    </row>
    <row r="39" spans="2:3" ht="15" customHeight="1">
      <c r="B39" s="405" t="str">
        <f>'Tableau 6P'!A1</f>
        <v>Tableau 6P : Fiche budgétaire études effectuées par des tiers</v>
      </c>
      <c r="C39" s="230"/>
    </row>
    <row r="40" spans="2:3" ht="15" customHeight="1">
      <c r="B40" s="405"/>
      <c r="C40" s="230"/>
    </row>
    <row r="41" spans="2:3" ht="15" customHeight="1">
      <c r="B41" s="405" t="str">
        <f>'Tableau 7'!A1</f>
        <v>Tableau 7 : Coûts non gérables</v>
      </c>
      <c r="C41" s="230"/>
    </row>
    <row r="42" spans="2:3" ht="15" customHeight="1">
      <c r="B42" s="405" t="str">
        <f>'Tableau 7A'!A1</f>
        <v>Tableau 7A : Fiche budgétaire pour les pertes de réseau</v>
      </c>
      <c r="C42" s="230"/>
    </row>
    <row r="43" spans="2:3" ht="15" customHeight="1">
      <c r="B43" s="441" t="str">
        <f>'Tableau 7B'!A1</f>
        <v xml:space="preserve">Tableau 7B : Fiche budgétaire transport </v>
      </c>
      <c r="C43" s="230"/>
    </row>
    <row r="44" spans="2:3" ht="15" customHeight="1">
      <c r="B44" s="405" t="str">
        <f>'Tableau 7C'!A1</f>
        <v>Tableau 7C : Fiche budgétaire Transit entre gestionnaires de réseaux de distribution</v>
      </c>
      <c r="C44" s="230"/>
    </row>
    <row r="45" spans="2:3" ht="15" customHeight="1">
      <c r="B45" s="405" t="str">
        <f>'Tableau 7D'!A1</f>
        <v>Tableau 7D : Matrice transit</v>
      </c>
      <c r="C45" s="230"/>
    </row>
    <row r="46" spans="2:3" ht="15" customHeight="1">
      <c r="B46" s="405" t="str">
        <f>'Tableau 7E'!A1</f>
        <v>Tableau 7E : Fiche budgétaire des réductions de valeur (pour tous les comptes de grand livre de la classe 63)</v>
      </c>
      <c r="C46" s="230"/>
    </row>
    <row r="47" spans="2:3" ht="15" customHeight="1">
      <c r="B47" s="405" t="str">
        <f>'Tableau 7F'!A1</f>
        <v>Tableau 7F : Fiche budgétaire des provisions (pour tous les comptes de grand livre de la classe 63 qui concernent la constitution ou la reprise de provisions)</v>
      </c>
      <c r="C47" s="230"/>
    </row>
    <row r="48" spans="2:3" ht="15" customHeight="1">
      <c r="B48" s="405" t="str">
        <f>'Tableau 7G'!A1</f>
        <v>Tableau 7G : Fiche budgétaire autres coûts d'exploitation (pour tous les comptes de grand livre de la classe 64)</v>
      </c>
      <c r="C48" s="230"/>
    </row>
    <row r="49" spans="1:3" ht="15" customHeight="1">
      <c r="B49" s="405" t="str">
        <f>'Tableau 7H'!A1</f>
        <v>Tableau 7H : Fiche budgétaire autres produits d'exploitation (pour tous les comptes de grand livre de la classe 74)</v>
      </c>
      <c r="C49" s="230"/>
    </row>
    <row r="50" spans="1:3" ht="15" customHeight="1">
      <c r="B50" s="405" t="str">
        <f>'Tableau 7I'!A1</f>
        <v>Tableau 7I : Fiche budgétaire des charges financières (pour tous les comptes de grand livre de la classe 65) y compris Embedded costs</v>
      </c>
    </row>
    <row r="51" spans="1:3" ht="15" customHeight="1">
      <c r="B51" s="405" t="str">
        <f>'Tableau 7J'!A1</f>
        <v>Tableau 7J: Liste des emprunts et Embedded costs</v>
      </c>
    </row>
    <row r="52" spans="1:3" ht="15" customHeight="1">
      <c r="B52" s="405" t="str">
        <f>'Tableau 7K'!A1</f>
        <v>Tableau 7K : Fiche budgétaire des produits financiers (pour tous les comptes de grand livre de la classe 75)</v>
      </c>
    </row>
    <row r="53" spans="1:3" ht="15" customHeight="1">
      <c r="B53" s="405" t="str">
        <f>'Tableau 7L'!A1</f>
        <v>Tableau 7L : Fiche budgétaire des charges exceptionnelles (pour tous les comptes de grand livre de la classe 66)</v>
      </c>
    </row>
    <row r="54" spans="1:3" ht="15" customHeight="1">
      <c r="B54" s="405" t="str">
        <f>'Tableau 7M'!A1</f>
        <v>Tableau 7M : Fiche budgétaire des produits exceptionnels (pour tous les comptes de grand livre de la classe 76)</v>
      </c>
    </row>
    <row r="55" spans="1:3" ht="15" customHeight="1">
      <c r="A55" s="1589"/>
      <c r="B55" s="405" t="str">
        <f>'Tableau 7N'!A1</f>
        <v xml:space="preserve">Tableau 7N : Fiche budgétaire pour l'activation interne </v>
      </c>
    </row>
    <row r="56" spans="1:3" ht="15" customHeight="1">
      <c r="A56" s="1589"/>
      <c r="B56" s="405" t="str">
        <f>'Tableau 7Q'!A1</f>
        <v>Tableau 7Q : Fiche budgétaire pour les charges de pension des agents sous statut public</v>
      </c>
    </row>
    <row r="57" spans="1:3" ht="15" customHeight="1">
      <c r="B57" s="405"/>
    </row>
    <row r="58" spans="1:3" ht="15" customHeight="1">
      <c r="B58" s="405" t="str">
        <f>'Tableau 8A'!A1</f>
        <v>Tableau 8A : Réconciliation des charges totales avec le chiffre d'affaires estimé pour les tarifs périodiques (prélèvement) et non-périodiques - WALLONIE</v>
      </c>
    </row>
    <row r="59" spans="1:3" ht="15" customHeight="1">
      <c r="B59" s="405" t="str">
        <f>'Tableau 8B'!A1</f>
        <v>Tableau 8B : Réconciliation des charges totales avec le chiffre d'affaires estimé pour les tarifs d'injection - WALLONIE</v>
      </c>
    </row>
    <row r="60" spans="1:3" ht="15" customHeight="1">
      <c r="B60" s="405"/>
    </row>
    <row r="61" spans="1:3" ht="15" customHeight="1">
      <c r="B61" s="405" t="str">
        <f>'Tableau 9A'!A1</f>
        <v>Tableau 9A : Évolution de l'actif régulé "primaire" - TOTAL &amp; WALLONIE</v>
      </c>
    </row>
    <row r="62" spans="1:3" ht="15" customHeight="1">
      <c r="B62" s="405" t="str">
        <f>'Tableau 9B'!A1</f>
        <v>Tableau 9B : Évolution de l'actif régulé "secondaire" - WALLONIE</v>
      </c>
    </row>
    <row r="63" spans="1:3" ht="15" customHeight="1">
      <c r="B63" s="405" t="str">
        <f>'Tableau 9C'!A1</f>
        <v>Tableau 9C : Évolution de l'actif régulé selon l'AR 2008  - TOTAL &amp; WALLONIE</v>
      </c>
    </row>
    <row r="64" spans="1:3" ht="15" customHeight="1">
      <c r="B64" s="405" t="str">
        <f>'Tableau 10A'!A1</f>
        <v>Tableau 10A : Détail des immobilisations corporelles régulées de 2009 à 2013 - TOTAL &amp; WALLONIE</v>
      </c>
    </row>
    <row r="65" spans="2:2" ht="15" customHeight="1">
      <c r="B65" s="405" t="str">
        <f>'Tableau 10B'!A1</f>
        <v>Tableau 10B : Détail de l'évolution de l'actif régulé primaire de 2014 à 2016 - WALLONIE</v>
      </c>
    </row>
    <row r="66" spans="2:2" ht="15" customHeight="1">
      <c r="B66" s="405" t="str">
        <f>'Tableau 10C'!A1</f>
        <v>Tableau 10C : Détail de l'évolution de l'actif régulé secondaire de 2014 à 2016 - WALLONIE</v>
      </c>
    </row>
    <row r="67" spans="2:2" ht="15" customHeight="1">
      <c r="B67" s="405" t="str">
        <f>'Tableau 11A'!A1</f>
        <v>Tableau 11A : Amortissements de l'actif régulé primaire à reprendre dans les tarifs - WALLONIE</v>
      </c>
    </row>
    <row r="68" spans="2:2" ht="15" customHeight="1">
      <c r="B68" s="405" t="str">
        <f>'Tableau 11B'!A1</f>
        <v>Tableau 11B : Amortissements de l'actif régulé secondaire à reprendre dans les tarifs - WALLONIE</v>
      </c>
    </row>
    <row r="69" spans="2:2" ht="15" customHeight="1">
      <c r="B69" s="405" t="str">
        <f>'Tableau 12'!A1</f>
        <v>Tableau 12 : Besoin en Fonds de roulement net - WALLONIE</v>
      </c>
    </row>
    <row r="70" spans="2:2" ht="15" customHeight="1">
      <c r="B70" s="405" t="str">
        <f>'Tableau 13'!A1</f>
        <v>Tableau 13 : Vue d'ensemble des comptes de régularisation - WALLONIE</v>
      </c>
    </row>
    <row r="71" spans="2:2" ht="15" customHeight="1">
      <c r="B71" s="405" t="str">
        <f>'Tableau 14'!A1</f>
        <v>Tableau 14 : Calcul de la marge bénéficiaire équitable totale et comparaison avec la marge équitable AR 2008 - WALLONIE</v>
      </c>
    </row>
    <row r="72" spans="2:2" ht="15" customHeight="1">
      <c r="B72" s="405" t="str">
        <f>'Tableau 14A'!A1</f>
        <v>Tableau 14A : Calcul du pourcentage de rendement primaire et de la marge bénéficiaire équitable primaire - WALLONIE</v>
      </c>
    </row>
    <row r="73" spans="2:2" ht="15" customHeight="1">
      <c r="B73" s="405" t="str">
        <f>'Tableau 14B'!A1</f>
        <v>Tableau 14B : Calcul du pourcentage de rendement secondaire et de la marge bénéficiaire équitable secondaire - WALLONIE</v>
      </c>
    </row>
    <row r="74" spans="2:2" ht="15" customHeight="1">
      <c r="B74" s="405" t="str">
        <f>'Tableau 14C'!A1</f>
        <v>Tableau 14C : Calcul du pourcentage de rendement et de la marge bénéficiaire équitable selon l'AR 2008 - WALLONIE</v>
      </c>
    </row>
    <row r="75" spans="2:2" ht="15" customHeight="1">
      <c r="B75" s="405"/>
    </row>
    <row r="76" spans="2:2" ht="15" customHeight="1">
      <c r="B76" s="405" t="str">
        <f>'Tableau 15'!A1</f>
        <v>Tableau 15 : Vue d'ensemble du cash-flow</v>
      </c>
    </row>
    <row r="77" spans="2:2" ht="15" customHeight="1">
      <c r="B77" s="405"/>
    </row>
    <row r="78" spans="2:2" s="1157" customFormat="1" ht="15" customHeight="1">
      <c r="B78" s="1591" t="str">
        <f>'Tableau 16A'!A1</f>
        <v>Tableau 16A : Fiche budgétaire des obligations de service public</v>
      </c>
    </row>
    <row r="79" spans="2:2" ht="15" customHeight="1">
      <c r="B79" s="405" t="str">
        <f>'Tableau 16B'!A1</f>
        <v>Tableau 16B  : Coût des obligations de service public - WALLONIE</v>
      </c>
    </row>
    <row r="80" spans="2:2" ht="15" customHeight="1">
      <c r="B80" s="405"/>
    </row>
    <row r="81" spans="1:2" ht="15" customHeight="1">
      <c r="B81" s="405" t="str">
        <f>'Tableau 17'!A1</f>
        <v>Tableau 17 : Postes de tarif (impôts, prélèvements, surcharges, contributions et rétributions)</v>
      </c>
    </row>
    <row r="82" spans="1:2" ht="15" customHeight="1">
      <c r="B82" s="405"/>
    </row>
    <row r="83" spans="1:2" ht="15" customHeight="1">
      <c r="B83" s="405" t="str">
        <f>'Tableau 18A'!A1</f>
        <v>Tableau 18A : Fiche budgétaire pour les pensions (hors ONSSAPL)</v>
      </c>
    </row>
    <row r="84" spans="1:2" ht="15" customHeight="1">
      <c r="B84" s="405" t="str">
        <f>'Tableau 18B'!A1</f>
        <v>Tableau 18B : Vue d'ensemble des obligations de pension</v>
      </c>
    </row>
    <row r="85" spans="1:2" ht="15" customHeight="1">
      <c r="B85" s="405"/>
    </row>
    <row r="86" spans="1:2" ht="15" customHeight="1">
      <c r="B86" s="405" t="str">
        <f>'Tableau 19'!A1</f>
        <v>Tableau 19 : Quantités estimées de prélèvements et injections sur le réseau par niveau de tension</v>
      </c>
    </row>
    <row r="87" spans="1:2" ht="15" customHeight="1">
      <c r="B87" s="405"/>
    </row>
    <row r="88" spans="1:2" ht="15" customHeight="1">
      <c r="B88" s="405" t="str">
        <f>'Tableau 20A'!A1</f>
        <v>Tableau 20A : Coûts de personnel cadres et non-cadres</v>
      </c>
    </row>
    <row r="89" spans="1:2" ht="15" customHeight="1">
      <c r="B89" s="405" t="str">
        <f>'Tableau 20B'!A1</f>
        <v>Tableau 20B : Évolution de l'effectif du personnel en ETP</v>
      </c>
    </row>
    <row r="90" spans="1:2" ht="15" customHeight="1">
      <c r="A90" s="1589"/>
      <c r="B90" s="405" t="str">
        <f>'Tableau 20C'!A1</f>
        <v>Tableau 20C : Coûts de personnel statutaires et non-statutaires</v>
      </c>
    </row>
    <row r="91" spans="1:2" ht="15" customHeight="1">
      <c r="A91" s="1589"/>
      <c r="B91" s="405"/>
    </row>
    <row r="92" spans="1:2" ht="15" customHeight="1">
      <c r="B92" s="405" t="str">
        <f>'Tableau 21A'!A1</f>
        <v>Tableau 21A: Tarifs de distribution - prélèvement - année 2015 - WALLONIE</v>
      </c>
    </row>
    <row r="93" spans="1:2" ht="15" customHeight="1">
      <c r="B93" s="405" t="str">
        <f>'Tableau 21B'!A1</f>
        <v>Tableau 21B: Tarifs de distribution - prélèvement - année 2016 - WALLONIE</v>
      </c>
    </row>
    <row r="94" spans="1:2" ht="15" customHeight="1">
      <c r="B94" s="405" t="str">
        <f>'Tableau 22A'!A1</f>
        <v>Tableau 22A: Tarifs de distribution - injection - année 2015 - WALLONIE</v>
      </c>
    </row>
    <row r="95" spans="1:2" ht="15" customHeight="1">
      <c r="B95" s="405" t="str">
        <f>'Tableau 22B'!A1</f>
        <v>Tableau 22B: Tarifs de distribution - injection - année 2016 - WALLONIE</v>
      </c>
    </row>
    <row r="96" spans="1:2" ht="15" customHeight="1">
      <c r="B96" s="405"/>
    </row>
    <row r="97" spans="1:2" ht="15" customHeight="1">
      <c r="B97" s="405" t="str">
        <f>'Tableau 23A'!A1</f>
        <v>Tableau 23A : Liste des tarifs de transport - pour les années 2015 et 2016 - WALLONIE</v>
      </c>
    </row>
    <row r="98" spans="1:2" ht="15" customHeight="1">
      <c r="B98" s="405" t="str">
        <f>'Tableau 23B'!A1</f>
        <v>Tableau 23B : Correspondance entre les tarifs de transport comptés par le GRD et les tarifs de transport imposés par Elia - année 2015 - WALLONIE</v>
      </c>
    </row>
    <row r="99" spans="1:2" ht="15" customHeight="1">
      <c r="B99" s="405" t="str">
        <f>'Tableau 23C'!A1</f>
        <v>Tableau 23C : Correspondance entre les tarifs de transport comptés par le GRD et les tarifs de transport imposés par Elia - année 2016 - WALLONIE</v>
      </c>
    </row>
    <row r="100" spans="1:2" ht="15" customHeight="1">
      <c r="B100" s="405"/>
    </row>
    <row r="101" spans="1:2" ht="15" customHeight="1">
      <c r="B101" s="405" t="str">
        <f>'Tableau 24'!A1</f>
        <v>Tableau 24 : Calcul clients type TRHT - WALLONIE</v>
      </c>
    </row>
    <row r="102" spans="1:2" ht="15" customHeight="1">
      <c r="B102" s="405" t="str">
        <f>'Tableau 25'!A1</f>
        <v>Tableau 25 : Calcul clients type 26_1 kV prélèvement  - WALLONIE</v>
      </c>
    </row>
    <row r="103" spans="1:2" ht="15" customHeight="1">
      <c r="B103" s="405" t="str">
        <f>'Tableau 26'!A1</f>
        <v>Tableau 26 : Calcul clients type 26_1 kV injection - WALLONIE</v>
      </c>
    </row>
    <row r="104" spans="1:2" ht="15" customHeight="1">
      <c r="B104" s="405" t="str">
        <f>'Tableau 27'!A1</f>
        <v>Tableau 27 : Calcul client type BT - WALLONIE</v>
      </c>
    </row>
    <row r="105" spans="1:2" ht="15" customHeight="1">
      <c r="B105" s="405"/>
    </row>
    <row r="106" spans="1:2" ht="15" customHeight="1">
      <c r="B106" s="441" t="s">
        <v>1694</v>
      </c>
    </row>
    <row r="107" spans="1:2" ht="15" customHeight="1">
      <c r="B107" s="405"/>
    </row>
    <row r="108" spans="1:2" ht="15" customHeight="1">
      <c r="A108" s="1589"/>
      <c r="B108" s="405" t="str">
        <f>'Tableau 29'!A1</f>
        <v>Tableau 29: Suivi des dettes et créances tarifaires</v>
      </c>
    </row>
    <row r="109" spans="1:2" ht="15" customHeight="1">
      <c r="B109" s="405"/>
    </row>
    <row r="110" spans="1:2">
      <c r="B110" s="441" t="str">
        <f>'Tarifs raccordements'!A1</f>
        <v>Tarifs de raccordement</v>
      </c>
    </row>
  </sheetData>
  <phoneticPr fontId="103" type="noConversion"/>
  <hyperlinks>
    <hyperlink ref="B6" location="HYPOTHESES!A1" display="HYPOTHESES!A1"/>
    <hyperlink ref="B7" location="'Tableau 1A'!A1" display="'Tableau 1A'!A1"/>
    <hyperlink ref="B8" location="'Tableau 1B'!A1" display="'Tableau 1B'!A1"/>
    <hyperlink ref="B10" location="'Tableau 1D'!A1" display="'Tableau 1D'!A1"/>
    <hyperlink ref="B16" location="'Tableau 3A'!A1" display="'Tableau 3A'!A1"/>
    <hyperlink ref="B17" location="'Tableau 3B'!A1" display="'Tableau 3B'!A1"/>
    <hyperlink ref="B18" location="'Tableau 4A'!A1" display="'Tableau 4A'!A1"/>
    <hyperlink ref="B19" location="'Tableau 4B'!A1" display="'Tableau 4B'!A1"/>
    <hyperlink ref="B21" location="'Tableau 5'!A1" display="'Tableau 5'!A1"/>
    <hyperlink ref="B23" location="'Tableau 6 '!A1" display="'Tableau 6 '!A1"/>
    <hyperlink ref="B24" location="'Tableau 6A'!A1" display="'Tableau 6A'!A1"/>
    <hyperlink ref="B25" location="'Tableau 6B'!A1" display="'Tableau 6B'!A1"/>
    <hyperlink ref="B26" location="'Tableau 6C'!A1" display="'Tableau 6C'!A1"/>
    <hyperlink ref="B27" location="'Tableau 6D'!A1" display="'Tableau 6D'!A1"/>
    <hyperlink ref="B28" location="'Tableau 6E'!A1" display="'Tableau 6E'!A1"/>
    <hyperlink ref="B29" location="'Tableau 6F'!A1" display="'Tableau 6F'!A1"/>
    <hyperlink ref="B30" location="'Tableau 6G'!A1" display="'Tableau 6G'!A1"/>
    <hyperlink ref="B31" location="'Tableau 6H'!A1" display="'Tableau 6H'!A1"/>
    <hyperlink ref="B32" location="'Tableau 6I'!A1" display="'Tableau 6I'!A1"/>
    <hyperlink ref="B33" location="'Tableau 6J'!A1" display="'Tableau 6J'!A1"/>
    <hyperlink ref="B34" location="'Tableau 6K'!A1" display="'Tableau 6K'!A1"/>
    <hyperlink ref="B35" location="'Tableau 6L'!A1" display="'Tableau 6L'!A1"/>
    <hyperlink ref="B37" location="'Tableau 6N'!A1" display="'Tableau 6N'!A1"/>
    <hyperlink ref="B41" location="'Tableau 7'!A1" display="'Tableau 7'!A1"/>
    <hyperlink ref="B44" location="'Tableau 7C'!A1" display="'Tableau 7C'!A1"/>
    <hyperlink ref="B45" location="'Tableau 7D'!A1" display="'Tableau 7D'!A1"/>
    <hyperlink ref="B46" location="'Tableau 7E'!A1" display="'Tableau 7E'!A1"/>
    <hyperlink ref="B47" location="'Tableau 7F'!A1" display="'Tableau 7F'!A1"/>
    <hyperlink ref="B48" location="'Tableau 7G'!A1" display="'Tableau 7G'!A1"/>
    <hyperlink ref="B51" location="'Tableau 7J'!A1" display="'Tableau 7J'!A1"/>
    <hyperlink ref="B52" location="'Tableau 7K'!A1" display="'Tableau 7K'!A1"/>
    <hyperlink ref="B53" location="'Tableau 7L'!A1" display="'Tableau 7L'!A1"/>
    <hyperlink ref="B58" location="'Tableau 8A'!A1" display="'Tableau 8A'!A1"/>
    <hyperlink ref="B59" location="'Tableau 8B'!A1" display="'Tableau 8B'!A1"/>
    <hyperlink ref="B61" location="'Tableau 9A'!A1" display="'Tableau 9A'!A1"/>
    <hyperlink ref="B64" location="'Tableau 10A'!A1" display="'Tableau 10A'!A1"/>
    <hyperlink ref="B65" location="'Tableau 10B'!A1" display="'Tableau 10B'!A1"/>
    <hyperlink ref="B66" location="'Tableau 10C'!A1" display="'Tableau 10C'!A1"/>
    <hyperlink ref="B67" location="'Tableau 11A'!A1" display="'Tableau 11A'!A1"/>
    <hyperlink ref="B69" location="'Tableau 12'!A1" display="'Tableau 12'!A1"/>
    <hyperlink ref="B71" location="'Tableau 14'!A1" display="'Tableau 14'!A1"/>
    <hyperlink ref="B78" location="'Tableau 16A'!A1" display="'Tableau 16A'!A1"/>
    <hyperlink ref="B81" location="'Tableau 17'!A1" display="'Tableau 17'!A1"/>
    <hyperlink ref="B86" location="'Tableau 19'!A1" display="'Tableau 19'!A1"/>
    <hyperlink ref="B88" location="'Tableau 20A'!A1" display="'Tableau 20A'!A1"/>
    <hyperlink ref="B92" location="'Tableau 21A'!A1" display="'Tableau 21A'!A1"/>
    <hyperlink ref="B93" location="'Tableau 21B'!A1" display="'Tableau 21B'!A1"/>
    <hyperlink ref="B94" location="'Tableau 22A'!A1" display="'Tableau 22A'!A1"/>
    <hyperlink ref="B95" location="'Tableau 22B'!A1" display="'Tableau 22B'!A1"/>
    <hyperlink ref="B97" location="'Tableau 23A'!A1" display="'Tableau 23A'!A1"/>
    <hyperlink ref="B98" location="'Tableau 23B'!A1" display="'Tableau 23B'!A1"/>
    <hyperlink ref="B99" location="'Tableau 23C'!A1" display="'Tableau 23C'!A1"/>
    <hyperlink ref="B101" location="'Tableau 24'!A1" display="'Tableau 24'!A1"/>
    <hyperlink ref="B102" location="'Tableau 25'!A1" display="'Tableau 25'!A1"/>
    <hyperlink ref="B103" location="'Tableau 26'!A1" display="'Tableau 26'!A1"/>
    <hyperlink ref="B104" location="'Tableau 27'!A1" display="'Tableau 27'!A1"/>
    <hyperlink ref="B38" location="'Tableau 6O'!A1" display="'Tableau 6O'!A1"/>
    <hyperlink ref="B39" location="'Tableau 6P'!A1" display="'Tableau 6P'!A1"/>
    <hyperlink ref="B54" location="'Tableau 7M'!A1" display="'Tableau 7M'!A1"/>
    <hyperlink ref="B55" location="'Tableau 7N'!A1" display="'Tableau 7N'!A1"/>
    <hyperlink ref="B42" location="'Tableau 7A'!A1" display="'Tableau 7A'!A1"/>
    <hyperlink ref="B110" location="'Tarifs raccordements'!A1" display="'Tarifs raccordements'!A1"/>
    <hyperlink ref="B9" location="'Tableau 1C'!A1" display="'Tableau 1C'!A1"/>
    <hyperlink ref="B11" location="'Tableau 1E'!A1" display="'Tableau 1E'!A1"/>
    <hyperlink ref="B13" location="'Tableau 2'!A1" display="'Tableau 2'!A1"/>
    <hyperlink ref="B14" location="'Tableau 2A'!A1" display="'Tableau 2A'!A1"/>
    <hyperlink ref="B15" location="'Tableau 2B'!A1" display="'Tableau 2B'!A1"/>
    <hyperlink ref="B36" location="'Tableau 6M'!A1" display="'Tableau 6M'!A1"/>
    <hyperlink ref="B49" location="'Tableau 7H'!A1" display="'Tableau 7H'!A1"/>
    <hyperlink ref="B50" location="'Tableau 7I'!A1" display="'Tableau 7I'!A1"/>
    <hyperlink ref="B62" location="'Tableau 9B'!A1" display="'Tableau 9B'!A1"/>
    <hyperlink ref="B63" location="'Tableau 9C'!A1" display="'Tableau 9C'!A1"/>
    <hyperlink ref="B68" location="'Tableau 11B'!A1" display="'Tableau 11B'!A1"/>
    <hyperlink ref="B70" location="'Tableau 13'!A1" display="'Tableau 13'!A1"/>
    <hyperlink ref="B72" location="'Tableau 14A'!A1" display="'Tableau 14A'!A1"/>
    <hyperlink ref="B73" location="'Tableau 14B'!A1" display="'Tableau 14B'!A1"/>
    <hyperlink ref="B74" location="'Tableau 14C'!A1" display="'Tableau 14C'!A1"/>
    <hyperlink ref="B76" location="'Tableau 15'!A1" display="'Tableau 15'!A1"/>
    <hyperlink ref="B79" location="'Tableau 16B'!A1" display="'Tableau 16B'!A1"/>
    <hyperlink ref="B83" location="'Tableau 18A'!A1" display="'Tableau 18A'!A1"/>
    <hyperlink ref="B84" location="'Tableau 18B'!A1" display="'Tableau 18B'!A1"/>
    <hyperlink ref="B89" location="'Tableau 20B'!A1" display="'Tableau 20B'!A1"/>
    <hyperlink ref="B90" location="'Tableau 20C'!A1" display="'Tableau 20C'!A1"/>
    <hyperlink ref="B108" location="'Tableau 29'!A1" display="'Tableau 29'!A1"/>
    <hyperlink ref="B5" location="ANNEXES!A1" display="ANNEXES!A1"/>
    <hyperlink ref="B43" location="'Tableau 7B'!A1" display="'Tableau 7B'!A1"/>
    <hyperlink ref="B56" location="'Tableau 7N'!A1" display="'Tableau 7N'!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G76"/>
  <sheetViews>
    <sheetView topLeftCell="A40" zoomScaleNormal="100" workbookViewId="0">
      <selection activeCell="F86" sqref="F86"/>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s="1607" customFormat="1" ht="18">
      <c r="A1" s="374" t="s">
        <v>1564</v>
      </c>
      <c r="B1" s="374"/>
      <c r="C1" s="360"/>
      <c r="D1" s="360"/>
      <c r="E1" s="360"/>
      <c r="F1" s="2103"/>
      <c r="G1" s="2103"/>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1446</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2.75" customHeight="1"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1450</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4.25">
      <c r="A56" s="2698" t="s">
        <v>509</v>
      </c>
      <c r="B56" s="2699"/>
      <c r="C56" s="2700"/>
      <c r="D56" s="2700"/>
      <c r="E56" s="2700"/>
      <c r="F56" s="2700"/>
      <c r="G56" s="2701"/>
    </row>
    <row r="57" spans="1:7">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row r="76" spans="1:7">
      <c r="A76" s="2136"/>
      <c r="B76" s="2137"/>
      <c r="C76" s="2137"/>
      <c r="D76" s="2137"/>
      <c r="E76" s="2137"/>
      <c r="F76" s="2137"/>
      <c r="G76" s="177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G75"/>
  <sheetViews>
    <sheetView topLeftCell="A29" zoomScaleNormal="100"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s="1607" customFormat="1" ht="18">
      <c r="A1" s="374" t="s">
        <v>1565</v>
      </c>
      <c r="B1" s="374"/>
      <c r="C1" s="360"/>
      <c r="D1" s="360"/>
      <c r="E1" s="360"/>
      <c r="F1" s="2103"/>
      <c r="G1" s="2103"/>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1453</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3.5" thickBot="1">
      <c r="A29" s="2126" t="s">
        <v>1449</v>
      </c>
      <c r="B29" s="2127"/>
      <c r="C29" s="2128">
        <f>SUM(C12:C28)</f>
        <v>0</v>
      </c>
      <c r="D29" s="2129">
        <f>SUM(D12:D28)</f>
        <v>0</v>
      </c>
      <c r="E29" s="2129">
        <f>SUM(E12:E28)</f>
        <v>0</v>
      </c>
      <c r="F29" s="2129">
        <f>SUM(F12:F28)</f>
        <v>0</v>
      </c>
      <c r="G29" s="2130">
        <f>SUM(G12:G28)</f>
        <v>0</v>
      </c>
    </row>
    <row r="30" spans="1:7">
      <c r="A30" s="2113"/>
      <c r="B30" s="2131"/>
      <c r="C30" s="2131"/>
      <c r="D30" s="2131"/>
      <c r="E30" s="2131"/>
      <c r="F30" s="2131"/>
      <c r="G30" s="2132"/>
    </row>
    <row r="31" spans="1:7" ht="12.75" customHeight="1" thickBot="1">
      <c r="A31" s="1757" t="s">
        <v>1454</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4.25">
      <c r="A56" s="2698" t="s">
        <v>509</v>
      </c>
      <c r="B56" s="2699"/>
      <c r="C56" s="2700"/>
      <c r="D56" s="2700"/>
      <c r="E56" s="2700"/>
      <c r="F56" s="2700"/>
      <c r="G56" s="2701"/>
    </row>
    <row r="57" spans="1:7">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sheetPr published="0">
    <pageSetUpPr fitToPage="1"/>
  </sheetPr>
  <dimension ref="A1:G75"/>
  <sheetViews>
    <sheetView topLeftCell="A29" zoomScaleNormal="100"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s="1607" customFormat="1" ht="18">
      <c r="A1" s="374" t="s">
        <v>1566</v>
      </c>
      <c r="B1" s="374"/>
      <c r="C1" s="360"/>
      <c r="D1" s="360"/>
      <c r="E1" s="360"/>
      <c r="F1" s="2103"/>
      <c r="G1" s="2103"/>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1455</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2.75" customHeight="1"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1456</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2.75" customHeight="1">
      <c r="A56" s="2698" t="s">
        <v>509</v>
      </c>
      <c r="B56" s="2699"/>
      <c r="C56" s="2700"/>
      <c r="D56" s="2700"/>
      <c r="E56" s="2700"/>
      <c r="F56" s="2700"/>
      <c r="G56" s="2701"/>
    </row>
    <row r="57" spans="1:7" ht="13.5" customHeight="1">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sheetPr published="0">
    <pageSetUpPr fitToPage="1"/>
  </sheetPr>
  <dimension ref="A1:G75"/>
  <sheetViews>
    <sheetView topLeftCell="A29" zoomScaleNormal="100"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s="1607" customFormat="1" ht="18">
      <c r="A1" s="374" t="s">
        <v>1567</v>
      </c>
      <c r="B1" s="374"/>
      <c r="C1" s="360"/>
      <c r="D1" s="360"/>
      <c r="E1" s="360"/>
      <c r="F1" s="2103"/>
      <c r="G1" s="2103"/>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1457</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3.5"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2.75" customHeight="1" thickBot="1">
      <c r="A31" s="1757" t="s">
        <v>1458</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2.75" customHeight="1">
      <c r="A56" s="2698" t="s">
        <v>509</v>
      </c>
      <c r="B56" s="2699"/>
      <c r="C56" s="2700"/>
      <c r="D56" s="2700"/>
      <c r="E56" s="2700"/>
      <c r="F56" s="2700"/>
      <c r="G56" s="2701"/>
    </row>
    <row r="57" spans="1:7" ht="13.5" customHeight="1">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sheetPr published="0">
    <pageSetUpPr fitToPage="1"/>
  </sheetPr>
  <dimension ref="A1:G75"/>
  <sheetViews>
    <sheetView topLeftCell="A29" zoomScaleNormal="100"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1568</v>
      </c>
      <c r="B1" s="2138"/>
      <c r="C1" s="2138"/>
      <c r="D1" s="2138"/>
      <c r="E1" s="2138"/>
      <c r="F1" s="2138"/>
      <c r="G1" s="2139"/>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1459</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2.75" customHeight="1"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1460</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2.75" customHeight="1">
      <c r="A56" s="2698" t="s">
        <v>509</v>
      </c>
      <c r="B56" s="2699"/>
      <c r="C56" s="2700"/>
      <c r="D56" s="2700"/>
      <c r="E56" s="2700"/>
      <c r="F56" s="2700"/>
      <c r="G56" s="2701"/>
    </row>
    <row r="57" spans="1:7" ht="13.5" customHeight="1">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1569</v>
      </c>
      <c r="B1" s="2138"/>
      <c r="C1" s="2138"/>
      <c r="D1" s="2138"/>
      <c r="E1" s="2138"/>
      <c r="F1" s="2138"/>
      <c r="G1" s="2139"/>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1461</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2.75" customHeight="1"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1462</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2.75" customHeight="1">
      <c r="A56" s="2698" t="s">
        <v>509</v>
      </c>
      <c r="B56" s="2699"/>
      <c r="C56" s="2700"/>
      <c r="D56" s="2700"/>
      <c r="E56" s="2700"/>
      <c r="F56" s="2700"/>
      <c r="G56" s="2701"/>
    </row>
    <row r="57" spans="1:7" ht="13.5" customHeight="1">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1504</v>
      </c>
      <c r="B1" s="374"/>
      <c r="C1" s="360"/>
      <c r="D1" s="360"/>
      <c r="E1" s="360"/>
      <c r="F1" s="2103"/>
      <c r="G1" s="2103"/>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1463</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3.5"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2.75" customHeight="1" thickBot="1">
      <c r="A31" s="1757" t="s">
        <v>1464</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2.75" customHeight="1">
      <c r="A56" s="2698" t="s">
        <v>509</v>
      </c>
      <c r="B56" s="2699"/>
      <c r="C56" s="2700"/>
      <c r="D56" s="2700"/>
      <c r="E56" s="2700"/>
      <c r="F56" s="2700"/>
      <c r="G56" s="2701"/>
    </row>
    <row r="57" spans="1:7" ht="13.5" customHeight="1">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1570</v>
      </c>
      <c r="B1" s="374"/>
      <c r="C1" s="360"/>
      <c r="D1" s="360"/>
      <c r="E1" s="360"/>
      <c r="F1" s="2103"/>
      <c r="G1" s="2103"/>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1571</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2.75" customHeight="1"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1572</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2.75" customHeight="1">
      <c r="A56" s="2698" t="s">
        <v>509</v>
      </c>
      <c r="B56" s="2699"/>
      <c r="C56" s="2700"/>
      <c r="D56" s="2700"/>
      <c r="E56" s="2700"/>
      <c r="F56" s="2700"/>
      <c r="G56" s="2701"/>
    </row>
    <row r="57" spans="1:7" ht="13.5" customHeight="1">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1505</v>
      </c>
      <c r="B1" s="374"/>
      <c r="C1" s="360"/>
      <c r="D1" s="360"/>
      <c r="E1" s="360"/>
      <c r="F1" s="2103"/>
      <c r="G1" s="2103"/>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1467</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2.75" customHeight="1"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1468</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2.75" customHeight="1">
      <c r="A56" s="2698" t="s">
        <v>509</v>
      </c>
      <c r="B56" s="2699"/>
      <c r="C56" s="2700"/>
      <c r="D56" s="2700"/>
      <c r="E56" s="2700"/>
      <c r="F56" s="2700"/>
      <c r="G56" s="2701"/>
    </row>
    <row r="57" spans="1:7" ht="13.5" customHeight="1">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1506</v>
      </c>
      <c r="B1" s="374"/>
      <c r="C1" s="360"/>
      <c r="D1" s="360"/>
      <c r="E1" s="360"/>
      <c r="F1" s="2103"/>
      <c r="G1" s="2103"/>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12"/>
      <c r="B7" s="2110"/>
      <c r="C7" s="2110"/>
      <c r="D7" s="2110"/>
      <c r="E7" s="2110"/>
      <c r="F7" s="2110"/>
      <c r="G7" s="2111"/>
    </row>
    <row r="8" spans="1:7" ht="12.75" customHeight="1" thickBot="1">
      <c r="A8" s="1757" t="s">
        <v>1469</v>
      </c>
      <c r="B8" s="2110"/>
      <c r="C8" s="2110"/>
      <c r="D8" s="2110"/>
      <c r="E8" s="2110"/>
      <c r="F8" s="2110"/>
      <c r="G8" s="2111"/>
    </row>
    <row r="9" spans="1:7" ht="12.75" customHeight="1">
      <c r="A9" s="4039" t="s">
        <v>1447</v>
      </c>
      <c r="B9" s="4039" t="s">
        <v>1448</v>
      </c>
      <c r="C9" s="4042" t="s">
        <v>1430</v>
      </c>
      <c r="D9" s="4042" t="s">
        <v>938</v>
      </c>
      <c r="E9" s="4042" t="s">
        <v>937</v>
      </c>
      <c r="F9" s="4042" t="s">
        <v>936</v>
      </c>
      <c r="G9" s="4036" t="s">
        <v>935</v>
      </c>
    </row>
    <row r="10" spans="1:7">
      <c r="A10" s="4040"/>
      <c r="B10" s="4040"/>
      <c r="C10" s="4043"/>
      <c r="D10" s="4043"/>
      <c r="E10" s="4043"/>
      <c r="F10" s="4043"/>
      <c r="G10" s="4037"/>
    </row>
    <row r="11" spans="1:7" ht="13.5" thickBot="1">
      <c r="A11" s="4041"/>
      <c r="B11" s="4041"/>
      <c r="C11" s="4044"/>
      <c r="D11" s="4044"/>
      <c r="E11" s="4044"/>
      <c r="F11" s="4044"/>
      <c r="G11" s="4038"/>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124"/>
      <c r="E28" s="2124"/>
      <c r="F28" s="2124"/>
      <c r="G28" s="2125"/>
    </row>
    <row r="29" spans="1:7" ht="12.75" customHeight="1" thickBot="1">
      <c r="A29" s="2126" t="s">
        <v>1449</v>
      </c>
      <c r="B29" s="2127"/>
      <c r="C29" s="2128">
        <f>SUM(C12:C28)</f>
        <v>0</v>
      </c>
      <c r="D29" s="2129">
        <f>SUM(D12:D28)</f>
        <v>0</v>
      </c>
      <c r="E29" s="2129">
        <f>SUM(E12:E28)</f>
        <v>0</v>
      </c>
      <c r="F29" s="2129">
        <f>SUM(F12:F28)</f>
        <v>0</v>
      </c>
      <c r="G29" s="2130">
        <f>SUM(G12:G28)</f>
        <v>0</v>
      </c>
    </row>
    <row r="30" spans="1:7" ht="12.75" customHeight="1">
      <c r="A30" s="2113"/>
      <c r="B30" s="2131"/>
      <c r="C30" s="2131"/>
      <c r="D30" s="2131"/>
      <c r="E30" s="2131"/>
      <c r="F30" s="2131"/>
      <c r="G30" s="2132"/>
    </row>
    <row r="31" spans="1:7" ht="13.5" thickBot="1">
      <c r="A31" s="1757" t="s">
        <v>1470</v>
      </c>
      <c r="B31" s="2110"/>
      <c r="C31" s="2110"/>
      <c r="D31" s="2110"/>
      <c r="E31" s="2110"/>
      <c r="F31" s="2110"/>
      <c r="G31" s="2111"/>
    </row>
    <row r="32" spans="1:7" ht="12.75" customHeight="1">
      <c r="A32" s="4039" t="s">
        <v>1447</v>
      </c>
      <c r="B32" s="4039" t="s">
        <v>1448</v>
      </c>
      <c r="C32" s="4042" t="s">
        <v>1430</v>
      </c>
      <c r="D32" s="4042" t="s">
        <v>938</v>
      </c>
      <c r="E32" s="4042" t="s">
        <v>937</v>
      </c>
      <c r="F32" s="4042" t="s">
        <v>936</v>
      </c>
      <c r="G32" s="4036" t="s">
        <v>935</v>
      </c>
    </row>
    <row r="33" spans="1:7">
      <c r="A33" s="4040"/>
      <c r="B33" s="4040"/>
      <c r="C33" s="4043"/>
      <c r="D33" s="4043"/>
      <c r="E33" s="4043"/>
      <c r="F33" s="4043"/>
      <c r="G33" s="4037"/>
    </row>
    <row r="34" spans="1:7" ht="13.5" thickBot="1">
      <c r="A34" s="4041"/>
      <c r="B34" s="4041"/>
      <c r="C34" s="4044"/>
      <c r="D34" s="4044"/>
      <c r="E34" s="4044"/>
      <c r="F34" s="4044"/>
      <c r="G34" s="4038"/>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124"/>
      <c r="E51" s="2124"/>
      <c r="F51" s="2124"/>
      <c r="G51" s="2125"/>
    </row>
    <row r="52" spans="1:7" ht="13.5" thickBot="1">
      <c r="A52" s="2126" t="s">
        <v>1451</v>
      </c>
      <c r="B52" s="2127"/>
      <c r="C52" s="2128">
        <f>SUM(C35:C51)</f>
        <v>0</v>
      </c>
      <c r="D52" s="2129">
        <f>SUM(D35:D51)</f>
        <v>0</v>
      </c>
      <c r="E52" s="2129">
        <f>SUM(E35:E51)</f>
        <v>0</v>
      </c>
      <c r="F52" s="2129">
        <f>SUM(F35:F51)</f>
        <v>0</v>
      </c>
      <c r="G52" s="2130">
        <f>SUM(G35:G51)</f>
        <v>0</v>
      </c>
    </row>
    <row r="53" spans="1:7" ht="13.5" thickBot="1">
      <c r="A53" s="2133"/>
      <c r="B53" s="2134"/>
      <c r="C53" s="2134"/>
      <c r="D53" s="2134"/>
      <c r="E53" s="2134"/>
      <c r="F53" s="2134"/>
      <c r="G53" s="2135"/>
    </row>
    <row r="54" spans="1:7" ht="13.5" thickBot="1">
      <c r="A54" s="2126" t="s">
        <v>1452</v>
      </c>
      <c r="B54" s="2127"/>
      <c r="C54" s="2128">
        <f>+C29+C52</f>
        <v>0</v>
      </c>
      <c r="D54" s="2129">
        <f>+D29+D52</f>
        <v>0</v>
      </c>
      <c r="E54" s="2129">
        <f>+E29+E52</f>
        <v>0</v>
      </c>
      <c r="F54" s="2129">
        <f>+F29+F52</f>
        <v>0</v>
      </c>
      <c r="G54" s="2130">
        <f>+G29+G52</f>
        <v>0</v>
      </c>
    </row>
    <row r="55" spans="1:7" ht="13.5" thickBot="1">
      <c r="A55" s="2133"/>
      <c r="B55" s="2134"/>
      <c r="C55" s="2134"/>
      <c r="D55" s="2134"/>
      <c r="E55" s="2134"/>
      <c r="F55" s="2134"/>
      <c r="G55" s="2135"/>
    </row>
    <row r="56" spans="1:7" ht="12.75" customHeight="1">
      <c r="A56" s="2698" t="s">
        <v>509</v>
      </c>
      <c r="B56" s="2699"/>
      <c r="C56" s="2700"/>
      <c r="D56" s="2700"/>
      <c r="E56" s="2700"/>
      <c r="F56" s="2700"/>
      <c r="G56" s="2701"/>
    </row>
    <row r="57" spans="1:7" ht="13.5" customHeight="1">
      <c r="A57" s="2445"/>
      <c r="B57" s="1763"/>
      <c r="C57" s="1763"/>
      <c r="D57" s="1763"/>
      <c r="E57" s="1763"/>
      <c r="F57" s="1763"/>
      <c r="G57" s="2702"/>
    </row>
    <row r="58" spans="1:7" ht="12.75" customHeight="1">
      <c r="A58" s="4033" t="s">
        <v>1444</v>
      </c>
      <c r="B58" s="4034"/>
      <c r="C58" s="4034"/>
      <c r="D58" s="4034"/>
      <c r="E58" s="4034"/>
      <c r="F58" s="4034"/>
      <c r="G58" s="4035"/>
    </row>
    <row r="59" spans="1:7" ht="12.75" customHeight="1">
      <c r="A59" s="4033" t="s">
        <v>508</v>
      </c>
      <c r="B59" s="4034"/>
      <c r="C59" s="4034"/>
      <c r="D59" s="4034"/>
      <c r="E59" s="4034"/>
      <c r="F59" s="4034"/>
      <c r="G59" s="4035"/>
    </row>
    <row r="60" spans="1:7">
      <c r="A60" s="2688"/>
      <c r="B60" s="2695"/>
      <c r="C60" s="2695"/>
      <c r="D60" s="2695"/>
      <c r="E60" s="2695"/>
      <c r="F60" s="2695"/>
      <c r="G60" s="2696"/>
    </row>
    <row r="61" spans="1:7">
      <c r="A61" s="2688"/>
      <c r="B61" s="2695"/>
      <c r="C61" s="2695"/>
      <c r="D61" s="2695"/>
      <c r="E61" s="2695"/>
      <c r="F61" s="2695"/>
      <c r="G61" s="2696"/>
    </row>
    <row r="62" spans="1:7">
      <c r="A62" s="2688"/>
      <c r="B62" s="2695"/>
      <c r="C62" s="2695"/>
      <c r="D62" s="2695"/>
      <c r="E62" s="2695"/>
      <c r="F62" s="2695"/>
      <c r="G62" s="2696"/>
    </row>
    <row r="63" spans="1:7">
      <c r="A63" s="2688"/>
      <c r="B63" s="2695"/>
      <c r="C63" s="2695"/>
      <c r="D63" s="2695"/>
      <c r="E63" s="2695"/>
      <c r="F63" s="2695"/>
      <c r="G63" s="2696"/>
    </row>
    <row r="64" spans="1:7">
      <c r="A64" s="2688"/>
      <c r="B64" s="2695"/>
      <c r="C64" s="2695"/>
      <c r="D64" s="2695"/>
      <c r="E64" s="2695"/>
      <c r="F64" s="2695"/>
      <c r="G64" s="2696"/>
    </row>
    <row r="65" spans="1:7">
      <c r="A65" s="2688"/>
      <c r="B65" s="2695"/>
      <c r="C65" s="2695"/>
      <c r="D65" s="2695"/>
      <c r="E65" s="2695"/>
      <c r="F65" s="2695"/>
      <c r="G65" s="2696"/>
    </row>
    <row r="66" spans="1:7">
      <c r="A66" s="2688"/>
      <c r="B66" s="2695"/>
      <c r="C66" s="2695"/>
      <c r="D66" s="2695"/>
      <c r="E66" s="2695"/>
      <c r="F66" s="2695"/>
      <c r="G66" s="2696"/>
    </row>
    <row r="67" spans="1:7">
      <c r="A67" s="2688"/>
      <c r="B67" s="2695"/>
      <c r="C67" s="2695"/>
      <c r="D67" s="2695"/>
      <c r="E67" s="2695"/>
      <c r="F67" s="2695"/>
      <c r="G67" s="2696"/>
    </row>
    <row r="68" spans="1:7">
      <c r="A68" s="2688"/>
      <c r="B68" s="2695"/>
      <c r="C68" s="2695"/>
      <c r="D68" s="2695"/>
      <c r="E68" s="2695"/>
      <c r="F68" s="2695"/>
      <c r="G68" s="2696"/>
    </row>
    <row r="69" spans="1:7">
      <c r="A69" s="2688"/>
      <c r="B69" s="2695"/>
      <c r="C69" s="2695"/>
      <c r="D69" s="2695"/>
      <c r="E69" s="2695"/>
      <c r="F69" s="2695"/>
      <c r="G69" s="2696"/>
    </row>
    <row r="70" spans="1:7">
      <c r="A70" s="2688"/>
      <c r="B70" s="2695"/>
      <c r="C70" s="2695"/>
      <c r="D70" s="2695"/>
      <c r="E70" s="2695"/>
      <c r="F70" s="2695"/>
      <c r="G70" s="2696"/>
    </row>
    <row r="71" spans="1:7">
      <c r="A71" s="2688"/>
      <c r="B71" s="2695"/>
      <c r="C71" s="2695"/>
      <c r="D71" s="2695"/>
      <c r="E71" s="2695"/>
      <c r="F71" s="2695"/>
      <c r="G71" s="2696"/>
    </row>
    <row r="72" spans="1:7">
      <c r="A72" s="2688"/>
      <c r="B72" s="2695"/>
      <c r="C72" s="2695"/>
      <c r="D72" s="2695"/>
      <c r="E72" s="2695"/>
      <c r="F72" s="2695"/>
      <c r="G72" s="2696"/>
    </row>
    <row r="73" spans="1:7">
      <c r="A73" s="2688"/>
      <c r="B73" s="2695"/>
      <c r="C73" s="2695"/>
      <c r="D73" s="2695"/>
      <c r="E73" s="2695"/>
      <c r="F73" s="2695"/>
      <c r="G73" s="2696"/>
    </row>
    <row r="74" spans="1:7">
      <c r="A74" s="2688"/>
      <c r="B74" s="2695"/>
      <c r="C74" s="2695"/>
      <c r="D74" s="2695"/>
      <c r="E74" s="2695"/>
      <c r="F74" s="2695"/>
      <c r="G74" s="2696"/>
    </row>
    <row r="75" spans="1:7" ht="13.5" thickBot="1">
      <c r="A75" s="2149"/>
      <c r="B75" s="2150"/>
      <c r="C75" s="2150"/>
      <c r="D75" s="2150"/>
      <c r="E75" s="2150"/>
      <c r="F75" s="2150"/>
      <c r="G75" s="269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sheetPr published="0">
    <pageSetUpPr fitToPage="1"/>
  </sheetPr>
  <dimension ref="A3:M43"/>
  <sheetViews>
    <sheetView zoomScaleNormal="100" workbookViewId="0">
      <selection activeCell="B47" sqref="B47"/>
    </sheetView>
  </sheetViews>
  <sheetFormatPr baseColWidth="10" defaultRowHeight="12.75"/>
  <cols>
    <col min="1" max="1" width="11.42578125" style="2098"/>
    <col min="2" max="2" width="21.85546875" style="2069" customWidth="1"/>
    <col min="3" max="3" width="24.140625" style="1216" customWidth="1"/>
    <col min="4" max="4" width="114.28515625" style="1216" customWidth="1"/>
    <col min="5" max="16384" width="11.42578125" style="1216"/>
  </cols>
  <sheetData>
    <row r="3" spans="1:5" s="1222" customFormat="1" ht="115.5" customHeight="1" thickBot="1">
      <c r="A3" s="2691"/>
      <c r="B3" s="2065"/>
      <c r="C3" s="1217"/>
    </row>
    <row r="4" spans="1:5" s="1222" customFormat="1" ht="75" customHeight="1" thickBot="1">
      <c r="A4" s="2691"/>
      <c r="B4" s="3891" t="s">
        <v>1290</v>
      </c>
      <c r="C4" s="3892"/>
      <c r="D4" s="3893"/>
    </row>
    <row r="5" spans="1:5" s="1222" customFormat="1" ht="6" customHeight="1" thickBot="1">
      <c r="A5" s="2691"/>
      <c r="B5" s="2065"/>
      <c r="C5" s="1217"/>
    </row>
    <row r="6" spans="1:5" s="2068" customFormat="1" ht="31.5" customHeight="1" thickBot="1">
      <c r="A6" s="2692"/>
      <c r="B6" s="2962" t="s">
        <v>1314</v>
      </c>
      <c r="C6" s="2066" t="s">
        <v>921</v>
      </c>
      <c r="D6" s="2067"/>
    </row>
    <row r="7" spans="1:5">
      <c r="E7" s="478"/>
    </row>
    <row r="8" spans="1:5">
      <c r="D8" s="1222"/>
      <c r="E8" s="478"/>
    </row>
    <row r="9" spans="1:5">
      <c r="B9" s="2070"/>
      <c r="C9" s="1222"/>
    </row>
    <row r="10" spans="1:5">
      <c r="B10" s="2468" t="s">
        <v>1291</v>
      </c>
      <c r="C10" s="2468" t="s">
        <v>1537</v>
      </c>
      <c r="D10" s="2467" t="s">
        <v>1619</v>
      </c>
    </row>
    <row r="11" spans="1:5" ht="38.25">
      <c r="B11" s="2468" t="s">
        <v>1292</v>
      </c>
      <c r="C11" s="2468" t="s">
        <v>1537</v>
      </c>
      <c r="D11" s="2467" t="s">
        <v>1335</v>
      </c>
    </row>
    <row r="12" spans="1:5" ht="38.25">
      <c r="B12" s="2468" t="s">
        <v>1293</v>
      </c>
      <c r="C12" s="2468" t="s">
        <v>1537</v>
      </c>
      <c r="D12" s="2467" t="s">
        <v>1336</v>
      </c>
    </row>
    <row r="13" spans="1:5">
      <c r="B13" s="2468" t="s">
        <v>1294</v>
      </c>
      <c r="C13" s="2468" t="s">
        <v>1602</v>
      </c>
      <c r="D13" s="2467" t="s">
        <v>1351</v>
      </c>
    </row>
    <row r="14" spans="1:5" ht="25.5">
      <c r="B14" s="2468" t="s">
        <v>1295</v>
      </c>
      <c r="C14" s="2468" t="s">
        <v>1303</v>
      </c>
      <c r="D14" s="2467" t="s">
        <v>1337</v>
      </c>
    </row>
    <row r="15" spans="1:5" ht="25.5">
      <c r="B15" s="2468" t="s">
        <v>1296</v>
      </c>
      <c r="C15" s="2468" t="s">
        <v>1304</v>
      </c>
      <c r="D15" s="2467" t="s">
        <v>1338</v>
      </c>
    </row>
    <row r="16" spans="1:5" ht="38.25">
      <c r="A16" s="2693"/>
      <c r="B16" s="2468" t="s">
        <v>1306</v>
      </c>
      <c r="C16" s="2468" t="s">
        <v>989</v>
      </c>
      <c r="D16" s="2467" t="s">
        <v>1823</v>
      </c>
    </row>
    <row r="17" spans="1:13" ht="33.75" customHeight="1">
      <c r="A17" s="2693"/>
      <c r="B17" s="2468" t="s">
        <v>1297</v>
      </c>
      <c r="C17" s="2468" t="s">
        <v>989</v>
      </c>
      <c r="D17" s="2467" t="s">
        <v>1339</v>
      </c>
      <c r="F17" s="2098"/>
      <c r="G17" s="2098"/>
    </row>
    <row r="18" spans="1:13" ht="25.5">
      <c r="B18" s="2468" t="s">
        <v>1307</v>
      </c>
      <c r="C18" s="2468" t="s">
        <v>1538</v>
      </c>
      <c r="D18" s="2468" t="s">
        <v>1341</v>
      </c>
      <c r="F18" s="2098"/>
      <c r="G18" s="2531"/>
      <c r="H18" s="2531"/>
      <c r="I18" s="2531"/>
    </row>
    <row r="19" spans="1:13">
      <c r="B19" s="2468" t="s">
        <v>1311</v>
      </c>
      <c r="C19" s="2468" t="s">
        <v>1539</v>
      </c>
      <c r="D19" s="2468" t="s">
        <v>1443</v>
      </c>
      <c r="F19" s="2098"/>
      <c r="G19" s="2531"/>
      <c r="H19" s="2531"/>
      <c r="I19" s="2531"/>
    </row>
    <row r="20" spans="1:13">
      <c r="B20" s="2468" t="s">
        <v>1308</v>
      </c>
      <c r="C20" s="2468" t="s">
        <v>988</v>
      </c>
      <c r="D20" s="2468" t="s">
        <v>1342</v>
      </c>
      <c r="F20" s="2098"/>
      <c r="G20" s="2531"/>
      <c r="H20" s="2531"/>
      <c r="I20" s="2531"/>
    </row>
    <row r="21" spans="1:13" ht="38.25">
      <c r="B21" s="2468" t="s">
        <v>1309</v>
      </c>
      <c r="C21" s="2468" t="s">
        <v>1695</v>
      </c>
      <c r="D21" s="2468" t="s">
        <v>1298</v>
      </c>
      <c r="F21" s="2098"/>
      <c r="G21" s="2531"/>
      <c r="H21" s="2531"/>
      <c r="I21" s="2531"/>
    </row>
    <row r="22" spans="1:13" ht="38.25">
      <c r="B22" s="2468" t="s">
        <v>1310</v>
      </c>
      <c r="C22" s="2468" t="s">
        <v>1696</v>
      </c>
      <c r="D22" s="2468" t="s">
        <v>1340</v>
      </c>
      <c r="F22" s="2098"/>
      <c r="G22" s="2531"/>
      <c r="H22" s="2531"/>
      <c r="I22" s="2531"/>
    </row>
    <row r="23" spans="1:13" ht="38.25">
      <c r="A23" s="2694"/>
      <c r="B23" s="2468" t="s">
        <v>1316</v>
      </c>
      <c r="C23" s="2468" t="s">
        <v>1315</v>
      </c>
      <c r="D23" s="2470" t="s">
        <v>1827</v>
      </c>
      <c r="F23" s="2098"/>
      <c r="G23" s="3024"/>
      <c r="H23" s="2531"/>
      <c r="I23" s="2531"/>
    </row>
    <row r="24" spans="1:13" ht="38.25">
      <c r="B24" s="2472" t="s">
        <v>1317</v>
      </c>
      <c r="C24" s="2473" t="s">
        <v>1541</v>
      </c>
      <c r="D24" s="2471" t="s">
        <v>1344</v>
      </c>
      <c r="G24" s="3025"/>
    </row>
    <row r="25" spans="1:13" ht="102">
      <c r="A25" s="2694"/>
      <c r="B25" s="2471" t="s">
        <v>1318</v>
      </c>
      <c r="C25" s="2473" t="s">
        <v>1541</v>
      </c>
      <c r="D25" s="2471" t="s">
        <v>1299</v>
      </c>
    </row>
    <row r="26" spans="1:13" ht="25.5">
      <c r="B26" s="2472" t="s">
        <v>1319</v>
      </c>
      <c r="C26" s="2473" t="s">
        <v>1541</v>
      </c>
      <c r="D26" s="2471" t="s">
        <v>1442</v>
      </c>
    </row>
    <row r="27" spans="1:13" ht="25.5">
      <c r="B27" s="2472" t="s">
        <v>1321</v>
      </c>
      <c r="C27" s="2473" t="s">
        <v>1542</v>
      </c>
      <c r="D27" s="2469" t="s">
        <v>1345</v>
      </c>
    </row>
    <row r="28" spans="1:13" ht="25.5">
      <c r="B28" s="2472" t="s">
        <v>1322</v>
      </c>
      <c r="C28" s="2473" t="s">
        <v>112</v>
      </c>
      <c r="D28" s="2469" t="s">
        <v>1346</v>
      </c>
    </row>
    <row r="29" spans="1:13" ht="25.5">
      <c r="B29" s="2472" t="s">
        <v>1543</v>
      </c>
      <c r="C29" s="2473" t="s">
        <v>112</v>
      </c>
      <c r="D29" s="2471" t="s">
        <v>1347</v>
      </c>
    </row>
    <row r="30" spans="1:13" ht="38.25">
      <c r="A30" s="2693"/>
      <c r="B30" s="2468" t="s">
        <v>1324</v>
      </c>
      <c r="C30" s="2468" t="s">
        <v>2000</v>
      </c>
      <c r="D30" s="3824" t="s">
        <v>2032</v>
      </c>
      <c r="G30" s="3894"/>
      <c r="H30" s="3894"/>
      <c r="I30" s="3894"/>
      <c r="J30" s="3894"/>
      <c r="K30" s="3894"/>
      <c r="L30" s="3894"/>
      <c r="M30" s="3894"/>
    </row>
    <row r="31" spans="1:13" ht="25.5">
      <c r="B31" s="2472" t="s">
        <v>1325</v>
      </c>
      <c r="C31" s="2473" t="s">
        <v>1540</v>
      </c>
      <c r="D31" s="2469" t="s">
        <v>1343</v>
      </c>
      <c r="G31" s="3894"/>
      <c r="H31" s="3894"/>
      <c r="I31" s="3894"/>
      <c r="J31" s="3894"/>
      <c r="K31" s="3894"/>
      <c r="L31" s="3894"/>
      <c r="M31" s="3894"/>
    </row>
    <row r="32" spans="1:13" ht="25.5">
      <c r="B32" s="2472" t="s">
        <v>1327</v>
      </c>
      <c r="C32" s="2473" t="s">
        <v>1329</v>
      </c>
      <c r="D32" s="2471" t="s">
        <v>1546</v>
      </c>
      <c r="G32" s="3894"/>
      <c r="H32" s="3894"/>
      <c r="I32" s="3894"/>
      <c r="J32" s="3894"/>
      <c r="K32" s="3894"/>
      <c r="L32" s="3894"/>
      <c r="M32" s="3894"/>
    </row>
    <row r="33" spans="2:4" ht="25.5">
      <c r="B33" s="2472" t="s">
        <v>1328</v>
      </c>
      <c r="C33" s="2473" t="s">
        <v>1329</v>
      </c>
      <c r="D33" s="2471" t="s">
        <v>1348</v>
      </c>
    </row>
    <row r="34" spans="2:4" ht="25.5">
      <c r="B34" s="2472" t="s">
        <v>1330</v>
      </c>
      <c r="C34" s="2473" t="s">
        <v>1326</v>
      </c>
      <c r="D34" s="2469" t="s">
        <v>1349</v>
      </c>
    </row>
    <row r="35" spans="2:4">
      <c r="B35" s="2472" t="s">
        <v>1331</v>
      </c>
      <c r="C35" s="2473" t="s">
        <v>1326</v>
      </c>
      <c r="D35" s="2469" t="s">
        <v>1350</v>
      </c>
    </row>
    <row r="36" spans="2:4">
      <c r="B36" s="2472" t="s">
        <v>1332</v>
      </c>
      <c r="C36" s="2473"/>
      <c r="D36" s="2469" t="s">
        <v>1551</v>
      </c>
    </row>
    <row r="37" spans="2:4" ht="25.5">
      <c r="B37" s="2472" t="s">
        <v>1333</v>
      </c>
      <c r="C37" s="2473" t="s">
        <v>1691</v>
      </c>
      <c r="D37" s="2469" t="s">
        <v>1334</v>
      </c>
    </row>
    <row r="38" spans="2:4" ht="25.5">
      <c r="B38" s="2472" t="s">
        <v>1353</v>
      </c>
      <c r="C38" s="2473" t="s">
        <v>1691</v>
      </c>
      <c r="D38" s="2469" t="s">
        <v>1550</v>
      </c>
    </row>
    <row r="39" spans="2:4" ht="25.5">
      <c r="B39" s="2472" t="s">
        <v>1356</v>
      </c>
      <c r="C39" s="2474"/>
      <c r="D39" s="2469" t="s">
        <v>1355</v>
      </c>
    </row>
    <row r="40" spans="2:4" ht="25.5">
      <c r="B40" s="2472" t="s">
        <v>1357</v>
      </c>
      <c r="C40" s="2474"/>
      <c r="D40" s="2469" t="s">
        <v>1354</v>
      </c>
    </row>
    <row r="41" spans="2:4" ht="25.5">
      <c r="B41" s="2472" t="s">
        <v>1358</v>
      </c>
      <c r="C41" s="2474"/>
      <c r="D41" s="2481" t="s">
        <v>1552</v>
      </c>
    </row>
    <row r="42" spans="2:4" ht="25.5">
      <c r="B42" s="2472" t="s">
        <v>1544</v>
      </c>
      <c r="C42" s="2474"/>
      <c r="D42" s="2469" t="s">
        <v>1359</v>
      </c>
    </row>
    <row r="43" spans="2:4">
      <c r="B43" s="2872" t="s">
        <v>1545</v>
      </c>
      <c r="C43" s="2872"/>
      <c r="D43" s="3013" t="s">
        <v>1690</v>
      </c>
    </row>
  </sheetData>
  <mergeCells count="4">
    <mergeCell ref="B4:D4"/>
    <mergeCell ref="G30:M30"/>
    <mergeCell ref="G31:M31"/>
    <mergeCell ref="G32:M32"/>
  </mergeCells>
  <pageMargins left="0.70866141732283472" right="0.70866141732283472" top="0.74803149606299213" bottom="0.74803149606299213" header="0.31496062992125984" footer="0.31496062992125984"/>
  <pageSetup paperSize="9" scale="51" orientation="portrait" r:id="rId1"/>
  <drawing r:id="rId2"/>
</worksheet>
</file>

<file path=xl/worksheets/sheet40.xml><?xml version="1.0" encoding="utf-8"?>
<worksheet xmlns="http://schemas.openxmlformats.org/spreadsheetml/2006/main" xmlns:r="http://schemas.openxmlformats.org/officeDocument/2006/relationships">
  <sheetPr published="0">
    <pageSetUpPr fitToPage="1"/>
  </sheetPr>
  <dimension ref="A1:J52"/>
  <sheetViews>
    <sheetView showGridLines="0" workbookViewId="0">
      <selection activeCell="A30" sqref="A30:G49"/>
    </sheetView>
  </sheetViews>
  <sheetFormatPr baseColWidth="10" defaultColWidth="8.85546875" defaultRowHeight="12.75"/>
  <cols>
    <col min="1" max="1" width="22" style="1607" customWidth="1"/>
    <col min="2" max="2" width="58.5703125" style="1607" customWidth="1"/>
    <col min="3" max="7" width="21.28515625" style="1607" customWidth="1"/>
    <col min="8" max="16384" width="8.85546875" style="1607"/>
  </cols>
  <sheetData>
    <row r="1" spans="1:10" ht="18">
      <c r="A1" s="374" t="s">
        <v>1507</v>
      </c>
      <c r="B1" s="374"/>
      <c r="C1" s="374"/>
      <c r="D1" s="1696"/>
      <c r="E1" s="1696"/>
      <c r="F1" s="1696"/>
      <c r="G1" s="1696"/>
    </row>
    <row r="2" spans="1:10">
      <c r="A2" s="357" t="str">
        <f>'PAGE DE GARDE'!C8</f>
        <v>ELECTRICITE</v>
      </c>
      <c r="B2" s="369" t="str">
        <f>'PAGE DE GARDE'!C10</f>
        <v>PT 2015-2016 V0</v>
      </c>
      <c r="C2" s="1698"/>
      <c r="D2" s="2103"/>
      <c r="E2" s="1698"/>
      <c r="F2" s="1698"/>
      <c r="G2" s="1698"/>
      <c r="H2" s="1606"/>
      <c r="I2" s="1606"/>
      <c r="J2" s="1606"/>
    </row>
    <row r="3" spans="1:10">
      <c r="A3" s="1320" t="str">
        <f>'PAGE DE GARDE'!C7</f>
        <v>GRD</v>
      </c>
      <c r="B3" s="369"/>
      <c r="C3" s="1698"/>
      <c r="D3" s="1698"/>
      <c r="E3" s="1698"/>
      <c r="F3" s="1698"/>
      <c r="G3" s="1698"/>
      <c r="H3" s="1606"/>
      <c r="I3" s="1606"/>
      <c r="J3" s="1606"/>
    </row>
    <row r="4" spans="1:10" ht="13.5" thickBot="1">
      <c r="H4" s="1606"/>
    </row>
    <row r="5" spans="1:10">
      <c r="A5" s="2105"/>
      <c r="B5" s="2106"/>
      <c r="C5" s="2106"/>
      <c r="D5" s="2106"/>
      <c r="E5" s="2106"/>
      <c r="F5" s="2106"/>
      <c r="G5" s="2107"/>
    </row>
    <row r="6" spans="1:10">
      <c r="A6" s="2108" t="s">
        <v>1445</v>
      </c>
      <c r="B6" s="2109"/>
      <c r="C6" s="2110"/>
      <c r="D6" s="2110"/>
      <c r="E6" s="2110"/>
      <c r="F6" s="2110"/>
      <c r="G6" s="2111"/>
    </row>
    <row r="7" spans="1:10" ht="13.5" thickBot="1">
      <c r="A7" s="2112"/>
      <c r="B7" s="2110"/>
      <c r="C7" s="2110"/>
      <c r="D7" s="2110"/>
      <c r="E7" s="2110"/>
      <c r="F7" s="2110"/>
      <c r="G7" s="2111"/>
    </row>
    <row r="8" spans="1:10" ht="12.75" customHeight="1">
      <c r="A8" s="4045" t="s">
        <v>1447</v>
      </c>
      <c r="B8" s="4039" t="s">
        <v>1448</v>
      </c>
      <c r="C8" s="4042" t="s">
        <v>1430</v>
      </c>
      <c r="D8" s="4042" t="s">
        <v>938</v>
      </c>
      <c r="E8" s="4042" t="s">
        <v>937</v>
      </c>
      <c r="F8" s="4042" t="s">
        <v>936</v>
      </c>
      <c r="G8" s="4036" t="s">
        <v>935</v>
      </c>
    </row>
    <row r="9" spans="1:10">
      <c r="A9" s="4046"/>
      <c r="B9" s="4040"/>
      <c r="C9" s="4043"/>
      <c r="D9" s="4043"/>
      <c r="E9" s="4043"/>
      <c r="F9" s="4043"/>
      <c r="G9" s="4037"/>
    </row>
    <row r="10" spans="1:10" ht="13.5" thickBot="1">
      <c r="A10" s="4047"/>
      <c r="B10" s="4041"/>
      <c r="C10" s="4044"/>
      <c r="D10" s="4044"/>
      <c r="E10" s="4044"/>
      <c r="F10" s="4044"/>
      <c r="G10" s="4038"/>
    </row>
    <row r="11" spans="1:10">
      <c r="A11" s="2113"/>
      <c r="B11" s="2114"/>
      <c r="C11" s="2115"/>
      <c r="D11" s="2116"/>
      <c r="E11" s="2116"/>
      <c r="F11" s="2116"/>
      <c r="G11" s="2117"/>
    </row>
    <row r="12" spans="1:10">
      <c r="A12" s="2118"/>
      <c r="B12" s="2119"/>
      <c r="C12" s="2120"/>
      <c r="D12" s="2121"/>
      <c r="E12" s="2121"/>
      <c r="F12" s="2121"/>
      <c r="G12" s="2122"/>
    </row>
    <row r="13" spans="1:10">
      <c r="A13" s="2118"/>
      <c r="B13" s="2119"/>
      <c r="C13" s="2120"/>
      <c r="D13" s="2121"/>
      <c r="E13" s="2121"/>
      <c r="F13" s="2121"/>
      <c r="G13" s="2122"/>
    </row>
    <row r="14" spans="1:10">
      <c r="A14" s="2118"/>
      <c r="B14" s="2119"/>
      <c r="C14" s="2120"/>
      <c r="D14" s="2121"/>
      <c r="E14" s="2121"/>
      <c r="F14" s="2121"/>
      <c r="G14" s="2122"/>
    </row>
    <row r="15" spans="1:10">
      <c r="A15" s="2118"/>
      <c r="B15" s="2119"/>
      <c r="C15" s="2120"/>
      <c r="D15" s="2121"/>
      <c r="E15" s="2121"/>
      <c r="F15" s="2121"/>
      <c r="G15" s="2122"/>
    </row>
    <row r="16" spans="1:10">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ht="13.5" thickBot="1">
      <c r="A27" s="2113"/>
      <c r="B27" s="2114"/>
      <c r="C27" s="2123"/>
      <c r="D27" s="2124"/>
      <c r="E27" s="2124"/>
      <c r="F27" s="2124"/>
      <c r="G27" s="2125"/>
    </row>
    <row r="28" spans="1:7" ht="13.5" thickBot="1">
      <c r="A28" s="2126" t="s">
        <v>754</v>
      </c>
      <c r="B28" s="2127"/>
      <c r="C28" s="2128">
        <f>SUM(C11:C27)</f>
        <v>0</v>
      </c>
      <c r="D28" s="2129">
        <f>SUM(D11:D27)</f>
        <v>0</v>
      </c>
      <c r="E28" s="2129">
        <f>SUM(E11:E27)</f>
        <v>0</v>
      </c>
      <c r="F28" s="2129">
        <f>SUM(F11:F27)</f>
        <v>0</v>
      </c>
      <c r="G28" s="2130">
        <f>SUM(G11:G27)</f>
        <v>0</v>
      </c>
    </row>
    <row r="29" spans="1:7" ht="13.5" thickBot="1">
      <c r="A29" s="2133"/>
      <c r="B29" s="2134"/>
      <c r="C29" s="2134"/>
      <c r="D29" s="2134"/>
      <c r="E29" s="2134"/>
      <c r="F29" s="2134"/>
      <c r="G29" s="2135"/>
    </row>
    <row r="30" spans="1:7" ht="12.75" customHeight="1">
      <c r="A30" s="2698" t="s">
        <v>509</v>
      </c>
      <c r="B30" s="2699"/>
      <c r="C30" s="2700"/>
      <c r="D30" s="2700"/>
      <c r="E30" s="2700"/>
      <c r="F30" s="2700"/>
      <c r="G30" s="2701"/>
    </row>
    <row r="31" spans="1:7" ht="13.5" customHeight="1">
      <c r="A31" s="2445"/>
      <c r="B31" s="1763"/>
      <c r="C31" s="1763"/>
      <c r="D31" s="1763"/>
      <c r="E31" s="1763"/>
      <c r="F31" s="1763"/>
      <c r="G31" s="2702"/>
    </row>
    <row r="32" spans="1:7" ht="12.75" customHeight="1">
      <c r="A32" s="4033" t="s">
        <v>1444</v>
      </c>
      <c r="B32" s="4034"/>
      <c r="C32" s="4034"/>
      <c r="D32" s="4034"/>
      <c r="E32" s="4034"/>
      <c r="F32" s="4034"/>
      <c r="G32" s="4035"/>
    </row>
    <row r="33" spans="1:7" ht="12.75" customHeight="1">
      <c r="A33" s="4033" t="s">
        <v>508</v>
      </c>
      <c r="B33" s="4034"/>
      <c r="C33" s="4034"/>
      <c r="D33" s="4034"/>
      <c r="E33" s="4034"/>
      <c r="F33" s="4034"/>
      <c r="G33" s="4035"/>
    </row>
    <row r="34" spans="1:7">
      <c r="A34" s="2688"/>
      <c r="B34" s="2695"/>
      <c r="C34" s="2695"/>
      <c r="D34" s="2695"/>
      <c r="E34" s="2695"/>
      <c r="F34" s="2695"/>
      <c r="G34" s="2696"/>
    </row>
    <row r="35" spans="1:7">
      <c r="A35" s="2688"/>
      <c r="B35" s="2695"/>
      <c r="C35" s="2695"/>
      <c r="D35" s="2695"/>
      <c r="E35" s="2695"/>
      <c r="F35" s="2695"/>
      <c r="G35" s="2696"/>
    </row>
    <row r="36" spans="1:7">
      <c r="A36" s="2688"/>
      <c r="B36" s="2695"/>
      <c r="C36" s="2695"/>
      <c r="D36" s="2695"/>
      <c r="E36" s="2695"/>
      <c r="F36" s="2695"/>
      <c r="G36" s="2696"/>
    </row>
    <row r="37" spans="1:7">
      <c r="A37" s="2688"/>
      <c r="B37" s="2695"/>
      <c r="C37" s="2695"/>
      <c r="D37" s="2695"/>
      <c r="E37" s="2695"/>
      <c r="F37" s="2695"/>
      <c r="G37" s="2696"/>
    </row>
    <row r="38" spans="1:7">
      <c r="A38" s="2688"/>
      <c r="B38" s="2695"/>
      <c r="C38" s="2695"/>
      <c r="D38" s="2695"/>
      <c r="E38" s="2695"/>
      <c r="F38" s="2695"/>
      <c r="G38" s="2696"/>
    </row>
    <row r="39" spans="1:7">
      <c r="A39" s="2688"/>
      <c r="B39" s="2695"/>
      <c r="C39" s="2695"/>
      <c r="D39" s="2695"/>
      <c r="E39" s="2695"/>
      <c r="F39" s="2695"/>
      <c r="G39" s="2696"/>
    </row>
    <row r="40" spans="1:7">
      <c r="A40" s="2688"/>
      <c r="B40" s="2695"/>
      <c r="C40" s="2695"/>
      <c r="D40" s="2695"/>
      <c r="E40" s="2695"/>
      <c r="F40" s="2695"/>
      <c r="G40" s="2696"/>
    </row>
    <row r="41" spans="1:7">
      <c r="A41" s="2688"/>
      <c r="B41" s="2695"/>
      <c r="C41" s="2695"/>
      <c r="D41" s="2695"/>
      <c r="E41" s="2695"/>
      <c r="F41" s="2695"/>
      <c r="G41" s="2696"/>
    </row>
    <row r="42" spans="1:7">
      <c r="A42" s="2688"/>
      <c r="B42" s="2695"/>
      <c r="C42" s="2695"/>
      <c r="D42" s="2695"/>
      <c r="E42" s="2695"/>
      <c r="F42" s="2695"/>
      <c r="G42" s="2696"/>
    </row>
    <row r="43" spans="1:7">
      <c r="A43" s="2688"/>
      <c r="B43" s="2695"/>
      <c r="C43" s="2695"/>
      <c r="D43" s="2695"/>
      <c r="E43" s="2695"/>
      <c r="F43" s="2695"/>
      <c r="G43" s="2696"/>
    </row>
    <row r="44" spans="1:7">
      <c r="A44" s="2688"/>
      <c r="B44" s="2695"/>
      <c r="C44" s="2695"/>
      <c r="D44" s="2695"/>
      <c r="E44" s="2695"/>
      <c r="F44" s="2695"/>
      <c r="G44" s="2696"/>
    </row>
    <row r="45" spans="1:7">
      <c r="A45" s="2688"/>
      <c r="B45" s="2695"/>
      <c r="C45" s="2695"/>
      <c r="D45" s="2695"/>
      <c r="E45" s="2695"/>
      <c r="F45" s="2695"/>
      <c r="G45" s="2696"/>
    </row>
    <row r="46" spans="1:7">
      <c r="A46" s="2688"/>
      <c r="B46" s="2695"/>
      <c r="C46" s="2695"/>
      <c r="D46" s="2695"/>
      <c r="E46" s="2695"/>
      <c r="F46" s="2695"/>
      <c r="G46" s="2696"/>
    </row>
    <row r="47" spans="1:7">
      <c r="A47" s="2688"/>
      <c r="B47" s="2695"/>
      <c r="C47" s="2695"/>
      <c r="D47" s="2695"/>
      <c r="E47" s="2695"/>
      <c r="F47" s="2695"/>
      <c r="G47" s="2696"/>
    </row>
    <row r="48" spans="1:7">
      <c r="A48" s="2688"/>
      <c r="B48" s="2695"/>
      <c r="C48" s="2695"/>
      <c r="D48" s="2695"/>
      <c r="E48" s="2695"/>
      <c r="F48" s="2695"/>
      <c r="G48" s="2696"/>
    </row>
    <row r="49" spans="1:7" ht="13.5" thickBot="1">
      <c r="A49" s="2149"/>
      <c r="B49" s="2150"/>
      <c r="C49" s="2150"/>
      <c r="D49" s="2150"/>
      <c r="E49" s="2150"/>
      <c r="F49" s="2150"/>
      <c r="G49" s="2697"/>
    </row>
    <row r="50" spans="1:7">
      <c r="A50" s="895"/>
      <c r="B50" s="385"/>
      <c r="C50" s="385"/>
      <c r="D50" s="385"/>
      <c r="E50" s="385"/>
      <c r="F50" s="385"/>
      <c r="G50" s="1795"/>
    </row>
    <row r="51" spans="1:7">
      <c r="A51" s="895"/>
      <c r="B51" s="385"/>
      <c r="C51" s="385"/>
      <c r="D51" s="385"/>
      <c r="E51" s="385"/>
      <c r="F51" s="385"/>
      <c r="G51" s="1795"/>
    </row>
    <row r="52" spans="1:7">
      <c r="A52" s="2"/>
      <c r="B52" s="2"/>
      <c r="C52" s="2"/>
      <c r="D52" s="2"/>
      <c r="E52" s="2"/>
      <c r="F52"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sheetPr published="0">
    <pageSetUpPr fitToPage="1"/>
  </sheetPr>
  <dimension ref="A1:J51"/>
  <sheetViews>
    <sheetView showGridLines="0" workbookViewId="0">
      <selection activeCell="C14" sqref="C14"/>
    </sheetView>
  </sheetViews>
  <sheetFormatPr baseColWidth="10" defaultColWidth="8.85546875" defaultRowHeight="12.75"/>
  <cols>
    <col min="1" max="1" width="22" style="1607" customWidth="1"/>
    <col min="2" max="2" width="58.5703125" style="1607" customWidth="1"/>
    <col min="3" max="7" width="21.28515625" style="1607" customWidth="1"/>
    <col min="8" max="16384" width="8.85546875" style="1607"/>
  </cols>
  <sheetData>
    <row r="1" spans="1:10" ht="18">
      <c r="A1" s="374" t="s">
        <v>1508</v>
      </c>
      <c r="B1" s="374"/>
      <c r="C1" s="374"/>
      <c r="D1" s="1696"/>
      <c r="E1" s="1696"/>
      <c r="F1" s="1696"/>
      <c r="G1" s="1696"/>
    </row>
    <row r="2" spans="1:10">
      <c r="A2" s="357" t="str">
        <f>'PAGE DE GARDE'!C8</f>
        <v>ELECTRICITE</v>
      </c>
      <c r="B2" s="369" t="str">
        <f>'PAGE DE GARDE'!C10</f>
        <v>PT 2015-2016 V0</v>
      </c>
      <c r="C2" s="1698"/>
      <c r="D2" s="2103"/>
      <c r="E2" s="1698"/>
      <c r="F2" s="1698"/>
      <c r="G2" s="1698"/>
      <c r="H2" s="1606"/>
      <c r="I2" s="1606"/>
      <c r="J2" s="1606"/>
    </row>
    <row r="3" spans="1:10">
      <c r="A3" s="1320" t="str">
        <f>'PAGE DE GARDE'!C7</f>
        <v>GRD</v>
      </c>
      <c r="B3" s="369"/>
      <c r="C3" s="1698"/>
      <c r="D3" s="1698"/>
      <c r="E3" s="1698"/>
      <c r="F3" s="1698"/>
      <c r="G3" s="1698"/>
      <c r="H3" s="1606"/>
      <c r="I3" s="1606"/>
      <c r="J3" s="1606"/>
    </row>
    <row r="4" spans="1:10" ht="13.5" thickBot="1">
      <c r="H4" s="1606"/>
    </row>
    <row r="5" spans="1:10">
      <c r="A5" s="2105"/>
      <c r="B5" s="2106"/>
      <c r="C5" s="2106"/>
      <c r="D5" s="2106"/>
      <c r="E5" s="2106"/>
      <c r="F5" s="2106"/>
      <c r="G5" s="2107"/>
    </row>
    <row r="6" spans="1:10">
      <c r="A6" s="2108" t="s">
        <v>1445</v>
      </c>
      <c r="B6" s="2109"/>
      <c r="C6" s="2110"/>
      <c r="D6" s="2110"/>
      <c r="E6" s="2110"/>
      <c r="F6" s="2110"/>
      <c r="G6" s="2111"/>
    </row>
    <row r="7" spans="1:10" ht="13.5" thickBot="1">
      <c r="A7" s="2112"/>
      <c r="B7" s="2110"/>
      <c r="C7" s="2110"/>
      <c r="D7" s="2110"/>
      <c r="E7" s="2110"/>
      <c r="F7" s="2110"/>
      <c r="G7" s="2111"/>
    </row>
    <row r="8" spans="1:10" ht="12.75" customHeight="1">
      <c r="A8" s="4045" t="s">
        <v>1447</v>
      </c>
      <c r="B8" s="4039" t="s">
        <v>1448</v>
      </c>
      <c r="C8" s="4042" t="s">
        <v>1430</v>
      </c>
      <c r="D8" s="4042" t="s">
        <v>938</v>
      </c>
      <c r="E8" s="4042" t="s">
        <v>937</v>
      </c>
      <c r="F8" s="4042" t="s">
        <v>936</v>
      </c>
      <c r="G8" s="4036" t="s">
        <v>935</v>
      </c>
    </row>
    <row r="9" spans="1:10">
      <c r="A9" s="4046"/>
      <c r="B9" s="4040"/>
      <c r="C9" s="4043"/>
      <c r="D9" s="4043"/>
      <c r="E9" s="4043"/>
      <c r="F9" s="4043"/>
      <c r="G9" s="4037"/>
    </row>
    <row r="10" spans="1:10" ht="13.5" thickBot="1">
      <c r="A10" s="4047"/>
      <c r="B10" s="4041"/>
      <c r="C10" s="4044"/>
      <c r="D10" s="4044"/>
      <c r="E10" s="4044"/>
      <c r="F10" s="4044"/>
      <c r="G10" s="4038"/>
    </row>
    <row r="11" spans="1:10">
      <c r="A11" s="2113"/>
      <c r="B11" s="2114"/>
      <c r="C11" s="2115"/>
      <c r="D11" s="2116"/>
      <c r="E11" s="2116"/>
      <c r="F11" s="2116"/>
      <c r="G11" s="2117"/>
    </row>
    <row r="12" spans="1:10">
      <c r="A12" s="2118"/>
      <c r="B12" s="2119"/>
      <c r="C12" s="2120"/>
      <c r="D12" s="2121"/>
      <c r="E12" s="2121"/>
      <c r="F12" s="2121"/>
      <c r="G12" s="2122"/>
    </row>
    <row r="13" spans="1:10">
      <c r="A13" s="2118"/>
      <c r="B13" s="2119"/>
      <c r="C13" s="2120"/>
      <c r="D13" s="2121"/>
      <c r="E13" s="2121"/>
      <c r="F13" s="2121"/>
      <c r="G13" s="2122"/>
    </row>
    <row r="14" spans="1:10">
      <c r="A14" s="2118"/>
      <c r="B14" s="2119"/>
      <c r="C14" s="2120"/>
      <c r="D14" s="2121"/>
      <c r="E14" s="2121"/>
      <c r="F14" s="2121"/>
      <c r="G14" s="2122"/>
    </row>
    <row r="15" spans="1:10">
      <c r="A15" s="2118"/>
      <c r="B15" s="2119"/>
      <c r="C15" s="2120"/>
      <c r="D15" s="2121"/>
      <c r="E15" s="2121"/>
      <c r="F15" s="2121"/>
      <c r="G15" s="2122"/>
    </row>
    <row r="16" spans="1:10">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ht="13.5" thickBot="1">
      <c r="A27" s="2113"/>
      <c r="B27" s="2114"/>
      <c r="C27" s="2123"/>
      <c r="D27" s="2124"/>
      <c r="E27" s="2124"/>
      <c r="F27" s="2124"/>
      <c r="G27" s="2125"/>
    </row>
    <row r="28" spans="1:7" ht="13.5" thickBot="1">
      <c r="A28" s="2126" t="s">
        <v>754</v>
      </c>
      <c r="B28" s="2127"/>
      <c r="C28" s="2128">
        <f>SUM(C11:C27)</f>
        <v>0</v>
      </c>
      <c r="D28" s="2129">
        <f>SUM(D11:D27)</f>
        <v>0</v>
      </c>
      <c r="E28" s="2129">
        <f>SUM(E11:E27)</f>
        <v>0</v>
      </c>
      <c r="F28" s="2129">
        <f>SUM(F11:F27)</f>
        <v>0</v>
      </c>
      <c r="G28" s="2130">
        <f>SUM(G11:G27)</f>
        <v>0</v>
      </c>
    </row>
    <row r="29" spans="1:7" ht="12.75" customHeight="1" thickBot="1">
      <c r="A29" s="2133"/>
      <c r="B29" s="2134"/>
      <c r="C29" s="2134"/>
      <c r="D29" s="2134"/>
      <c r="E29" s="2134"/>
      <c r="F29" s="2134"/>
      <c r="G29" s="2135"/>
    </row>
    <row r="30" spans="1:7" ht="12.75" customHeight="1">
      <c r="A30" s="2698" t="s">
        <v>509</v>
      </c>
      <c r="B30" s="2699"/>
      <c r="C30" s="2700"/>
      <c r="D30" s="2700"/>
      <c r="E30" s="2700"/>
      <c r="F30" s="2700"/>
      <c r="G30" s="2701"/>
    </row>
    <row r="31" spans="1:7" ht="12.75" customHeight="1">
      <c r="A31" s="2445"/>
      <c r="B31" s="1763"/>
      <c r="C31" s="1763"/>
      <c r="D31" s="1763"/>
      <c r="E31" s="1763"/>
      <c r="F31" s="1763"/>
      <c r="G31" s="2702"/>
    </row>
    <row r="32" spans="1:7" ht="12.75" customHeight="1">
      <c r="A32" s="4033" t="s">
        <v>1444</v>
      </c>
      <c r="B32" s="4034"/>
      <c r="C32" s="4034"/>
      <c r="D32" s="4034"/>
      <c r="E32" s="4034"/>
      <c r="F32" s="4034"/>
      <c r="G32" s="4035"/>
    </row>
    <row r="33" spans="1:7" ht="12.75" customHeight="1">
      <c r="A33" s="4033" t="s">
        <v>508</v>
      </c>
      <c r="B33" s="4034"/>
      <c r="C33" s="4034"/>
      <c r="D33" s="4034"/>
      <c r="E33" s="4034"/>
      <c r="F33" s="4034"/>
      <c r="G33" s="4035"/>
    </row>
    <row r="34" spans="1:7">
      <c r="A34" s="2688"/>
      <c r="B34" s="2695"/>
      <c r="C34" s="2695"/>
      <c r="D34" s="2695"/>
      <c r="E34" s="2695"/>
      <c r="F34" s="2695"/>
      <c r="G34" s="2696"/>
    </row>
    <row r="35" spans="1:7">
      <c r="A35" s="2688"/>
      <c r="B35" s="2695"/>
      <c r="C35" s="2695"/>
      <c r="D35" s="2695"/>
      <c r="E35" s="2695"/>
      <c r="F35" s="2695"/>
      <c r="G35" s="2696"/>
    </row>
    <row r="36" spans="1:7">
      <c r="A36" s="2688"/>
      <c r="B36" s="2695"/>
      <c r="C36" s="2695"/>
      <c r="D36" s="2695"/>
      <c r="E36" s="2695"/>
      <c r="F36" s="2695"/>
      <c r="G36" s="2696"/>
    </row>
    <row r="37" spans="1:7">
      <c r="A37" s="2688"/>
      <c r="B37" s="2695"/>
      <c r="C37" s="2695"/>
      <c r="D37" s="2695"/>
      <c r="E37" s="2695"/>
      <c r="F37" s="2695"/>
      <c r="G37" s="2696"/>
    </row>
    <row r="38" spans="1:7">
      <c r="A38" s="2688"/>
      <c r="B38" s="2695"/>
      <c r="C38" s="2695"/>
      <c r="D38" s="2695"/>
      <c r="E38" s="2695"/>
      <c r="F38" s="2695"/>
      <c r="G38" s="2696"/>
    </row>
    <row r="39" spans="1:7">
      <c r="A39" s="2688"/>
      <c r="B39" s="2695"/>
      <c r="C39" s="2695"/>
      <c r="D39" s="2695"/>
      <c r="E39" s="2695"/>
      <c r="F39" s="2695"/>
      <c r="G39" s="2696"/>
    </row>
    <row r="40" spans="1:7">
      <c r="A40" s="2688"/>
      <c r="B40" s="2695"/>
      <c r="C40" s="2695"/>
      <c r="D40" s="2695"/>
      <c r="E40" s="2695"/>
      <c r="F40" s="2695"/>
      <c r="G40" s="2696"/>
    </row>
    <row r="41" spans="1:7">
      <c r="A41" s="2688"/>
      <c r="B41" s="2695"/>
      <c r="C41" s="2695"/>
      <c r="D41" s="2695"/>
      <c r="E41" s="2695"/>
      <c r="F41" s="2695"/>
      <c r="G41" s="2696"/>
    </row>
    <row r="42" spans="1:7">
      <c r="A42" s="2688"/>
      <c r="B42" s="2695"/>
      <c r="C42" s="2695"/>
      <c r="D42" s="2695"/>
      <c r="E42" s="2695"/>
      <c r="F42" s="2695"/>
      <c r="G42" s="2696"/>
    </row>
    <row r="43" spans="1:7">
      <c r="A43" s="2688"/>
      <c r="B43" s="2695"/>
      <c r="C43" s="2695"/>
      <c r="D43" s="2695"/>
      <c r="E43" s="2695"/>
      <c r="F43" s="2695"/>
      <c r="G43" s="2696"/>
    </row>
    <row r="44" spans="1:7">
      <c r="A44" s="2688"/>
      <c r="B44" s="2695"/>
      <c r="C44" s="2695"/>
      <c r="D44" s="2695"/>
      <c r="E44" s="2695"/>
      <c r="F44" s="2695"/>
      <c r="G44" s="2696"/>
    </row>
    <row r="45" spans="1:7">
      <c r="A45" s="2688"/>
      <c r="B45" s="2695"/>
      <c r="C45" s="2695"/>
      <c r="D45" s="2695"/>
      <c r="E45" s="2695"/>
      <c r="F45" s="2695"/>
      <c r="G45" s="2696"/>
    </row>
    <row r="46" spans="1:7">
      <c r="A46" s="2688"/>
      <c r="B46" s="2695"/>
      <c r="C46" s="2695"/>
      <c r="D46" s="2695"/>
      <c r="E46" s="2695"/>
      <c r="F46" s="2695"/>
      <c r="G46" s="2696"/>
    </row>
    <row r="47" spans="1:7">
      <c r="A47" s="2688"/>
      <c r="B47" s="2695"/>
      <c r="C47" s="2695"/>
      <c r="D47" s="2695"/>
      <c r="E47" s="2695"/>
      <c r="F47" s="2695"/>
      <c r="G47" s="2696"/>
    </row>
    <row r="48" spans="1:7">
      <c r="A48" s="2688"/>
      <c r="B48" s="2695"/>
      <c r="C48" s="2695"/>
      <c r="D48" s="2695"/>
      <c r="E48" s="2695"/>
      <c r="F48" s="2695"/>
      <c r="G48" s="2696"/>
    </row>
    <row r="49" spans="1:7" ht="13.5" thickBot="1">
      <c r="A49" s="2149"/>
      <c r="B49" s="2150"/>
      <c r="C49" s="2150"/>
      <c r="D49" s="2150"/>
      <c r="E49" s="2150"/>
      <c r="F49" s="2150"/>
      <c r="G49" s="2697"/>
    </row>
    <row r="50" spans="1:7">
      <c r="A50" s="895"/>
      <c r="B50" s="385"/>
      <c r="C50" s="385"/>
      <c r="D50" s="385"/>
      <c r="E50" s="385"/>
      <c r="F50" s="385"/>
      <c r="G50" s="1795"/>
    </row>
    <row r="51" spans="1:7">
      <c r="A51" s="2"/>
      <c r="B51" s="2"/>
      <c r="C51" s="2"/>
      <c r="D51" s="2"/>
      <c r="E51" s="2"/>
      <c r="F51"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sheetPr published="0">
    <pageSetUpPr fitToPage="1"/>
  </sheetPr>
  <dimension ref="A1:J51"/>
  <sheetViews>
    <sheetView showGridLines="0" workbookViewId="0">
      <selection activeCell="A30" sqref="A30"/>
    </sheetView>
  </sheetViews>
  <sheetFormatPr baseColWidth="10" defaultColWidth="8.85546875" defaultRowHeight="12.75"/>
  <cols>
    <col min="1" max="1" width="22" style="1607" customWidth="1"/>
    <col min="2" max="2" width="58.5703125" style="1607" customWidth="1"/>
    <col min="3" max="7" width="21.28515625" style="1607" customWidth="1"/>
    <col min="8" max="16384" width="8.85546875" style="1607"/>
  </cols>
  <sheetData>
    <row r="1" spans="1:10" ht="18">
      <c r="A1" s="374" t="s">
        <v>1509</v>
      </c>
      <c r="B1" s="374"/>
      <c r="C1" s="374"/>
      <c r="D1" s="1696"/>
      <c r="E1" s="1696"/>
      <c r="F1" s="1696"/>
      <c r="G1" s="1696"/>
    </row>
    <row r="2" spans="1:10">
      <c r="A2" s="357" t="str">
        <f>'PAGE DE GARDE'!C8</f>
        <v>ELECTRICITE</v>
      </c>
      <c r="B2" s="369" t="str">
        <f>'PAGE DE GARDE'!C10</f>
        <v>PT 2015-2016 V0</v>
      </c>
      <c r="C2" s="1698"/>
      <c r="D2" s="2103"/>
      <c r="E2" s="1698"/>
      <c r="F2" s="1698"/>
      <c r="G2" s="1698"/>
      <c r="H2" s="1606"/>
      <c r="I2" s="1606"/>
      <c r="J2" s="1606"/>
    </row>
    <row r="3" spans="1:10">
      <c r="A3" s="1320" t="str">
        <f>'PAGE DE GARDE'!C7</f>
        <v>GRD</v>
      </c>
      <c r="B3" s="369"/>
      <c r="C3" s="1698"/>
      <c r="D3" s="1698"/>
      <c r="E3" s="1698"/>
      <c r="F3" s="1698"/>
      <c r="G3" s="1698"/>
      <c r="H3" s="1606"/>
      <c r="I3" s="1606"/>
      <c r="J3" s="1606"/>
    </row>
    <row r="4" spans="1:10" ht="13.5" thickBot="1">
      <c r="H4" s="1606"/>
    </row>
    <row r="5" spans="1:10">
      <c r="A5" s="2105"/>
      <c r="B5" s="2106"/>
      <c r="C5" s="2106"/>
      <c r="D5" s="2106"/>
      <c r="E5" s="2106"/>
      <c r="F5" s="2106"/>
      <c r="G5" s="2107"/>
    </row>
    <row r="6" spans="1:10">
      <c r="A6" s="2108" t="s">
        <v>1445</v>
      </c>
      <c r="B6" s="2109"/>
      <c r="C6" s="2110"/>
      <c r="D6" s="2110"/>
      <c r="E6" s="2110"/>
      <c r="F6" s="2110"/>
      <c r="G6" s="2111"/>
    </row>
    <row r="7" spans="1:10" ht="13.5" thickBot="1">
      <c r="A7" s="2112"/>
      <c r="B7" s="2110"/>
      <c r="C7" s="2110"/>
      <c r="D7" s="2110"/>
      <c r="E7" s="2110"/>
      <c r="F7" s="2110"/>
      <c r="G7" s="2111"/>
    </row>
    <row r="8" spans="1:10" ht="12.75" customHeight="1">
      <c r="A8" s="4045" t="s">
        <v>1447</v>
      </c>
      <c r="B8" s="4039" t="s">
        <v>1448</v>
      </c>
      <c r="C8" s="4042" t="s">
        <v>1430</v>
      </c>
      <c r="D8" s="4042" t="s">
        <v>938</v>
      </c>
      <c r="E8" s="4042" t="s">
        <v>937</v>
      </c>
      <c r="F8" s="4042" t="s">
        <v>936</v>
      </c>
      <c r="G8" s="4036" t="s">
        <v>935</v>
      </c>
    </row>
    <row r="9" spans="1:10">
      <c r="A9" s="4046"/>
      <c r="B9" s="4040"/>
      <c r="C9" s="4043"/>
      <c r="D9" s="4043"/>
      <c r="E9" s="4043"/>
      <c r="F9" s="4043"/>
      <c r="G9" s="4037"/>
    </row>
    <row r="10" spans="1:10" ht="13.5" thickBot="1">
      <c r="A10" s="4047"/>
      <c r="B10" s="4041"/>
      <c r="C10" s="4044"/>
      <c r="D10" s="4044"/>
      <c r="E10" s="4044"/>
      <c r="F10" s="4044"/>
      <c r="G10" s="4038"/>
    </row>
    <row r="11" spans="1:10">
      <c r="A11" s="2113"/>
      <c r="B11" s="2114"/>
      <c r="C11" s="2115"/>
      <c r="D11" s="2116"/>
      <c r="E11" s="2116"/>
      <c r="F11" s="2116"/>
      <c r="G11" s="2117"/>
    </row>
    <row r="12" spans="1:10">
      <c r="A12" s="2118"/>
      <c r="B12" s="2119"/>
      <c r="C12" s="2120"/>
      <c r="D12" s="2121"/>
      <c r="E12" s="2121"/>
      <c r="F12" s="2121"/>
      <c r="G12" s="2122"/>
    </row>
    <row r="13" spans="1:10">
      <c r="A13" s="2118"/>
      <c r="B13" s="2119"/>
      <c r="C13" s="2120"/>
      <c r="D13" s="2121"/>
      <c r="E13" s="2121"/>
      <c r="F13" s="2121"/>
      <c r="G13" s="2122"/>
    </row>
    <row r="14" spans="1:10">
      <c r="A14" s="2118"/>
      <c r="B14" s="2119"/>
      <c r="C14" s="2120"/>
      <c r="D14" s="2121"/>
      <c r="E14" s="2121"/>
      <c r="F14" s="2121"/>
      <c r="G14" s="2122"/>
    </row>
    <row r="15" spans="1:10">
      <c r="A15" s="2118"/>
      <c r="B15" s="2119"/>
      <c r="C15" s="2120"/>
      <c r="D15" s="2121"/>
      <c r="E15" s="2121"/>
      <c r="F15" s="2121"/>
      <c r="G15" s="2122"/>
    </row>
    <row r="16" spans="1:10">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ht="13.5" thickBot="1">
      <c r="A27" s="2113"/>
      <c r="B27" s="2114"/>
      <c r="C27" s="2123"/>
      <c r="D27" s="2124"/>
      <c r="E27" s="2124"/>
      <c r="F27" s="2124"/>
      <c r="G27" s="2125"/>
    </row>
    <row r="28" spans="1:7" ht="13.5" thickBot="1">
      <c r="A28" s="2126" t="s">
        <v>754</v>
      </c>
      <c r="B28" s="2127"/>
      <c r="C28" s="2128">
        <f>SUM(C11:C27)</f>
        <v>0</v>
      </c>
      <c r="D28" s="2129">
        <f>SUM(D11:D27)</f>
        <v>0</v>
      </c>
      <c r="E28" s="2129">
        <f>SUM(E11:E27)</f>
        <v>0</v>
      </c>
      <c r="F28" s="2129">
        <f>SUM(F11:F27)</f>
        <v>0</v>
      </c>
      <c r="G28" s="2130">
        <f>SUM(G11:G27)</f>
        <v>0</v>
      </c>
    </row>
    <row r="29" spans="1:7" ht="13.5" thickBot="1">
      <c r="A29" s="2133"/>
      <c r="B29" s="2134"/>
      <c r="C29" s="2134"/>
      <c r="D29" s="2134"/>
      <c r="E29" s="2134"/>
      <c r="F29" s="2134"/>
      <c r="G29" s="2135"/>
    </row>
    <row r="30" spans="1:7" ht="12.75" customHeight="1">
      <c r="A30" s="2698" t="s">
        <v>509</v>
      </c>
      <c r="B30" s="2699"/>
      <c r="C30" s="2700"/>
      <c r="D30" s="2700"/>
      <c r="E30" s="2700"/>
      <c r="F30" s="2700"/>
      <c r="G30" s="2701"/>
    </row>
    <row r="31" spans="1:7" ht="12.75" customHeight="1">
      <c r="A31" s="2445"/>
      <c r="B31" s="1763"/>
      <c r="C31" s="1763"/>
      <c r="D31" s="1763"/>
      <c r="E31" s="1763"/>
      <c r="F31" s="1763"/>
      <c r="G31" s="2702"/>
    </row>
    <row r="32" spans="1:7" ht="12.75" customHeight="1">
      <c r="A32" s="4033" t="s">
        <v>1444</v>
      </c>
      <c r="B32" s="4034"/>
      <c r="C32" s="4034"/>
      <c r="D32" s="4034"/>
      <c r="E32" s="4034"/>
      <c r="F32" s="4034"/>
      <c r="G32" s="4035"/>
    </row>
    <row r="33" spans="1:7" ht="12.75" customHeight="1">
      <c r="A33" s="4033" t="s">
        <v>508</v>
      </c>
      <c r="B33" s="4034"/>
      <c r="C33" s="4034"/>
      <c r="D33" s="4034"/>
      <c r="E33" s="4034"/>
      <c r="F33" s="4034"/>
      <c r="G33" s="4035"/>
    </row>
    <row r="34" spans="1:7">
      <c r="A34" s="2688"/>
      <c r="B34" s="2695"/>
      <c r="C34" s="2695"/>
      <c r="D34" s="2695"/>
      <c r="E34" s="2695"/>
      <c r="F34" s="2695"/>
      <c r="G34" s="2696"/>
    </row>
    <row r="35" spans="1:7">
      <c r="A35" s="2688"/>
      <c r="B35" s="2695"/>
      <c r="C35" s="2695"/>
      <c r="D35" s="2695"/>
      <c r="E35" s="2695"/>
      <c r="F35" s="2695"/>
      <c r="G35" s="2696"/>
    </row>
    <row r="36" spans="1:7">
      <c r="A36" s="2688"/>
      <c r="B36" s="2695"/>
      <c r="C36" s="2695"/>
      <c r="D36" s="2695"/>
      <c r="E36" s="2695"/>
      <c r="F36" s="2695"/>
      <c r="G36" s="2696"/>
    </row>
    <row r="37" spans="1:7">
      <c r="A37" s="2688"/>
      <c r="B37" s="2695"/>
      <c r="C37" s="2695"/>
      <c r="D37" s="2695"/>
      <c r="E37" s="2695"/>
      <c r="F37" s="2695"/>
      <c r="G37" s="2696"/>
    </row>
    <row r="38" spans="1:7">
      <c r="A38" s="2688"/>
      <c r="B38" s="2695"/>
      <c r="C38" s="2695"/>
      <c r="D38" s="2695"/>
      <c r="E38" s="2695"/>
      <c r="F38" s="2695"/>
      <c r="G38" s="2696"/>
    </row>
    <row r="39" spans="1:7">
      <c r="A39" s="2688"/>
      <c r="B39" s="2695"/>
      <c r="C39" s="2695"/>
      <c r="D39" s="2695"/>
      <c r="E39" s="2695"/>
      <c r="F39" s="2695"/>
      <c r="G39" s="2696"/>
    </row>
    <row r="40" spans="1:7">
      <c r="A40" s="2688"/>
      <c r="B40" s="2695"/>
      <c r="C40" s="2695"/>
      <c r="D40" s="2695"/>
      <c r="E40" s="2695"/>
      <c r="F40" s="2695"/>
      <c r="G40" s="2696"/>
    </row>
    <row r="41" spans="1:7">
      <c r="A41" s="2688"/>
      <c r="B41" s="2695"/>
      <c r="C41" s="2695"/>
      <c r="D41" s="2695"/>
      <c r="E41" s="2695"/>
      <c r="F41" s="2695"/>
      <c r="G41" s="2696"/>
    </row>
    <row r="42" spans="1:7">
      <c r="A42" s="2688"/>
      <c r="B42" s="2695"/>
      <c r="C42" s="2695"/>
      <c r="D42" s="2695"/>
      <c r="E42" s="2695"/>
      <c r="F42" s="2695"/>
      <c r="G42" s="2696"/>
    </row>
    <row r="43" spans="1:7">
      <c r="A43" s="2688"/>
      <c r="B43" s="2695"/>
      <c r="C43" s="2695"/>
      <c r="D43" s="2695"/>
      <c r="E43" s="2695"/>
      <c r="F43" s="2695"/>
      <c r="G43" s="2696"/>
    </row>
    <row r="44" spans="1:7">
      <c r="A44" s="2688"/>
      <c r="B44" s="2695"/>
      <c r="C44" s="2695"/>
      <c r="D44" s="2695"/>
      <c r="E44" s="2695"/>
      <c r="F44" s="2695"/>
      <c r="G44" s="2696"/>
    </row>
    <row r="45" spans="1:7">
      <c r="A45" s="2688"/>
      <c r="B45" s="2695"/>
      <c r="C45" s="2695"/>
      <c r="D45" s="2695"/>
      <c r="E45" s="2695"/>
      <c r="F45" s="2695"/>
      <c r="G45" s="2696"/>
    </row>
    <row r="46" spans="1:7">
      <c r="A46" s="2688"/>
      <c r="B46" s="2695"/>
      <c r="C46" s="2695"/>
      <c r="D46" s="2695"/>
      <c r="E46" s="2695"/>
      <c r="F46" s="2695"/>
      <c r="G46" s="2696"/>
    </row>
    <row r="47" spans="1:7">
      <c r="A47" s="2688"/>
      <c r="B47" s="2695"/>
      <c r="C47" s="2695"/>
      <c r="D47" s="2695"/>
      <c r="E47" s="2695"/>
      <c r="F47" s="2695"/>
      <c r="G47" s="2696"/>
    </row>
    <row r="48" spans="1:7">
      <c r="A48" s="2688"/>
      <c r="B48" s="2695"/>
      <c r="C48" s="2695"/>
      <c r="D48" s="2695"/>
      <c r="E48" s="2695"/>
      <c r="F48" s="2695"/>
      <c r="G48" s="2696"/>
    </row>
    <row r="49" spans="1:7" ht="13.5" thickBot="1">
      <c r="A49" s="2149"/>
      <c r="B49" s="2150"/>
      <c r="C49" s="2150"/>
      <c r="D49" s="2150"/>
      <c r="E49" s="2150"/>
      <c r="F49" s="2150"/>
      <c r="G49" s="2697"/>
    </row>
    <row r="50" spans="1:7">
      <c r="A50" s="895"/>
      <c r="B50" s="385"/>
      <c r="C50" s="385"/>
      <c r="D50" s="385"/>
      <c r="E50" s="385"/>
      <c r="F50" s="385"/>
      <c r="G50" s="1795"/>
    </row>
    <row r="51" spans="1:7">
      <c r="A51" s="2"/>
      <c r="B51" s="2"/>
      <c r="C51" s="2"/>
      <c r="D51" s="2"/>
      <c r="E51" s="2"/>
      <c r="F51"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sheetPr published="0">
    <pageSetUpPr fitToPage="1"/>
  </sheetPr>
  <dimension ref="A1:F68"/>
  <sheetViews>
    <sheetView showGridLines="0" topLeftCell="A28" zoomScaleNormal="100" workbookViewId="0">
      <selection activeCell="A50" sqref="A50"/>
    </sheetView>
  </sheetViews>
  <sheetFormatPr baseColWidth="10" defaultColWidth="8.85546875" defaultRowHeight="12.75"/>
  <cols>
    <col min="1" max="1" width="63.42578125" style="1607" customWidth="1"/>
    <col min="2" max="2" width="19.7109375" style="1607" customWidth="1"/>
    <col min="3" max="3" width="20.7109375" style="1607" customWidth="1"/>
    <col min="4" max="6" width="19.7109375" style="1607" customWidth="1"/>
    <col min="7" max="16384" width="8.85546875" style="1607"/>
  </cols>
  <sheetData>
    <row r="1" spans="1:6" s="1697" customFormat="1" ht="18">
      <c r="A1" s="374" t="s">
        <v>1510</v>
      </c>
      <c r="B1" s="374"/>
      <c r="C1" s="1696"/>
      <c r="D1" s="1696"/>
      <c r="E1" s="1696"/>
      <c r="F1" s="1696"/>
    </row>
    <row r="2" spans="1:6" s="1699" customFormat="1" ht="11.25">
      <c r="A2" s="357" t="str">
        <f>'PAGE DE GARDE'!C8</f>
        <v>ELECTRICITE</v>
      </c>
      <c r="B2" s="369" t="str">
        <f>'PAGE DE GARDE'!C10</f>
        <v>PT 2015-2016 V0</v>
      </c>
      <c r="C2" s="1698"/>
      <c r="D2" s="1698"/>
      <c r="E2" s="1698"/>
      <c r="F2" s="1698"/>
    </row>
    <row r="3" spans="1:6" s="1699" customFormat="1" ht="11.25">
      <c r="A3" s="1320" t="str">
        <f>'PAGE DE GARDE'!C7</f>
        <v>GRD</v>
      </c>
      <c r="B3" s="369"/>
      <c r="C3" s="1698"/>
      <c r="D3" s="1698"/>
      <c r="E3" s="1698"/>
      <c r="F3" s="1698"/>
    </row>
    <row r="4" spans="1:6" s="2507" customFormat="1" ht="18.75" thickBot="1">
      <c r="A4" s="2505"/>
      <c r="B4" s="2506"/>
      <c r="C4" s="2506"/>
      <c r="D4" s="2506"/>
      <c r="E4" s="2506"/>
    </row>
    <row r="5" spans="1:6" ht="13.5" thickBot="1">
      <c r="A5" s="4048" t="s">
        <v>1029</v>
      </c>
      <c r="B5" s="4049"/>
      <c r="C5" s="4049"/>
      <c r="D5" s="4049"/>
      <c r="E5" s="4049"/>
      <c r="F5" s="4050"/>
    </row>
    <row r="6" spans="1:6" ht="12.75" customHeight="1">
      <c r="A6" s="2508" t="s">
        <v>801</v>
      </c>
      <c r="B6" s="4051" t="s">
        <v>1430</v>
      </c>
      <c r="C6" s="4053" t="s">
        <v>938</v>
      </c>
      <c r="D6" s="4051" t="s">
        <v>937</v>
      </c>
      <c r="E6" s="4051" t="s">
        <v>936</v>
      </c>
      <c r="F6" s="4051" t="s">
        <v>935</v>
      </c>
    </row>
    <row r="7" spans="1:6" ht="27" customHeight="1">
      <c r="A7" s="2509"/>
      <c r="B7" s="4052"/>
      <c r="C7" s="4054"/>
      <c r="D7" s="4052"/>
      <c r="E7" s="4052"/>
      <c r="F7" s="4052"/>
    </row>
    <row r="8" spans="1:6" ht="15">
      <c r="A8" s="2510"/>
      <c r="B8" s="2748"/>
      <c r="C8" s="2758"/>
      <c r="D8" s="2753"/>
      <c r="E8" s="2748"/>
      <c r="F8" s="2748"/>
    </row>
    <row r="9" spans="1:6" ht="15">
      <c r="A9" s="2511" t="s">
        <v>510</v>
      </c>
      <c r="B9" s="2749"/>
      <c r="C9" s="2759"/>
      <c r="D9" s="2754"/>
      <c r="E9" s="2749"/>
      <c r="F9" s="2749"/>
    </row>
    <row r="10" spans="1:6" ht="15">
      <c r="A10" s="2746"/>
      <c r="B10" s="2750"/>
      <c r="C10" s="2760"/>
      <c r="D10" s="2755"/>
      <c r="E10" s="2750"/>
      <c r="F10" s="2763"/>
    </row>
    <row r="11" spans="1:6">
      <c r="A11" s="2120" t="s">
        <v>852</v>
      </c>
      <c r="B11" s="2119"/>
      <c r="C11" s="2118"/>
      <c r="D11" s="2119"/>
      <c r="E11" s="2119"/>
      <c r="F11" s="2119"/>
    </row>
    <row r="12" spans="1:6">
      <c r="A12" s="2120" t="s">
        <v>802</v>
      </c>
      <c r="B12" s="2119"/>
      <c r="C12" s="2118"/>
      <c r="D12" s="2119"/>
      <c r="E12" s="2119"/>
      <c r="F12" s="2119"/>
    </row>
    <row r="13" spans="1:6">
      <c r="A13" s="2120" t="s">
        <v>803</v>
      </c>
      <c r="B13" s="2119"/>
      <c r="C13" s="2118"/>
      <c r="D13" s="2119"/>
      <c r="E13" s="2119"/>
      <c r="F13" s="2119"/>
    </row>
    <row r="14" spans="1:6" ht="15">
      <c r="A14" s="2665"/>
      <c r="B14" s="2751"/>
      <c r="C14" s="2761"/>
      <c r="D14" s="2756"/>
      <c r="E14" s="2751"/>
      <c r="F14" s="2751"/>
    </row>
    <row r="15" spans="1:6">
      <c r="A15" s="2120" t="s">
        <v>853</v>
      </c>
      <c r="B15" s="2119"/>
      <c r="C15" s="2118"/>
      <c r="D15" s="2119"/>
      <c r="E15" s="2119"/>
      <c r="F15" s="2119"/>
    </row>
    <row r="16" spans="1:6">
      <c r="A16" s="2120" t="s">
        <v>723</v>
      </c>
      <c r="B16" s="2119"/>
      <c r="C16" s="2118"/>
      <c r="D16" s="2119"/>
      <c r="E16" s="2119"/>
      <c r="F16" s="2119"/>
    </row>
    <row r="17" spans="1:6">
      <c r="A17" s="2120" t="s">
        <v>724</v>
      </c>
      <c r="B17" s="2119"/>
      <c r="C17" s="2118"/>
      <c r="D17" s="2119"/>
      <c r="E17" s="2119"/>
      <c r="F17" s="2119"/>
    </row>
    <row r="18" spans="1:6">
      <c r="A18" s="2120" t="s">
        <v>725</v>
      </c>
      <c r="B18" s="2119"/>
      <c r="C18" s="2118"/>
      <c r="D18" s="2119"/>
      <c r="E18" s="2119"/>
      <c r="F18" s="2119"/>
    </row>
    <row r="19" spans="1:6">
      <c r="A19" s="2014"/>
      <c r="B19" s="1742"/>
      <c r="C19" s="2014"/>
      <c r="D19" s="1742"/>
      <c r="E19" s="2751"/>
      <c r="F19" s="2751"/>
    </row>
    <row r="20" spans="1:6">
      <c r="A20" s="2120" t="s">
        <v>511</v>
      </c>
      <c r="B20" s="2119"/>
      <c r="C20" s="2118"/>
      <c r="D20" s="2119"/>
      <c r="E20" s="2119"/>
      <c r="F20" s="2119"/>
    </row>
    <row r="21" spans="1:6">
      <c r="A21" s="2120" t="s">
        <v>502</v>
      </c>
      <c r="B21" s="2119"/>
      <c r="C21" s="2118"/>
      <c r="D21" s="2119"/>
      <c r="E21" s="2119"/>
      <c r="F21" s="2119"/>
    </row>
    <row r="22" spans="1:6">
      <c r="A22" s="2120" t="s">
        <v>512</v>
      </c>
      <c r="B22" s="2119"/>
      <c r="C22" s="2118"/>
      <c r="D22" s="2119"/>
      <c r="E22" s="2119"/>
      <c r="F22" s="2119"/>
    </row>
    <row r="23" spans="1:6">
      <c r="A23" s="2120" t="s">
        <v>513</v>
      </c>
      <c r="B23" s="2119"/>
      <c r="C23" s="2118"/>
      <c r="D23" s="2119"/>
      <c r="E23" s="2119"/>
      <c r="F23" s="2119"/>
    </row>
    <row r="24" spans="1:6" ht="15.75" thickBot="1">
      <c r="A24" s="2747"/>
      <c r="B24" s="2752"/>
      <c r="C24" s="2762"/>
      <c r="D24" s="2757"/>
      <c r="E24" s="2752"/>
      <c r="F24" s="2751"/>
    </row>
    <row r="25" spans="1:6" ht="15.75" thickBot="1">
      <c r="A25" s="1695" t="s">
        <v>514</v>
      </c>
      <c r="B25" s="2513">
        <f>SUM(B11:B23)</f>
        <v>0</v>
      </c>
      <c r="C25" s="2512">
        <f>SUM(C11:C23)</f>
        <v>0</v>
      </c>
      <c r="D25" s="2513">
        <f>SUM(D11:D23)</f>
        <v>0</v>
      </c>
      <c r="E25" s="2513">
        <f>SUM(E11:E23)</f>
        <v>0</v>
      </c>
      <c r="F25" s="2513">
        <f>SUM(F11:F23)</f>
        <v>0</v>
      </c>
    </row>
    <row r="30" spans="1:6" ht="13.5" thickBot="1"/>
    <row r="31" spans="1:6" ht="13.5" thickBot="1">
      <c r="A31" s="4048" t="s">
        <v>1030</v>
      </c>
      <c r="B31" s="4049"/>
      <c r="C31" s="4049"/>
      <c r="D31" s="4049"/>
      <c r="E31" s="4049"/>
      <c r="F31" s="4050"/>
    </row>
    <row r="32" spans="1:6" ht="12.75" customHeight="1">
      <c r="A32" s="2508" t="s">
        <v>801</v>
      </c>
      <c r="B32" s="4051" t="s">
        <v>1430</v>
      </c>
      <c r="C32" s="4051" t="s">
        <v>938</v>
      </c>
      <c r="D32" s="4051" t="s">
        <v>937</v>
      </c>
      <c r="E32" s="4051" t="s">
        <v>936</v>
      </c>
      <c r="F32" s="4051" t="s">
        <v>935</v>
      </c>
    </row>
    <row r="33" spans="1:6" ht="25.5" customHeight="1">
      <c r="A33" s="2509"/>
      <c r="B33" s="4052"/>
      <c r="C33" s="4052"/>
      <c r="D33" s="4052"/>
      <c r="E33" s="4052"/>
      <c r="F33" s="4052"/>
    </row>
    <row r="34" spans="1:6" ht="15">
      <c r="A34" s="2510"/>
      <c r="B34" s="2748"/>
      <c r="C34" s="2753"/>
      <c r="D34" s="2753"/>
      <c r="E34" s="2748"/>
      <c r="F34" s="2748"/>
    </row>
    <row r="35" spans="1:6" ht="15">
      <c r="A35" s="2511" t="s">
        <v>510</v>
      </c>
      <c r="B35" s="2749"/>
      <c r="C35" s="2754"/>
      <c r="D35" s="2754"/>
      <c r="E35" s="2749"/>
      <c r="F35" s="2749"/>
    </row>
    <row r="36" spans="1:6" ht="15">
      <c r="A36" s="2665"/>
      <c r="B36" s="2750"/>
      <c r="C36" s="2755"/>
      <c r="D36" s="2755"/>
      <c r="E36" s="2750"/>
      <c r="F36" s="2763"/>
    </row>
    <row r="37" spans="1:6">
      <c r="A37" s="2118" t="s">
        <v>1000</v>
      </c>
      <c r="B37" s="2119"/>
      <c r="C37" s="2119"/>
      <c r="D37" s="2119"/>
      <c r="E37" s="2119"/>
      <c r="F37" s="2119"/>
    </row>
    <row r="38" spans="1:6">
      <c r="A38" s="2118" t="s">
        <v>1471</v>
      </c>
      <c r="B38" s="2119"/>
      <c r="C38" s="2119"/>
      <c r="D38" s="2119"/>
      <c r="E38" s="2119"/>
      <c r="F38" s="2119"/>
    </row>
    <row r="39" spans="1:6">
      <c r="A39" s="2118" t="s">
        <v>738</v>
      </c>
      <c r="B39" s="2119"/>
      <c r="C39" s="2119"/>
      <c r="D39" s="2119"/>
      <c r="E39" s="2119"/>
      <c r="F39" s="2119"/>
    </row>
    <row r="40" spans="1:6">
      <c r="A40" s="2118" t="s">
        <v>999</v>
      </c>
      <c r="B40" s="2119"/>
      <c r="C40" s="2119"/>
      <c r="D40" s="2119"/>
      <c r="E40" s="2119"/>
      <c r="F40" s="2119"/>
    </row>
    <row r="41" spans="1:6">
      <c r="A41" s="2118" t="s">
        <v>1001</v>
      </c>
      <c r="B41" s="2119"/>
      <c r="C41" s="2119"/>
      <c r="D41" s="2119"/>
      <c r="E41" s="2119"/>
      <c r="F41" s="2119"/>
    </row>
    <row r="42" spans="1:6">
      <c r="A42" s="2118" t="s">
        <v>633</v>
      </c>
      <c r="B42" s="2119"/>
      <c r="C42" s="2119"/>
      <c r="D42" s="2119"/>
      <c r="E42" s="2119"/>
      <c r="F42" s="2119"/>
    </row>
    <row r="43" spans="1:6">
      <c r="A43" s="2118" t="s">
        <v>1770</v>
      </c>
      <c r="B43" s="2119"/>
      <c r="C43" s="2119"/>
      <c r="D43" s="2119"/>
      <c r="E43" s="2119"/>
      <c r="F43" s="2119"/>
    </row>
    <row r="44" spans="1:6">
      <c r="A44" s="2118" t="s">
        <v>1771</v>
      </c>
      <c r="B44" s="2119"/>
      <c r="C44" s="2119"/>
      <c r="D44" s="2119"/>
      <c r="E44" s="2119"/>
      <c r="F44" s="2119"/>
    </row>
    <row r="45" spans="1:6">
      <c r="A45" s="2118" t="s">
        <v>83</v>
      </c>
      <c r="B45" s="2119"/>
      <c r="C45" s="2119"/>
      <c r="D45" s="2119"/>
      <c r="E45" s="2119"/>
      <c r="F45" s="2119"/>
    </row>
    <row r="46" spans="1:6">
      <c r="A46" s="2118" t="s">
        <v>644</v>
      </c>
      <c r="B46" s="2119"/>
      <c r="C46" s="2119"/>
      <c r="D46" s="2119"/>
      <c r="E46" s="2119"/>
      <c r="F46" s="2119"/>
    </row>
    <row r="47" spans="1:6">
      <c r="A47" s="2118" t="s">
        <v>645</v>
      </c>
      <c r="B47" s="2119"/>
      <c r="C47" s="2119"/>
      <c r="D47" s="2119"/>
      <c r="E47" s="2119"/>
      <c r="F47" s="2119"/>
    </row>
    <row r="48" spans="1:6">
      <c r="A48" s="2118" t="s">
        <v>646</v>
      </c>
      <c r="B48" s="2119"/>
      <c r="C48" s="2119"/>
      <c r="D48" s="2119"/>
      <c r="E48" s="2119"/>
      <c r="F48" s="2119"/>
    </row>
    <row r="49" spans="1:6">
      <c r="A49" s="2118" t="s">
        <v>1032</v>
      </c>
      <c r="B49" s="2119"/>
      <c r="C49" s="2119"/>
      <c r="D49" s="2119"/>
      <c r="E49" s="2119"/>
      <c r="F49" s="2119"/>
    </row>
    <row r="50" spans="1:6">
      <c r="A50" s="2118" t="s">
        <v>2015</v>
      </c>
      <c r="B50" s="2119"/>
      <c r="C50" s="2119"/>
      <c r="D50" s="2119"/>
      <c r="E50" s="2119"/>
      <c r="F50" s="2119"/>
    </row>
    <row r="51" spans="1:6">
      <c r="A51" s="2118" t="s">
        <v>649</v>
      </c>
      <c r="B51" s="2119"/>
      <c r="C51" s="2119"/>
      <c r="D51" s="2119"/>
      <c r="E51" s="2119"/>
      <c r="F51" s="2119"/>
    </row>
    <row r="52" spans="1:6">
      <c r="A52" s="2118" t="s">
        <v>1194</v>
      </c>
      <c r="B52" s="2119"/>
      <c r="C52" s="2119"/>
      <c r="D52" s="2119"/>
      <c r="E52" s="2119"/>
      <c r="F52" s="2119"/>
    </row>
    <row r="53" spans="1:6">
      <c r="A53" s="2118" t="s">
        <v>447</v>
      </c>
      <c r="B53" s="2119"/>
      <c r="C53" s="2119"/>
      <c r="D53" s="2119"/>
      <c r="E53" s="2119"/>
      <c r="F53" s="2119"/>
    </row>
    <row r="54" spans="1:6" ht="13.5" thickBot="1">
      <c r="A54" s="2118" t="s">
        <v>1003</v>
      </c>
      <c r="B54" s="2119"/>
      <c r="C54" s="2119"/>
      <c r="D54" s="2119"/>
      <c r="E54" s="2119"/>
      <c r="F54" s="2119"/>
    </row>
    <row r="55" spans="1:6" ht="15.75" thickBot="1">
      <c r="A55" s="2764" t="s">
        <v>1037</v>
      </c>
      <c r="B55" s="2513">
        <f>SUM(B36:B54)</f>
        <v>0</v>
      </c>
      <c r="C55" s="2513">
        <f>SUM(C36:C54)</f>
        <v>0</v>
      </c>
      <c r="D55" s="2513">
        <f>SUM(D36:D54)</f>
        <v>0</v>
      </c>
      <c r="E55" s="2513">
        <f>SUM(E36:E54)</f>
        <v>0</v>
      </c>
      <c r="F55" s="2513">
        <f>SUM(F36:F54)</f>
        <v>0</v>
      </c>
    </row>
    <row r="56" spans="1:6">
      <c r="A56" s="2765"/>
      <c r="B56" s="2750"/>
      <c r="C56" s="2750"/>
      <c r="D56" s="2750"/>
      <c r="E56" s="2750"/>
      <c r="F56" s="2750"/>
    </row>
    <row r="57" spans="1:6">
      <c r="A57" s="2118" t="s">
        <v>1033</v>
      </c>
      <c r="B57" s="2119"/>
      <c r="C57" s="2119"/>
      <c r="D57" s="2119"/>
      <c r="E57" s="2119"/>
      <c r="F57" s="2119"/>
    </row>
    <row r="58" spans="1:6">
      <c r="A58" s="2118" t="s">
        <v>1034</v>
      </c>
      <c r="B58" s="2119"/>
      <c r="C58" s="2119"/>
      <c r="D58" s="2119"/>
      <c r="E58" s="2119"/>
      <c r="F58" s="2119"/>
    </row>
    <row r="59" spans="1:6">
      <c r="A59" s="2118" t="s">
        <v>266</v>
      </c>
      <c r="B59" s="2119"/>
      <c r="C59" s="2119"/>
      <c r="D59" s="2119"/>
      <c r="E59" s="2119"/>
      <c r="F59" s="2119"/>
    </row>
    <row r="60" spans="1:6">
      <c r="A60" s="2118" t="s">
        <v>1002</v>
      </c>
      <c r="B60" s="2119"/>
      <c r="C60" s="2119"/>
      <c r="D60" s="2119"/>
      <c r="E60" s="2119"/>
      <c r="F60" s="2119"/>
    </row>
    <row r="61" spans="1:6">
      <c r="A61" s="2118" t="s">
        <v>48</v>
      </c>
      <c r="B61" s="2119"/>
      <c r="C61" s="2119"/>
      <c r="D61" s="2119"/>
      <c r="E61" s="2119"/>
      <c r="F61" s="2119"/>
    </row>
    <row r="62" spans="1:6" ht="13.5" thickBot="1">
      <c r="A62" s="2118" t="s">
        <v>1035</v>
      </c>
      <c r="B62" s="2119"/>
      <c r="C62" s="2119"/>
      <c r="D62" s="2119"/>
      <c r="E62" s="2119"/>
      <c r="F62" s="2119"/>
    </row>
    <row r="63" spans="1:6" ht="15.75" thickBot="1">
      <c r="A63" s="1693" t="s">
        <v>1036</v>
      </c>
      <c r="B63" s="2515">
        <f>SUM(B57:B62)</f>
        <v>0</v>
      </c>
      <c r="C63" s="2515">
        <f>SUM(C57:C62)</f>
        <v>0</v>
      </c>
      <c r="D63" s="2515">
        <f>SUM(D57:D62)</f>
        <v>0</v>
      </c>
      <c r="E63" s="2515">
        <f>SUM(E57:E62)</f>
        <v>0</v>
      </c>
      <c r="F63" s="2515">
        <f>SUM(F57:F62)</f>
        <v>0</v>
      </c>
    </row>
    <row r="64" spans="1:6" ht="15.75" thickBot="1">
      <c r="A64" s="1694"/>
      <c r="B64" s="2767"/>
      <c r="C64" s="1603"/>
      <c r="D64" s="1601"/>
      <c r="E64" s="2768"/>
      <c r="F64" s="2768"/>
    </row>
    <row r="65" spans="1:6" ht="15.75" thickBot="1">
      <c r="A65" s="1695" t="s">
        <v>514</v>
      </c>
      <c r="B65" s="2513">
        <f>B55+B63</f>
        <v>0</v>
      </c>
      <c r="C65" s="2513">
        <f>C55+C63</f>
        <v>0</v>
      </c>
      <c r="D65" s="2766">
        <f>D55+D63</f>
        <v>0</v>
      </c>
      <c r="E65" s="2513">
        <f>E55+E63</f>
        <v>0</v>
      </c>
      <c r="F65" s="2513">
        <f>F55+F63</f>
        <v>0</v>
      </c>
    </row>
    <row r="67" spans="1:6">
      <c r="A67" s="2516" t="s">
        <v>1031</v>
      </c>
      <c r="B67" s="1608">
        <f>'Tableau 3A'!L337</f>
        <v>0</v>
      </c>
      <c r="C67" s="1608">
        <f>'Tableau 3A'!M337</f>
        <v>0</v>
      </c>
      <c r="D67" s="1608">
        <f>'Tableau 3A'!N337</f>
        <v>0</v>
      </c>
      <c r="E67" s="1608">
        <f>'Tableau 3A'!O337</f>
        <v>0</v>
      </c>
      <c r="F67" s="1608">
        <f>'Tableau 3B'!L337</f>
        <v>0</v>
      </c>
    </row>
    <row r="68" spans="1:6">
      <c r="A68" s="2516" t="s">
        <v>506</v>
      </c>
      <c r="B68" s="1608">
        <f>B65-B67</f>
        <v>0</v>
      </c>
      <c r="C68" s="1608">
        <f>C65-C67</f>
        <v>0</v>
      </c>
      <c r="D68" s="1608">
        <f>D65-D67</f>
        <v>0</v>
      </c>
      <c r="E68" s="1608">
        <f>E65-E67</f>
        <v>0</v>
      </c>
      <c r="F68" s="1608">
        <f>F65-F67</f>
        <v>0</v>
      </c>
    </row>
  </sheetData>
  <mergeCells count="12">
    <mergeCell ref="A5:F5"/>
    <mergeCell ref="B6:B7"/>
    <mergeCell ref="C6:C7"/>
    <mergeCell ref="D6:D7"/>
    <mergeCell ref="E6:E7"/>
    <mergeCell ref="F6:F7"/>
    <mergeCell ref="A31:F31"/>
    <mergeCell ref="B32:B33"/>
    <mergeCell ref="C32:C33"/>
    <mergeCell ref="D32:D33"/>
    <mergeCell ref="E32:E33"/>
    <mergeCell ref="F32:F33"/>
  </mergeCells>
  <pageMargins left="0.55118110236220474" right="0.23622047244094491" top="0.43307086614173229" bottom="0.31496062992125984" header="0.27559055118110237" footer="0.15748031496062992"/>
  <pageSetup paperSize="9" scale="60" orientation="landscape"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44.xml><?xml version="1.0" encoding="utf-8"?>
<worksheet xmlns="http://schemas.openxmlformats.org/spreadsheetml/2006/main" xmlns:r="http://schemas.openxmlformats.org/officeDocument/2006/relationships">
  <sheetPr published="0">
    <tabColor rgb="FFFF0000"/>
    <pageSetUpPr fitToPage="1"/>
  </sheetPr>
  <dimension ref="A1:C43"/>
  <sheetViews>
    <sheetView topLeftCell="A7" workbookViewId="0">
      <selection activeCell="E22" sqref="E22"/>
    </sheetView>
  </sheetViews>
  <sheetFormatPr baseColWidth="10" defaultColWidth="8.85546875" defaultRowHeight="12.75"/>
  <cols>
    <col min="1" max="1" width="63.42578125" style="1415" customWidth="1"/>
    <col min="2" max="3" width="19.7109375" style="1415" customWidth="1"/>
    <col min="4" max="16384" width="8.85546875" style="1415"/>
  </cols>
  <sheetData>
    <row r="1" spans="1:3" s="3330" customFormat="1" ht="18">
      <c r="A1" s="374" t="s">
        <v>1876</v>
      </c>
      <c r="B1" s="1696"/>
      <c r="C1" s="1696"/>
    </row>
    <row r="2" spans="1:3" s="3331" customFormat="1" ht="11.25">
      <c r="A2" s="357" t="str">
        <f>'PAGE DE GARDE'!C8</f>
        <v>ELECTRICITE</v>
      </c>
      <c r="B2" s="1698"/>
      <c r="C2" s="1698"/>
    </row>
    <row r="3" spans="1:3" s="3331" customFormat="1" ht="11.25">
      <c r="A3" s="1320" t="str">
        <f>'PAGE DE GARDE'!C7</f>
        <v>GRD</v>
      </c>
      <c r="B3" s="1698"/>
      <c r="C3" s="1698"/>
    </row>
    <row r="4" spans="1:3" s="3332" customFormat="1" ht="18">
      <c r="A4" s="3333"/>
      <c r="B4" s="3334"/>
    </row>
    <row r="5" spans="1:3" ht="13.5" thickBot="1"/>
    <row r="6" spans="1:3" ht="13.5" thickBot="1">
      <c r="A6" s="4048" t="s">
        <v>1030</v>
      </c>
      <c r="B6" s="4049"/>
      <c r="C6" s="4050"/>
    </row>
    <row r="7" spans="1:3" ht="12.75" customHeight="1">
      <c r="A7" s="3335" t="s">
        <v>801</v>
      </c>
      <c r="B7" s="4055" t="s">
        <v>936</v>
      </c>
      <c r="C7" s="4055" t="s">
        <v>935</v>
      </c>
    </row>
    <row r="8" spans="1:3" ht="25.5" customHeight="1">
      <c r="A8" s="3336"/>
      <c r="B8" s="4056"/>
      <c r="C8" s="4056"/>
    </row>
    <row r="9" spans="1:3">
      <c r="A9" s="2703"/>
      <c r="B9" s="3337"/>
      <c r="C9" s="3337"/>
    </row>
    <row r="10" spans="1:3">
      <c r="A10" s="3338" t="s">
        <v>510</v>
      </c>
      <c r="B10" s="3339"/>
      <c r="C10" s="3339"/>
    </row>
    <row r="11" spans="1:3">
      <c r="A11" s="2665"/>
      <c r="B11" s="2750"/>
      <c r="C11" s="2763"/>
    </row>
    <row r="12" spans="1:3">
      <c r="A12" s="2118" t="s">
        <v>1000</v>
      </c>
      <c r="B12" s="2119"/>
      <c r="C12" s="2119"/>
    </row>
    <row r="13" spans="1:3">
      <c r="A13" s="2118" t="s">
        <v>1471</v>
      </c>
      <c r="B13" s="2119"/>
      <c r="C13" s="2119"/>
    </row>
    <row r="14" spans="1:3">
      <c r="A14" s="2118" t="s">
        <v>738</v>
      </c>
      <c r="B14" s="2119"/>
      <c r="C14" s="2119"/>
    </row>
    <row r="15" spans="1:3">
      <c r="A15" s="2118" t="s">
        <v>999</v>
      </c>
      <c r="B15" s="2119"/>
      <c r="C15" s="2119"/>
    </row>
    <row r="16" spans="1:3">
      <c r="A16" s="2118" t="s">
        <v>1001</v>
      </c>
      <c r="B16" s="2119"/>
      <c r="C16" s="2119"/>
    </row>
    <row r="17" spans="1:3">
      <c r="A17" s="2118" t="s">
        <v>633</v>
      </c>
      <c r="B17" s="2119"/>
      <c r="C17" s="2119"/>
    </row>
    <row r="18" spans="1:3">
      <c r="A18" s="2118" t="s">
        <v>1770</v>
      </c>
      <c r="B18" s="2119"/>
      <c r="C18" s="2119"/>
    </row>
    <row r="19" spans="1:3">
      <c r="A19" s="2118" t="s">
        <v>1771</v>
      </c>
      <c r="B19" s="2119"/>
      <c r="C19" s="2119"/>
    </row>
    <row r="20" spans="1:3">
      <c r="A20" s="2118" t="s">
        <v>83</v>
      </c>
      <c r="B20" s="2119"/>
      <c r="C20" s="2119"/>
    </row>
    <row r="21" spans="1:3">
      <c r="A21" s="2118" t="s">
        <v>644</v>
      </c>
      <c r="B21" s="2119"/>
      <c r="C21" s="2119"/>
    </row>
    <row r="22" spans="1:3">
      <c r="A22" s="2118" t="s">
        <v>645</v>
      </c>
      <c r="B22" s="2119"/>
      <c r="C22" s="2119"/>
    </row>
    <row r="23" spans="1:3">
      <c r="A23" s="2118" t="s">
        <v>646</v>
      </c>
      <c r="B23" s="2119"/>
      <c r="C23" s="2119"/>
    </row>
    <row r="24" spans="1:3">
      <c r="A24" s="2118" t="s">
        <v>1032</v>
      </c>
      <c r="B24" s="2119"/>
      <c r="C24" s="2119"/>
    </row>
    <row r="25" spans="1:3">
      <c r="A25" s="2118" t="s">
        <v>2015</v>
      </c>
      <c r="B25" s="2119"/>
      <c r="C25" s="2119"/>
    </row>
    <row r="26" spans="1:3">
      <c r="A26" s="2118" t="s">
        <v>649</v>
      </c>
      <c r="B26" s="2119"/>
      <c r="C26" s="2119"/>
    </row>
    <row r="27" spans="1:3">
      <c r="A27" s="2118" t="s">
        <v>1194</v>
      </c>
      <c r="B27" s="2119"/>
      <c r="C27" s="2119"/>
    </row>
    <row r="28" spans="1:3">
      <c r="A28" s="2118" t="s">
        <v>447</v>
      </c>
      <c r="B28" s="2119"/>
      <c r="C28" s="2119"/>
    </row>
    <row r="29" spans="1:3" ht="13.5" thickBot="1">
      <c r="A29" s="2118" t="s">
        <v>1003</v>
      </c>
      <c r="B29" s="2119"/>
      <c r="C29" s="2119"/>
    </row>
    <row r="30" spans="1:3" ht="15.75" thickBot="1">
      <c r="A30" s="2764" t="s">
        <v>1037</v>
      </c>
      <c r="B30" s="2513">
        <f>SUM(B11:B29)</f>
        <v>0</v>
      </c>
      <c r="C30" s="2513">
        <f>SUM(C11:C29)</f>
        <v>0</v>
      </c>
    </row>
    <row r="31" spans="1:3">
      <c r="A31" s="2765"/>
      <c r="B31" s="2750"/>
      <c r="C31" s="2750"/>
    </row>
    <row r="32" spans="1:3">
      <c r="A32" s="2118" t="s">
        <v>1033</v>
      </c>
      <c r="B32" s="2119"/>
      <c r="C32" s="2119"/>
    </row>
    <row r="33" spans="1:3">
      <c r="A33" s="2118" t="s">
        <v>1034</v>
      </c>
      <c r="B33" s="2119"/>
      <c r="C33" s="2119"/>
    </row>
    <row r="34" spans="1:3">
      <c r="A34" s="2118" t="s">
        <v>266</v>
      </c>
      <c r="B34" s="2119"/>
      <c r="C34" s="2119"/>
    </row>
    <row r="35" spans="1:3">
      <c r="A35" s="2118" t="s">
        <v>1002</v>
      </c>
      <c r="B35" s="2119"/>
      <c r="C35" s="2119"/>
    </row>
    <row r="36" spans="1:3">
      <c r="A36" s="2118" t="s">
        <v>48</v>
      </c>
      <c r="B36" s="2119"/>
      <c r="C36" s="2119"/>
    </row>
    <row r="37" spans="1:3" ht="13.5" thickBot="1">
      <c r="A37" s="2118" t="s">
        <v>1035</v>
      </c>
      <c r="B37" s="2119"/>
      <c r="C37" s="2119"/>
    </row>
    <row r="38" spans="1:3" ht="15.75" thickBot="1">
      <c r="A38" s="1693" t="s">
        <v>1036</v>
      </c>
      <c r="B38" s="2515">
        <f>SUM(B32:B37)</f>
        <v>0</v>
      </c>
      <c r="C38" s="2515">
        <f>SUM(C32:C37)</f>
        <v>0</v>
      </c>
    </row>
    <row r="39" spans="1:3" ht="15.75" thickBot="1">
      <c r="A39" s="1694"/>
      <c r="B39" s="2768"/>
      <c r="C39" s="2768"/>
    </row>
    <row r="40" spans="1:3" ht="15.75" thickBot="1">
      <c r="A40" s="1695" t="s">
        <v>514</v>
      </c>
      <c r="B40" s="2513">
        <f>B30+B38</f>
        <v>0</v>
      </c>
      <c r="C40" s="2513">
        <f>C30+C38</f>
        <v>0</v>
      </c>
    </row>
    <row r="42" spans="1:3">
      <c r="A42" s="3340" t="s">
        <v>1031</v>
      </c>
      <c r="B42" s="1784">
        <f>'Tableau 3A bis'!J181</f>
        <v>0</v>
      </c>
      <c r="C42" s="1784">
        <f>'Tableau 3B bis'!J181</f>
        <v>0</v>
      </c>
    </row>
    <row r="43" spans="1:3">
      <c r="A43" s="3340" t="s">
        <v>506</v>
      </c>
      <c r="B43" s="1784">
        <f>B40-B42</f>
        <v>0</v>
      </c>
      <c r="C43" s="1784">
        <f>C40-C42</f>
        <v>0</v>
      </c>
    </row>
  </sheetData>
  <mergeCells count="3">
    <mergeCell ref="A6:C6"/>
    <mergeCell ref="B7:B8"/>
    <mergeCell ref="C7:C8"/>
  </mergeCells>
  <pageMargins left="0.70866141732283472" right="0.70866141732283472" top="0.74803149606299213" bottom="0.74803149606299213" header="0.31496062992125984" footer="0.31496062992125984"/>
  <pageSetup paperSize="9" scale="86" orientation="portrait" r:id="rId1"/>
</worksheet>
</file>

<file path=xl/worksheets/sheet45.xml><?xml version="1.0" encoding="utf-8"?>
<worksheet xmlns="http://schemas.openxmlformats.org/spreadsheetml/2006/main" xmlns:r="http://schemas.openxmlformats.org/officeDocument/2006/relationships">
  <sheetPr published="0"/>
  <dimension ref="A1:I61"/>
  <sheetViews>
    <sheetView zoomScaleNormal="100" workbookViewId="0">
      <selection activeCell="B30" sqref="B30"/>
    </sheetView>
  </sheetViews>
  <sheetFormatPr baseColWidth="10" defaultColWidth="8.85546875" defaultRowHeight="12.75"/>
  <cols>
    <col min="1" max="1" width="33.28515625" style="1415" customWidth="1"/>
    <col min="2" max="2" width="36.140625" style="1415" customWidth="1"/>
    <col min="3" max="7" width="20.5703125" style="1415" customWidth="1"/>
    <col min="8" max="16384" width="8.85546875" style="1415"/>
  </cols>
  <sheetData>
    <row r="1" spans="1:7" ht="18">
      <c r="A1" s="374" t="s">
        <v>1573</v>
      </c>
      <c r="B1" s="374"/>
      <c r="C1" s="374"/>
      <c r="D1" s="1696"/>
      <c r="E1" s="1696"/>
      <c r="F1" s="1696"/>
      <c r="G1" s="1696"/>
    </row>
    <row r="2" spans="1:7">
      <c r="A2" s="357" t="str">
        <f>'PAGE DE GARDE'!C8</f>
        <v>ELECTRICITE</v>
      </c>
      <c r="B2" s="369" t="str">
        <f>'PAGE DE GARDE'!C10</f>
        <v>PT 2015-2016 V0</v>
      </c>
      <c r="C2" s="357"/>
      <c r="D2" s="1698"/>
      <c r="E2" s="1698"/>
      <c r="F2" s="1698"/>
      <c r="G2" s="1698"/>
    </row>
    <row r="3" spans="1:7">
      <c r="A3" s="1320" t="str">
        <f>'PAGE DE GARDE'!C7</f>
        <v>GRD</v>
      </c>
      <c r="B3" s="369"/>
      <c r="C3" s="357"/>
      <c r="D3" s="1698"/>
      <c r="E3" s="1698"/>
      <c r="F3" s="1698"/>
      <c r="G3" s="1698"/>
    </row>
    <row r="4" spans="1:7" ht="13.5" thickBot="1">
      <c r="A4" s="2517"/>
      <c r="B4" s="2517"/>
      <c r="C4" s="1220"/>
      <c r="D4" s="1220"/>
      <c r="E4" s="1220"/>
      <c r="F4" s="1220"/>
      <c r="G4" s="1220"/>
    </row>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39" t="s">
        <v>1447</v>
      </c>
      <c r="B8" s="4039" t="s">
        <v>1448</v>
      </c>
      <c r="C8" s="4039" t="s">
        <v>1430</v>
      </c>
      <c r="D8" s="4039" t="s">
        <v>938</v>
      </c>
      <c r="E8" s="4039" t="s">
        <v>937</v>
      </c>
      <c r="F8" s="4039" t="s">
        <v>936</v>
      </c>
      <c r="G8" s="4057" t="s">
        <v>935</v>
      </c>
    </row>
    <row r="9" spans="1:7">
      <c r="A9" s="4040"/>
      <c r="B9" s="4040"/>
      <c r="C9" s="4040"/>
      <c r="D9" s="4040"/>
      <c r="E9" s="4040"/>
      <c r="F9" s="4040"/>
      <c r="G9" s="4058"/>
    </row>
    <row r="10" spans="1:7" ht="13.5" thickBot="1">
      <c r="A10" s="4041"/>
      <c r="B10" s="4041"/>
      <c r="C10" s="4041"/>
      <c r="D10" s="4041"/>
      <c r="E10" s="4041"/>
      <c r="F10" s="4041"/>
      <c r="G10" s="4059"/>
    </row>
    <row r="11" spans="1:7">
      <c r="A11" s="2113"/>
      <c r="B11" s="2131"/>
      <c r="C11" s="2518"/>
      <c r="D11" s="2116"/>
      <c r="E11" s="2116"/>
      <c r="F11" s="2116"/>
      <c r="G11" s="2441"/>
    </row>
    <row r="12" spans="1:7">
      <c r="A12" s="2113"/>
      <c r="B12" s="2131" t="s">
        <v>1574</v>
      </c>
      <c r="C12" s="2519">
        <f>SUM(C13:C16)</f>
        <v>0</v>
      </c>
      <c r="D12" s="2520">
        <f>SUM(D13:D16)</f>
        <v>0</v>
      </c>
      <c r="E12" s="2520">
        <f>SUM(E13:E16)</f>
        <v>0</v>
      </c>
      <c r="F12" s="2520">
        <f>SUM(F13:F16)</f>
        <v>0</v>
      </c>
      <c r="G12" s="2521">
        <f>SUM(G13:G16)</f>
        <v>0</v>
      </c>
    </row>
    <row r="13" spans="1:7">
      <c r="A13" s="2113"/>
      <c r="B13" s="2143" t="s">
        <v>441</v>
      </c>
      <c r="C13" s="2522"/>
      <c r="D13" s="2121"/>
      <c r="E13" s="2121"/>
      <c r="F13" s="2121"/>
      <c r="G13" s="2442"/>
    </row>
    <row r="14" spans="1:7">
      <c r="A14" s="2113"/>
      <c r="B14" s="2143" t="s">
        <v>1269</v>
      </c>
      <c r="C14" s="2118"/>
      <c r="D14" s="2121"/>
      <c r="E14" s="2121"/>
      <c r="F14" s="2121"/>
      <c r="G14" s="2442"/>
    </row>
    <row r="15" spans="1:7">
      <c r="A15" s="2113"/>
      <c r="B15" s="2143" t="s">
        <v>272</v>
      </c>
      <c r="C15" s="2118"/>
      <c r="D15" s="2121"/>
      <c r="E15" s="2121"/>
      <c r="F15" s="2121"/>
      <c r="G15" s="2442"/>
    </row>
    <row r="16" spans="1:7">
      <c r="A16" s="2113"/>
      <c r="B16" s="2143" t="s">
        <v>586</v>
      </c>
      <c r="C16" s="2118"/>
      <c r="D16" s="2121"/>
      <c r="E16" s="2121"/>
      <c r="F16" s="2121"/>
      <c r="G16" s="2442"/>
    </row>
    <row r="17" spans="1:9">
      <c r="A17" s="2113"/>
      <c r="B17" s="2131" t="s">
        <v>1575</v>
      </c>
      <c r="C17" s="2118"/>
      <c r="D17" s="2121"/>
      <c r="E17" s="2121"/>
      <c r="F17" s="2121"/>
      <c r="G17" s="2442"/>
    </row>
    <row r="18" spans="1:9">
      <c r="A18" s="2113"/>
      <c r="B18" s="2131"/>
      <c r="C18" s="2113"/>
      <c r="D18" s="2124"/>
      <c r="E18" s="2124"/>
      <c r="F18" s="2124"/>
      <c r="G18" s="2443"/>
    </row>
    <row r="19" spans="1:9">
      <c r="A19" s="2113"/>
      <c r="B19" s="2131"/>
      <c r="C19" s="2113"/>
      <c r="D19" s="2124"/>
      <c r="E19" s="2124"/>
      <c r="F19" s="2124"/>
      <c r="G19" s="2443"/>
    </row>
    <row r="20" spans="1:9" ht="13.5" thickBot="1">
      <c r="A20" s="2113"/>
      <c r="B20" s="2131"/>
      <c r="C20" s="2113"/>
      <c r="D20" s="2124"/>
      <c r="E20" s="2124"/>
      <c r="F20" s="2124"/>
      <c r="G20" s="2443"/>
    </row>
    <row r="21" spans="1:9" ht="13.5" thickBot="1">
      <c r="A21" s="2126" t="s">
        <v>1576</v>
      </c>
      <c r="B21" s="2523" t="s">
        <v>1577</v>
      </c>
      <c r="C21" s="2524">
        <f>C12+C17</f>
        <v>0</v>
      </c>
      <c r="D21" s="2525">
        <f>D12+D17</f>
        <v>0</v>
      </c>
      <c r="E21" s="2525">
        <f>E12+E17</f>
        <v>0</v>
      </c>
      <c r="F21" s="2525">
        <f>F12+F17</f>
        <v>0</v>
      </c>
      <c r="G21" s="2526">
        <f>G12+G17</f>
        <v>0</v>
      </c>
    </row>
    <row r="22" spans="1:9" ht="13.5" thickBot="1">
      <c r="A22" s="2126" t="s">
        <v>1578</v>
      </c>
      <c r="B22" s="2523" t="s">
        <v>1579</v>
      </c>
      <c r="C22" s="2527"/>
      <c r="D22" s="2528"/>
      <c r="E22" s="2528"/>
      <c r="F22" s="2528"/>
      <c r="G22" s="2529"/>
    </row>
    <row r="23" spans="1:9" ht="13.5" thickBot="1">
      <c r="A23" s="2126" t="s">
        <v>1580</v>
      </c>
      <c r="B23" s="2523" t="s">
        <v>1581</v>
      </c>
      <c r="C23" s="2527"/>
      <c r="D23" s="2528"/>
      <c r="E23" s="2528"/>
      <c r="F23" s="2528"/>
      <c r="G23" s="2529"/>
    </row>
    <row r="24" spans="1:9" ht="13.5" thickBot="1">
      <c r="A24" s="2126" t="s">
        <v>1582</v>
      </c>
      <c r="B24" s="2523" t="s">
        <v>1583</v>
      </c>
      <c r="C24" s="2524">
        <f>IF(C21=0,0,C21/(C22+C23))</f>
        <v>0</v>
      </c>
      <c r="D24" s="2525">
        <f>IF(D21=0,0,D21/(D22+D23))</f>
        <v>0</v>
      </c>
      <c r="E24" s="2525">
        <f>IF(E21=0,0,E21/(E22+E23))</f>
        <v>0</v>
      </c>
      <c r="F24" s="2525">
        <f>IF(F21=0,0,F21/(F22+F23))</f>
        <v>0</v>
      </c>
      <c r="G24" s="2526">
        <f>IF(G21=0,0,G21/(G22+G23))</f>
        <v>0</v>
      </c>
    </row>
    <row r="25" spans="1:9" ht="13.5" thickBot="1">
      <c r="A25" s="2105"/>
      <c r="B25" s="2106"/>
      <c r="C25" s="2106"/>
      <c r="D25" s="2106"/>
      <c r="E25" s="2106"/>
      <c r="F25" s="2106"/>
      <c r="G25" s="2440"/>
      <c r="H25" s="1777"/>
    </row>
    <row r="26" spans="1:9" ht="14.25">
      <c r="A26" s="2698" t="s">
        <v>1638</v>
      </c>
      <c r="B26" s="2708"/>
      <c r="C26" s="2708"/>
      <c r="D26" s="2708"/>
      <c r="E26" s="2708"/>
      <c r="F26" s="2708"/>
      <c r="G26" s="2709"/>
      <c r="H26" s="1777"/>
    </row>
    <row r="27" spans="1:9">
      <c r="A27" s="2099" t="s">
        <v>1584</v>
      </c>
      <c r="B27" s="2137"/>
      <c r="C27" s="2137"/>
      <c r="D27" s="2137"/>
      <c r="E27" s="2137"/>
      <c r="F27" s="2137"/>
      <c r="G27" s="2447"/>
      <c r="H27" s="1777"/>
    </row>
    <row r="28" spans="1:9" ht="12.75" customHeight="1">
      <c r="A28" s="2099" t="s">
        <v>1585</v>
      </c>
      <c r="B28" s="2137"/>
      <c r="C28" s="2137"/>
      <c r="D28" s="2137"/>
      <c r="E28" s="2137"/>
      <c r="F28" s="2137"/>
      <c r="G28" s="2447"/>
      <c r="H28" s="1777"/>
    </row>
    <row r="29" spans="1:9" ht="12.75" customHeight="1">
      <c r="A29" s="2136"/>
      <c r="B29" s="2137"/>
      <c r="C29" s="2137"/>
      <c r="D29" s="2137"/>
      <c r="E29" s="2137"/>
      <c r="F29" s="2137"/>
      <c r="G29" s="2447"/>
      <c r="H29" s="1777"/>
    </row>
    <row r="30" spans="1:9" ht="15">
      <c r="A30" s="2448" t="s">
        <v>1586</v>
      </c>
      <c r="B30" s="2530"/>
      <c r="C30" s="2531"/>
      <c r="D30" s="2531"/>
      <c r="E30" s="2531"/>
      <c r="F30" s="2531"/>
      <c r="G30" s="2707"/>
      <c r="H30" s="2532"/>
      <c r="I30" s="2532"/>
    </row>
    <row r="31" spans="1:9">
      <c r="A31" s="2533"/>
      <c r="B31" s="2531"/>
      <c r="C31" s="2531"/>
      <c r="D31" s="2531"/>
      <c r="E31" s="2531"/>
      <c r="F31" s="2531"/>
      <c r="G31" s="2707"/>
      <c r="H31" s="2532"/>
      <c r="I31" s="2532"/>
    </row>
    <row r="32" spans="1:9" ht="12.75" customHeight="1">
      <c r="A32" s="2533" t="s">
        <v>491</v>
      </c>
      <c r="B32" s="2531"/>
      <c r="C32" s="2531"/>
      <c r="D32" s="2531"/>
      <c r="E32" s="2531"/>
      <c r="F32" s="2531"/>
      <c r="G32" s="2707"/>
      <c r="H32" s="2531"/>
      <c r="I32" s="2531"/>
    </row>
    <row r="33" spans="1:9" ht="12.75" customHeight="1">
      <c r="A33" s="2533" t="s">
        <v>492</v>
      </c>
      <c r="B33" s="2531"/>
      <c r="C33" s="2531"/>
      <c r="D33" s="2531"/>
      <c r="E33" s="2531"/>
      <c r="F33" s="2531"/>
      <c r="G33" s="2707"/>
      <c r="H33" s="2531"/>
      <c r="I33" s="2531"/>
    </row>
    <row r="34" spans="1:9">
      <c r="A34" s="2533" t="s">
        <v>493</v>
      </c>
      <c r="B34" s="2531"/>
      <c r="C34" s="2531"/>
      <c r="D34" s="2531"/>
      <c r="E34" s="2531"/>
      <c r="F34" s="2531"/>
      <c r="G34" s="2707"/>
      <c r="H34" s="2531"/>
      <c r="I34" s="2531"/>
    </row>
    <row r="35" spans="1:9">
      <c r="A35" s="2533" t="s">
        <v>494</v>
      </c>
      <c r="B35" s="2531"/>
      <c r="C35" s="2531"/>
      <c r="D35" s="2531"/>
      <c r="E35" s="2531"/>
      <c r="F35" s="2531"/>
      <c r="G35" s="2707"/>
      <c r="H35" s="2531"/>
      <c r="I35" s="2531"/>
    </row>
    <row r="36" spans="1:9" ht="12.75" customHeight="1">
      <c r="A36" s="2533" t="s">
        <v>495</v>
      </c>
      <c r="B36" s="2531"/>
      <c r="C36" s="2531"/>
      <c r="D36" s="2531"/>
      <c r="E36" s="2531"/>
      <c r="F36" s="2531"/>
      <c r="G36" s="2707"/>
      <c r="H36" s="2531"/>
      <c r="I36" s="2531"/>
    </row>
    <row r="37" spans="1:9" ht="12.75" customHeight="1">
      <c r="A37" s="2533" t="s">
        <v>496</v>
      </c>
      <c r="B37" s="2531"/>
      <c r="C37" s="2531"/>
      <c r="D37" s="2531"/>
      <c r="E37" s="2531"/>
      <c r="F37" s="2531"/>
      <c r="G37" s="2707"/>
      <c r="H37" s="2531"/>
      <c r="I37" s="2531"/>
    </row>
    <row r="38" spans="1:9">
      <c r="A38" s="2533"/>
      <c r="B38" s="2531"/>
      <c r="C38" s="2531"/>
      <c r="D38" s="2531"/>
      <c r="E38" s="2531"/>
      <c r="F38" s="2531"/>
      <c r="G38" s="2707"/>
      <c r="H38" s="2531"/>
      <c r="I38" s="2531"/>
    </row>
    <row r="39" spans="1:9" ht="15">
      <c r="A39" s="2448" t="s">
        <v>1587</v>
      </c>
      <c r="B39" s="2531"/>
      <c r="C39" s="2531"/>
      <c r="D39" s="2531"/>
      <c r="E39" s="2531"/>
      <c r="F39" s="2531"/>
      <c r="G39" s="2707"/>
      <c r="H39" s="2531"/>
      <c r="I39" s="2531"/>
    </row>
    <row r="40" spans="1:9" ht="12.75" customHeight="1">
      <c r="A40" s="2533" t="s">
        <v>1312</v>
      </c>
      <c r="B40" s="2531"/>
      <c r="C40" s="2531"/>
      <c r="D40" s="2531"/>
      <c r="E40" s="2531"/>
      <c r="F40" s="2531"/>
      <c r="G40" s="2707"/>
      <c r="H40" s="2531"/>
      <c r="I40" s="2531"/>
    </row>
    <row r="41" spans="1:9">
      <c r="A41" s="2533"/>
      <c r="B41" s="2531"/>
      <c r="C41" s="2531"/>
      <c r="D41" s="2531"/>
      <c r="E41" s="2531"/>
      <c r="F41" s="2531"/>
      <c r="G41" s="2707"/>
      <c r="H41" s="2531"/>
      <c r="I41" s="2531"/>
    </row>
    <row r="42" spans="1:9">
      <c r="A42" s="2136"/>
      <c r="B42" s="2137"/>
      <c r="C42" s="2137"/>
      <c r="D42" s="2137"/>
      <c r="E42" s="2137"/>
      <c r="F42" s="2137"/>
      <c r="G42" s="2447"/>
      <c r="H42" s="1777"/>
    </row>
    <row r="43" spans="1:9">
      <c r="A43" s="2136"/>
      <c r="B43" s="2137"/>
      <c r="C43" s="2137"/>
      <c r="D43" s="2137"/>
      <c r="E43" s="2137"/>
      <c r="F43" s="2137"/>
      <c r="G43" s="2447"/>
      <c r="H43" s="1777"/>
    </row>
    <row r="44" spans="1:9">
      <c r="A44" s="2136"/>
      <c r="B44" s="2137"/>
      <c r="C44" s="2137"/>
      <c r="D44" s="2137"/>
      <c r="E44" s="2137"/>
      <c r="F44" s="2137"/>
      <c r="G44" s="2447"/>
      <c r="H44" s="1777"/>
    </row>
    <row r="45" spans="1:9">
      <c r="A45" s="2136"/>
      <c r="B45" s="2137"/>
      <c r="C45" s="2137"/>
      <c r="D45" s="2137"/>
      <c r="E45" s="2137"/>
      <c r="F45" s="2137"/>
      <c r="G45" s="2447"/>
      <c r="H45" s="1777"/>
    </row>
    <row r="46" spans="1:9">
      <c r="A46" s="2703"/>
      <c r="B46" s="1777"/>
      <c r="C46" s="1777"/>
      <c r="D46" s="1777"/>
      <c r="E46" s="1777"/>
      <c r="F46" s="1777"/>
      <c r="G46" s="2704"/>
    </row>
    <row r="47" spans="1:9">
      <c r="A47" s="2703"/>
      <c r="B47" s="1777"/>
      <c r="C47" s="1777"/>
      <c r="D47" s="1777"/>
      <c r="E47" s="1777"/>
      <c r="F47" s="1777"/>
      <c r="G47" s="2704"/>
    </row>
    <row r="48" spans="1:9">
      <c r="A48" s="2703"/>
      <c r="B48" s="1777"/>
      <c r="C48" s="1777"/>
      <c r="D48" s="1777"/>
      <c r="E48" s="1777"/>
      <c r="F48" s="1777"/>
      <c r="G48" s="2704"/>
    </row>
    <row r="49" spans="1:7">
      <c r="A49" s="2703"/>
      <c r="B49" s="1777"/>
      <c r="C49" s="1777"/>
      <c r="D49" s="1777"/>
      <c r="E49" s="1777"/>
      <c r="F49" s="1777"/>
      <c r="G49" s="2704"/>
    </row>
    <row r="50" spans="1:7">
      <c r="A50" s="2703"/>
      <c r="B50" s="1777"/>
      <c r="C50" s="1777"/>
      <c r="D50" s="1777"/>
      <c r="E50" s="1777"/>
      <c r="F50" s="1777"/>
      <c r="G50" s="2704"/>
    </row>
    <row r="51" spans="1:7" ht="13.5" thickBot="1">
      <c r="A51" s="2705"/>
      <c r="B51" s="2706"/>
      <c r="C51" s="2706"/>
      <c r="D51" s="2706"/>
      <c r="E51" s="2706"/>
      <c r="F51" s="2706"/>
      <c r="G51" s="2697"/>
    </row>
    <row r="52" spans="1:7">
      <c r="A52" s="1777"/>
      <c r="B52" s="1777"/>
      <c r="C52" s="1777"/>
      <c r="D52" s="1777"/>
      <c r="E52" s="1777"/>
      <c r="F52" s="1777"/>
      <c r="G52" s="1777"/>
    </row>
    <row r="53" spans="1:7">
      <c r="A53" s="1777"/>
      <c r="B53" s="1777"/>
      <c r="C53" s="1777"/>
      <c r="D53" s="1777"/>
      <c r="E53" s="1777"/>
      <c r="F53" s="1777"/>
      <c r="G53" s="1777"/>
    </row>
    <row r="54" spans="1:7">
      <c r="A54" s="1777"/>
      <c r="B54" s="1777"/>
      <c r="C54" s="1777"/>
      <c r="D54" s="1777"/>
      <c r="E54" s="1777"/>
      <c r="F54" s="1777"/>
      <c r="G54" s="1777"/>
    </row>
    <row r="55" spans="1:7">
      <c r="A55" s="1777"/>
      <c r="B55" s="1777"/>
      <c r="C55" s="1777"/>
      <c r="D55" s="1777"/>
      <c r="E55" s="1777"/>
      <c r="F55" s="1777"/>
      <c r="G55" s="1777"/>
    </row>
    <row r="56" spans="1:7">
      <c r="A56" s="1777"/>
      <c r="B56" s="1777"/>
      <c r="C56" s="1777"/>
      <c r="D56" s="1777"/>
      <c r="E56" s="1777"/>
      <c r="F56" s="1777"/>
      <c r="G56" s="1777"/>
    </row>
    <row r="57" spans="1:7">
      <c r="A57" s="1777"/>
      <c r="B57" s="1777"/>
      <c r="C57" s="1777"/>
      <c r="D57" s="1777"/>
      <c r="E57" s="1777"/>
      <c r="F57" s="1777"/>
      <c r="G57" s="1777"/>
    </row>
    <row r="58" spans="1:7">
      <c r="A58" s="1777"/>
      <c r="B58" s="1777"/>
      <c r="C58" s="1777"/>
      <c r="D58" s="1777"/>
      <c r="E58" s="1777"/>
      <c r="F58" s="1777"/>
      <c r="G58" s="1777"/>
    </row>
    <row r="59" spans="1:7">
      <c r="A59" s="1777"/>
      <c r="B59" s="1777"/>
      <c r="C59" s="1777"/>
      <c r="D59" s="1777"/>
      <c r="E59" s="1777"/>
      <c r="F59" s="1777"/>
      <c r="G59" s="1777"/>
    </row>
    <row r="60" spans="1:7">
      <c r="A60" s="1777"/>
      <c r="B60" s="1777"/>
      <c r="C60" s="1777"/>
      <c r="D60" s="1777"/>
      <c r="E60" s="1777"/>
      <c r="F60" s="1777"/>
      <c r="G60" s="1777"/>
    </row>
    <row r="61" spans="1:7">
      <c r="A61" s="1777"/>
      <c r="B61" s="1777"/>
      <c r="C61" s="1777"/>
      <c r="D61" s="1777"/>
      <c r="E61" s="1777"/>
      <c r="F61" s="1777"/>
      <c r="G61" s="1777"/>
    </row>
  </sheetData>
  <mergeCells count="7">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sheetPr published="0"/>
  <dimension ref="A1:G78"/>
  <sheetViews>
    <sheetView topLeftCell="B31" zoomScaleNormal="100" workbookViewId="0">
      <selection activeCell="E75" sqref="E75"/>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1772</v>
      </c>
      <c r="B1" s="374"/>
      <c r="C1" s="1696"/>
      <c r="D1" s="1696"/>
      <c r="E1" s="1696"/>
      <c r="F1" s="1696"/>
      <c r="G1" s="1696"/>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08"/>
      <c r="B7" s="2109"/>
      <c r="C7" s="2110"/>
      <c r="D7" s="2110"/>
      <c r="E7" s="2110"/>
      <c r="F7" s="2110"/>
      <c r="G7" s="2111"/>
    </row>
    <row r="8" spans="1:7" ht="13.5" thickBot="1">
      <c r="A8" s="1757" t="s">
        <v>1773</v>
      </c>
      <c r="B8" s="2110"/>
      <c r="C8" s="2110"/>
      <c r="D8" s="2110"/>
      <c r="E8" s="2110"/>
      <c r="F8" s="2110"/>
      <c r="G8" s="2111"/>
    </row>
    <row r="9" spans="1:7" ht="12.75" customHeight="1">
      <c r="A9" s="4045" t="s">
        <v>1447</v>
      </c>
      <c r="B9" s="4039" t="s">
        <v>1448</v>
      </c>
      <c r="C9" s="4045" t="s">
        <v>1430</v>
      </c>
      <c r="D9" s="4045" t="s">
        <v>938</v>
      </c>
      <c r="E9" s="4042" t="s">
        <v>937</v>
      </c>
      <c r="F9" s="4042" t="s">
        <v>936</v>
      </c>
      <c r="G9" s="4057" t="s">
        <v>935</v>
      </c>
    </row>
    <row r="10" spans="1:7">
      <c r="A10" s="4046"/>
      <c r="B10" s="4040"/>
      <c r="C10" s="4046"/>
      <c r="D10" s="4046"/>
      <c r="E10" s="4060"/>
      <c r="F10" s="4060"/>
      <c r="G10" s="4058"/>
    </row>
    <row r="11" spans="1:7" ht="13.5" thickBot="1">
      <c r="A11" s="4047"/>
      <c r="B11" s="4041"/>
      <c r="C11" s="4047"/>
      <c r="D11" s="4047"/>
      <c r="E11" s="4044"/>
      <c r="F11" s="4044"/>
      <c r="G11" s="4059"/>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534"/>
      <c r="E28" s="2534"/>
      <c r="F28" s="2534"/>
      <c r="G28" s="2125"/>
    </row>
    <row r="29" spans="1:7" ht="13.5" thickBot="1">
      <c r="A29" s="2126" t="s">
        <v>754</v>
      </c>
      <c r="B29" s="2127"/>
      <c r="C29" s="2128">
        <f>SUM(C12:C28)</f>
        <v>0</v>
      </c>
      <c r="D29" s="2129">
        <f>SUM(D12:D28)</f>
        <v>0</v>
      </c>
      <c r="E29" s="2129">
        <f>SUM(E12:E28)</f>
        <v>0</v>
      </c>
      <c r="F29" s="2129">
        <f>SUM(F12:F28)</f>
        <v>0</v>
      </c>
      <c r="G29" s="2130">
        <f>SUM(G12:G28)</f>
        <v>0</v>
      </c>
    </row>
    <row r="30" spans="1:7">
      <c r="A30" s="2113"/>
      <c r="B30" s="2131"/>
      <c r="C30" s="2131"/>
      <c r="D30" s="2131"/>
      <c r="E30" s="2131"/>
      <c r="F30" s="2131"/>
      <c r="G30" s="2132"/>
    </row>
    <row r="31" spans="1:7" ht="13.5" thickBot="1">
      <c r="A31" s="1757" t="s">
        <v>1774</v>
      </c>
      <c r="B31" s="2110"/>
      <c r="C31" s="2110"/>
      <c r="D31" s="2110"/>
      <c r="E31" s="2110"/>
      <c r="F31" s="2110"/>
      <c r="G31" s="2111"/>
    </row>
    <row r="32" spans="1:7" ht="12.75" customHeight="1">
      <c r="A32" s="4045" t="s">
        <v>1447</v>
      </c>
      <c r="B32" s="4039" t="s">
        <v>1448</v>
      </c>
      <c r="C32" s="4045" t="s">
        <v>1430</v>
      </c>
      <c r="D32" s="4045" t="s">
        <v>938</v>
      </c>
      <c r="E32" s="4042" t="s">
        <v>1588</v>
      </c>
      <c r="F32" s="4042" t="s">
        <v>936</v>
      </c>
      <c r="G32" s="4057" t="s">
        <v>935</v>
      </c>
    </row>
    <row r="33" spans="1:7">
      <c r="A33" s="4046"/>
      <c r="B33" s="4040"/>
      <c r="C33" s="4046"/>
      <c r="D33" s="4046"/>
      <c r="E33" s="4060"/>
      <c r="F33" s="4060"/>
      <c r="G33" s="4058"/>
    </row>
    <row r="34" spans="1:7" ht="13.5" thickBot="1">
      <c r="A34" s="4047"/>
      <c r="B34" s="4041"/>
      <c r="C34" s="4047"/>
      <c r="D34" s="4047"/>
      <c r="E34" s="4044"/>
      <c r="F34" s="4044"/>
      <c r="G34" s="4059"/>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534"/>
      <c r="E51" s="2534"/>
      <c r="F51" s="2534"/>
      <c r="G51" s="2125"/>
    </row>
    <row r="52" spans="1:7" ht="13.5" thickBot="1">
      <c r="A52" s="2126" t="s">
        <v>754</v>
      </c>
      <c r="B52" s="2127"/>
      <c r="C52" s="2128">
        <f>SUM(C35:C51)</f>
        <v>0</v>
      </c>
      <c r="D52" s="2129">
        <f>SUM(D35:D51)</f>
        <v>0</v>
      </c>
      <c r="E52" s="2129">
        <f>SUM(E35:E51)</f>
        <v>0</v>
      </c>
      <c r="F52" s="2129">
        <f>SUM(F35:F51)</f>
        <v>0</v>
      </c>
      <c r="G52" s="2130">
        <f>SUM(G35:G51)</f>
        <v>0</v>
      </c>
    </row>
    <row r="53" spans="1:7" ht="13.5" thickBot="1">
      <c r="A53" s="2113"/>
      <c r="B53" s="2131"/>
      <c r="C53" s="2131"/>
      <c r="D53" s="2131"/>
      <c r="E53" s="2131"/>
      <c r="F53" s="2131"/>
      <c r="G53" s="2132"/>
    </row>
    <row r="54" spans="1:7" ht="13.5" thickBot="1">
      <c r="A54" s="2126" t="s">
        <v>1775</v>
      </c>
      <c r="B54" s="2127"/>
      <c r="C54" s="2128">
        <f>+C29-C52</f>
        <v>0</v>
      </c>
      <c r="D54" s="2128">
        <f>+D29-D52</f>
        <v>0</v>
      </c>
      <c r="E54" s="2128">
        <f>+E29-E52</f>
        <v>0</v>
      </c>
      <c r="F54" s="2128">
        <f>+F29-F52</f>
        <v>0</v>
      </c>
      <c r="G54" s="2127">
        <f>+G29-G52</f>
        <v>0</v>
      </c>
    </row>
    <row r="55" spans="1:7">
      <c r="A55" s="2518"/>
      <c r="B55" s="2535"/>
      <c r="C55" s="2535"/>
      <c r="D55" s="2535"/>
      <c r="E55" s="2535"/>
      <c r="F55" s="2535"/>
      <c r="G55" s="2107"/>
    </row>
    <row r="56" spans="1:7" ht="13.5" thickBot="1">
      <c r="A56" s="2536"/>
      <c r="B56" s="2446"/>
      <c r="C56" s="2446"/>
      <c r="D56" s="2446"/>
      <c r="E56" s="2446"/>
      <c r="F56" s="2446"/>
      <c r="G56" s="2132"/>
    </row>
    <row r="57" spans="1:7" ht="14.25">
      <c r="A57" s="2698" t="s">
        <v>509</v>
      </c>
      <c r="B57" s="2699"/>
      <c r="C57" s="2700"/>
      <c r="D57" s="2700"/>
      <c r="E57" s="2700"/>
      <c r="F57" s="2700"/>
      <c r="G57" s="2701"/>
    </row>
    <row r="58" spans="1:7" ht="12.75" customHeight="1">
      <c r="A58" s="2445"/>
      <c r="B58" s="1763"/>
      <c r="C58" s="1763"/>
      <c r="D58" s="1763"/>
      <c r="E58" s="1763"/>
      <c r="F58" s="1763"/>
      <c r="G58" s="2702"/>
    </row>
    <row r="59" spans="1:7" ht="12.75" customHeight="1">
      <c r="A59" s="4033" t="s">
        <v>1444</v>
      </c>
      <c r="B59" s="4034"/>
      <c r="C59" s="4034"/>
      <c r="D59" s="4034"/>
      <c r="E59" s="4034"/>
      <c r="F59" s="4034"/>
      <c r="G59" s="4035"/>
    </row>
    <row r="60" spans="1:7" ht="12.75" customHeight="1">
      <c r="A60" s="4033" t="s">
        <v>508</v>
      </c>
      <c r="B60" s="4034"/>
      <c r="C60" s="4034"/>
      <c r="D60" s="4034"/>
      <c r="E60" s="4034"/>
      <c r="F60" s="4034"/>
      <c r="G60" s="4035"/>
    </row>
    <row r="61" spans="1:7">
      <c r="A61" s="2977"/>
      <c r="B61" s="2978"/>
      <c r="C61" s="2978"/>
      <c r="D61" s="2978"/>
      <c r="E61" s="2978"/>
      <c r="F61" s="2978"/>
      <c r="G61" s="2979"/>
    </row>
    <row r="62" spans="1:7">
      <c r="A62" s="2977"/>
      <c r="B62" s="2978"/>
      <c r="C62" s="2978"/>
      <c r="D62" s="2978"/>
      <c r="E62" s="2978"/>
      <c r="F62" s="2978"/>
      <c r="G62" s="2979"/>
    </row>
    <row r="63" spans="1:7">
      <c r="A63" s="2977"/>
      <c r="B63" s="2978"/>
      <c r="C63" s="2978"/>
      <c r="D63" s="2978"/>
      <c r="E63" s="2978"/>
      <c r="F63" s="2978"/>
      <c r="G63" s="2979"/>
    </row>
    <row r="64" spans="1:7">
      <c r="A64" s="2977"/>
      <c r="B64" s="2978"/>
      <c r="C64" s="2978"/>
      <c r="D64" s="2978"/>
      <c r="E64" s="2978"/>
      <c r="F64" s="2978"/>
      <c r="G64" s="2979"/>
    </row>
    <row r="65" spans="1:7">
      <c r="A65" s="2977"/>
      <c r="B65" s="2978"/>
      <c r="C65" s="2978"/>
      <c r="D65" s="2978"/>
      <c r="E65" s="2978"/>
      <c r="F65" s="2978"/>
      <c r="G65" s="2979"/>
    </row>
    <row r="66" spans="1:7">
      <c r="A66" s="2977"/>
      <c r="B66" s="2978"/>
      <c r="C66" s="2978"/>
      <c r="D66" s="2978"/>
      <c r="E66" s="2978"/>
      <c r="F66" s="2978"/>
      <c r="G66" s="2979"/>
    </row>
    <row r="67" spans="1:7">
      <c r="A67" s="2977"/>
      <c r="B67" s="2978"/>
      <c r="C67" s="2978"/>
      <c r="D67" s="2978"/>
      <c r="E67" s="2978"/>
      <c r="F67" s="2978"/>
      <c r="G67" s="2979"/>
    </row>
    <row r="68" spans="1:7">
      <c r="A68" s="2977"/>
      <c r="B68" s="2978"/>
      <c r="C68" s="2978"/>
      <c r="D68" s="2978"/>
      <c r="E68" s="2978"/>
      <c r="F68" s="2978"/>
      <c r="G68" s="2979"/>
    </row>
    <row r="69" spans="1:7">
      <c r="A69" s="2977"/>
      <c r="B69" s="2978"/>
      <c r="C69" s="2978"/>
      <c r="D69" s="2978"/>
      <c r="E69" s="2978"/>
      <c r="F69" s="2978"/>
      <c r="G69" s="2979"/>
    </row>
    <row r="70" spans="1:7" ht="13.5" thickBot="1">
      <c r="A70" s="3117"/>
      <c r="B70" s="3118"/>
      <c r="C70" s="3118"/>
      <c r="D70" s="3118"/>
      <c r="E70" s="3118"/>
      <c r="F70" s="3118"/>
      <c r="G70" s="3119"/>
    </row>
    <row r="71" spans="1:7">
      <c r="A71" s="2978"/>
      <c r="B71" s="2978"/>
      <c r="C71" s="2978"/>
      <c r="D71" s="2978"/>
      <c r="E71" s="2978"/>
      <c r="F71" s="2978"/>
      <c r="G71" s="2978"/>
    </row>
    <row r="72" spans="1:7">
      <c r="A72" s="2978"/>
      <c r="B72" s="2978"/>
      <c r="C72" s="2978"/>
      <c r="D72" s="2978"/>
      <c r="E72" s="2978"/>
      <c r="F72" s="2978"/>
      <c r="G72" s="2978"/>
    </row>
    <row r="73" spans="1:7">
      <c r="A73" s="2978"/>
      <c r="B73" s="2978"/>
      <c r="C73" s="2978"/>
      <c r="D73" s="2978"/>
      <c r="E73" s="2978"/>
      <c r="F73" s="2978"/>
      <c r="G73" s="2978"/>
    </row>
    <row r="74" spans="1:7">
      <c r="A74" s="2978"/>
      <c r="B74" s="2978"/>
      <c r="C74" s="2978"/>
      <c r="D74" s="2978"/>
      <c r="E74" s="2978"/>
      <c r="F74" s="2978"/>
      <c r="G74" s="2978"/>
    </row>
    <row r="75" spans="1:7">
      <c r="A75" s="2978"/>
      <c r="B75" s="2978"/>
      <c r="C75" s="2978"/>
      <c r="D75" s="2978"/>
      <c r="E75" s="2978"/>
      <c r="F75" s="2978"/>
      <c r="G75" s="2978"/>
    </row>
    <row r="76" spans="1:7">
      <c r="A76" s="2137"/>
      <c r="B76" s="2137"/>
      <c r="C76" s="2137"/>
      <c r="D76" s="2137"/>
      <c r="E76" s="2137"/>
      <c r="F76" s="2137"/>
      <c r="G76" s="1777"/>
    </row>
    <row r="77" spans="1:7">
      <c r="A77" s="1777"/>
      <c r="B77" s="1777"/>
      <c r="C77" s="1777"/>
      <c r="D77" s="1777"/>
      <c r="E77" s="1777"/>
      <c r="F77" s="1777"/>
      <c r="G77" s="1777"/>
    </row>
    <row r="78" spans="1:7">
      <c r="A78" s="1777"/>
      <c r="B78" s="1777"/>
      <c r="C78" s="1777"/>
      <c r="D78" s="1777"/>
      <c r="E78" s="1777"/>
      <c r="F78" s="1777"/>
      <c r="G78" s="1777"/>
    </row>
  </sheetData>
  <mergeCells count="16">
    <mergeCell ref="A59:G59"/>
    <mergeCell ref="A60:G60"/>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4" orientation="landscape" r:id="rId1"/>
</worksheet>
</file>

<file path=xl/worksheets/sheet47.xml><?xml version="1.0" encoding="utf-8"?>
<worksheet xmlns="http://schemas.openxmlformats.org/spreadsheetml/2006/main" xmlns:r="http://schemas.openxmlformats.org/officeDocument/2006/relationships">
  <sheetPr published="0"/>
  <dimension ref="A1:G79"/>
  <sheetViews>
    <sheetView topLeftCell="A24" zoomScaleNormal="100" workbookViewId="0">
      <selection activeCell="A60" sqref="A60:G70"/>
    </sheetView>
  </sheetViews>
  <sheetFormatPr baseColWidth="10" defaultColWidth="8.85546875" defaultRowHeight="12.75"/>
  <cols>
    <col min="1" max="1" width="22" style="1415" customWidth="1"/>
    <col min="2" max="2" width="58.5703125" style="1415" customWidth="1"/>
    <col min="3" max="7" width="21.28515625" style="1415" customWidth="1"/>
    <col min="8" max="16384" width="8.85546875" style="1415"/>
  </cols>
  <sheetData>
    <row r="1" spans="1:7" ht="18">
      <c r="A1" s="374" t="s">
        <v>1766</v>
      </c>
      <c r="B1" s="374"/>
      <c r="C1" s="1696"/>
      <c r="D1" s="1696"/>
      <c r="E1" s="1696"/>
      <c r="F1" s="1696"/>
      <c r="G1" s="1696"/>
    </row>
    <row r="2" spans="1:7">
      <c r="A2" s="357" t="str">
        <f>'PAGE DE GARDE'!C8</f>
        <v>ELECTRICITE</v>
      </c>
      <c r="B2" s="369" t="str">
        <f>'PAGE DE GARDE'!C10</f>
        <v>PT 2015-2016 V0</v>
      </c>
      <c r="C2" s="1698"/>
      <c r="D2" s="2103"/>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107"/>
    </row>
    <row r="6" spans="1:7">
      <c r="A6" s="2108" t="s">
        <v>1445</v>
      </c>
      <c r="B6" s="2109"/>
      <c r="C6" s="2110"/>
      <c r="D6" s="2110"/>
      <c r="E6" s="2110"/>
      <c r="F6" s="2110"/>
      <c r="G6" s="2111"/>
    </row>
    <row r="7" spans="1:7">
      <c r="A7" s="2108"/>
      <c r="B7" s="2109"/>
      <c r="C7" s="2110"/>
      <c r="D7" s="2110"/>
      <c r="E7" s="2110"/>
      <c r="F7" s="2110"/>
      <c r="G7" s="2111"/>
    </row>
    <row r="8" spans="1:7" ht="13.5" thickBot="1">
      <c r="A8" s="1757" t="s">
        <v>1767</v>
      </c>
      <c r="B8" s="2110"/>
      <c r="C8" s="2110"/>
      <c r="D8" s="2110"/>
      <c r="E8" s="2110"/>
      <c r="F8" s="2110"/>
      <c r="G8" s="2111"/>
    </row>
    <row r="9" spans="1:7" ht="12.75" customHeight="1">
      <c r="A9" s="4045" t="s">
        <v>1447</v>
      </c>
      <c r="B9" s="4039" t="s">
        <v>1448</v>
      </c>
      <c r="C9" s="4045" t="s">
        <v>1430</v>
      </c>
      <c r="D9" s="4045" t="s">
        <v>938</v>
      </c>
      <c r="E9" s="4042" t="s">
        <v>937</v>
      </c>
      <c r="F9" s="4042" t="s">
        <v>936</v>
      </c>
      <c r="G9" s="4057" t="s">
        <v>935</v>
      </c>
    </row>
    <row r="10" spans="1:7">
      <c r="A10" s="4046"/>
      <c r="B10" s="4040"/>
      <c r="C10" s="4046"/>
      <c r="D10" s="4046"/>
      <c r="E10" s="4060"/>
      <c r="F10" s="4060"/>
      <c r="G10" s="4058"/>
    </row>
    <row r="11" spans="1:7" ht="13.5" thickBot="1">
      <c r="A11" s="4047"/>
      <c r="B11" s="4041"/>
      <c r="C11" s="4047"/>
      <c r="D11" s="4047"/>
      <c r="E11" s="4044"/>
      <c r="F11" s="4044"/>
      <c r="G11" s="4059"/>
    </row>
    <row r="12" spans="1:7">
      <c r="A12" s="2113"/>
      <c r="B12" s="2114"/>
      <c r="C12" s="2115"/>
      <c r="D12" s="2116"/>
      <c r="E12" s="2116"/>
      <c r="F12" s="2116"/>
      <c r="G12" s="2117"/>
    </row>
    <row r="13" spans="1:7">
      <c r="A13" s="2118"/>
      <c r="B13" s="2119"/>
      <c r="C13" s="2120"/>
      <c r="D13" s="2121"/>
      <c r="E13" s="2121"/>
      <c r="F13" s="2121"/>
      <c r="G13" s="2122"/>
    </row>
    <row r="14" spans="1:7">
      <c r="A14" s="2118"/>
      <c r="B14" s="2119"/>
      <c r="C14" s="2120"/>
      <c r="D14" s="2121"/>
      <c r="E14" s="2121"/>
      <c r="F14" s="2121"/>
      <c r="G14" s="2122"/>
    </row>
    <row r="15" spans="1:7">
      <c r="A15" s="2118"/>
      <c r="B15" s="2119"/>
      <c r="C15" s="2120"/>
      <c r="D15" s="2121"/>
      <c r="E15" s="2121"/>
      <c r="F15" s="2121"/>
      <c r="G15" s="2122"/>
    </row>
    <row r="16" spans="1:7">
      <c r="A16" s="2118"/>
      <c r="B16" s="2119"/>
      <c r="C16" s="2120"/>
      <c r="D16" s="2121"/>
      <c r="E16" s="2121"/>
      <c r="F16" s="2121"/>
      <c r="G16" s="2122"/>
    </row>
    <row r="17" spans="1:7">
      <c r="A17" s="2118"/>
      <c r="B17" s="2119"/>
      <c r="C17" s="2120"/>
      <c r="D17" s="2121"/>
      <c r="E17" s="2121"/>
      <c r="F17" s="2121"/>
      <c r="G17" s="2122"/>
    </row>
    <row r="18" spans="1:7">
      <c r="A18" s="2118"/>
      <c r="B18" s="2119"/>
      <c r="C18" s="2120"/>
      <c r="D18" s="2121"/>
      <c r="E18" s="2121"/>
      <c r="F18" s="2121"/>
      <c r="G18" s="2122"/>
    </row>
    <row r="19" spans="1:7">
      <c r="A19" s="2118"/>
      <c r="B19" s="2119"/>
      <c r="C19" s="2120"/>
      <c r="D19" s="2121"/>
      <c r="E19" s="2121"/>
      <c r="F19" s="2121"/>
      <c r="G19" s="2122"/>
    </row>
    <row r="20" spans="1:7">
      <c r="A20" s="2118"/>
      <c r="B20" s="2119"/>
      <c r="C20" s="2120"/>
      <c r="D20" s="2121"/>
      <c r="E20" s="2121"/>
      <c r="F20" s="2121"/>
      <c r="G20" s="2122"/>
    </row>
    <row r="21" spans="1:7">
      <c r="A21" s="2118"/>
      <c r="B21" s="2119"/>
      <c r="C21" s="2120"/>
      <c r="D21" s="2121"/>
      <c r="E21" s="2121"/>
      <c r="F21" s="2121"/>
      <c r="G21" s="2122"/>
    </row>
    <row r="22" spans="1:7">
      <c r="A22" s="2118"/>
      <c r="B22" s="2119"/>
      <c r="C22" s="2120"/>
      <c r="D22" s="2121"/>
      <c r="E22" s="2121"/>
      <c r="F22" s="2121"/>
      <c r="G22" s="2122"/>
    </row>
    <row r="23" spans="1:7">
      <c r="A23" s="2118"/>
      <c r="B23" s="2119"/>
      <c r="C23" s="2120"/>
      <c r="D23" s="2121"/>
      <c r="E23" s="2121"/>
      <c r="F23" s="2121"/>
      <c r="G23" s="2122"/>
    </row>
    <row r="24" spans="1:7">
      <c r="A24" s="2118"/>
      <c r="B24" s="2119"/>
      <c r="C24" s="2120"/>
      <c r="D24" s="2121"/>
      <c r="E24" s="2121"/>
      <c r="F24" s="2121"/>
      <c r="G24" s="2122"/>
    </row>
    <row r="25" spans="1:7">
      <c r="A25" s="2118"/>
      <c r="B25" s="2119"/>
      <c r="C25" s="2120"/>
      <c r="D25" s="2121"/>
      <c r="E25" s="2121"/>
      <c r="F25" s="2121"/>
      <c r="G25" s="2122"/>
    </row>
    <row r="26" spans="1:7">
      <c r="A26" s="2118"/>
      <c r="B26" s="2119"/>
      <c r="C26" s="2120"/>
      <c r="D26" s="2121"/>
      <c r="E26" s="2121"/>
      <c r="F26" s="2121"/>
      <c r="G26" s="2122"/>
    </row>
    <row r="27" spans="1:7">
      <c r="A27" s="2118"/>
      <c r="B27" s="2119"/>
      <c r="C27" s="2120"/>
      <c r="D27" s="2121"/>
      <c r="E27" s="2121"/>
      <c r="F27" s="2121"/>
      <c r="G27" s="2122"/>
    </row>
    <row r="28" spans="1:7" ht="13.5" thickBot="1">
      <c r="A28" s="2113"/>
      <c r="B28" s="2114"/>
      <c r="C28" s="2123"/>
      <c r="D28" s="2534"/>
      <c r="E28" s="2534"/>
      <c r="F28" s="2534"/>
      <c r="G28" s="2125"/>
    </row>
    <row r="29" spans="1:7" ht="13.5" thickBot="1">
      <c r="A29" s="2126" t="s">
        <v>754</v>
      </c>
      <c r="B29" s="2127"/>
      <c r="C29" s="2128">
        <f>SUM(C12:C28)</f>
        <v>0</v>
      </c>
      <c r="D29" s="2129">
        <f>SUM(D12:D28)</f>
        <v>0</v>
      </c>
      <c r="E29" s="2129">
        <f>SUM(E12:E28)</f>
        <v>0</v>
      </c>
      <c r="F29" s="2129">
        <f>SUM(F12:F28)</f>
        <v>0</v>
      </c>
      <c r="G29" s="2130">
        <f>SUM(G12:G28)</f>
        <v>0</v>
      </c>
    </row>
    <row r="30" spans="1:7">
      <c r="A30" s="2113"/>
      <c r="B30" s="2131"/>
      <c r="C30" s="2131"/>
      <c r="D30" s="2131"/>
      <c r="E30" s="2131"/>
      <c r="F30" s="2131"/>
      <c r="G30" s="2132"/>
    </row>
    <row r="31" spans="1:7" ht="13.5" thickBot="1">
      <c r="A31" s="1757" t="s">
        <v>1768</v>
      </c>
      <c r="B31" s="2110"/>
      <c r="C31" s="2110"/>
      <c r="D31" s="2110"/>
      <c r="E31" s="2110"/>
      <c r="F31" s="2110"/>
      <c r="G31" s="2111"/>
    </row>
    <row r="32" spans="1:7" ht="12.75" customHeight="1">
      <c r="A32" s="4045" t="s">
        <v>1447</v>
      </c>
      <c r="B32" s="4039" t="s">
        <v>1448</v>
      </c>
      <c r="C32" s="4045" t="s">
        <v>1430</v>
      </c>
      <c r="D32" s="4045" t="s">
        <v>938</v>
      </c>
      <c r="E32" s="4042" t="s">
        <v>1588</v>
      </c>
      <c r="F32" s="4042" t="s">
        <v>936</v>
      </c>
      <c r="G32" s="4057" t="s">
        <v>935</v>
      </c>
    </row>
    <row r="33" spans="1:7">
      <c r="A33" s="4046"/>
      <c r="B33" s="4040"/>
      <c r="C33" s="4046"/>
      <c r="D33" s="4046"/>
      <c r="E33" s="4060"/>
      <c r="F33" s="4060"/>
      <c r="G33" s="4058"/>
    </row>
    <row r="34" spans="1:7" ht="13.5" thickBot="1">
      <c r="A34" s="4047"/>
      <c r="B34" s="4041"/>
      <c r="C34" s="4047"/>
      <c r="D34" s="4047"/>
      <c r="E34" s="4044"/>
      <c r="F34" s="4044"/>
      <c r="G34" s="4059"/>
    </row>
    <row r="35" spans="1:7">
      <c r="A35" s="2113"/>
      <c r="B35" s="2114"/>
      <c r="C35" s="2115"/>
      <c r="D35" s="2116"/>
      <c r="E35" s="2116"/>
      <c r="F35" s="2116"/>
      <c r="G35" s="2117"/>
    </row>
    <row r="36" spans="1:7">
      <c r="A36" s="2118"/>
      <c r="B36" s="2119"/>
      <c r="C36" s="2120"/>
      <c r="D36" s="2121"/>
      <c r="E36" s="2121"/>
      <c r="F36" s="2121"/>
      <c r="G36" s="2122"/>
    </row>
    <row r="37" spans="1:7">
      <c r="A37" s="2118"/>
      <c r="B37" s="2119"/>
      <c r="C37" s="2120"/>
      <c r="D37" s="2121"/>
      <c r="E37" s="2121"/>
      <c r="F37" s="2121"/>
      <c r="G37" s="2122"/>
    </row>
    <row r="38" spans="1:7">
      <c r="A38" s="2118"/>
      <c r="B38" s="2119"/>
      <c r="C38" s="2120"/>
      <c r="D38" s="2121"/>
      <c r="E38" s="2121"/>
      <c r="F38" s="2121"/>
      <c r="G38" s="2122"/>
    </row>
    <row r="39" spans="1:7">
      <c r="A39" s="2118"/>
      <c r="B39" s="2119"/>
      <c r="C39" s="2120"/>
      <c r="D39" s="2121"/>
      <c r="E39" s="2121"/>
      <c r="F39" s="2121"/>
      <c r="G39" s="2122"/>
    </row>
    <row r="40" spans="1:7">
      <c r="A40" s="2118"/>
      <c r="B40" s="2119"/>
      <c r="C40" s="2120"/>
      <c r="D40" s="2121"/>
      <c r="E40" s="2121"/>
      <c r="F40" s="2121"/>
      <c r="G40" s="2122"/>
    </row>
    <row r="41" spans="1:7">
      <c r="A41" s="2118"/>
      <c r="B41" s="2119"/>
      <c r="C41" s="2120"/>
      <c r="D41" s="2121"/>
      <c r="E41" s="2121"/>
      <c r="F41" s="2121"/>
      <c r="G41" s="2122"/>
    </row>
    <row r="42" spans="1:7">
      <c r="A42" s="2118"/>
      <c r="B42" s="2119"/>
      <c r="C42" s="2120"/>
      <c r="D42" s="2121"/>
      <c r="E42" s="2121"/>
      <c r="F42" s="2121"/>
      <c r="G42" s="2122"/>
    </row>
    <row r="43" spans="1:7">
      <c r="A43" s="2118"/>
      <c r="B43" s="2119"/>
      <c r="C43" s="2120"/>
      <c r="D43" s="2121"/>
      <c r="E43" s="2121"/>
      <c r="F43" s="2121"/>
      <c r="G43" s="2122"/>
    </row>
    <row r="44" spans="1:7">
      <c r="A44" s="2118"/>
      <c r="B44" s="2119"/>
      <c r="C44" s="2120"/>
      <c r="D44" s="2121"/>
      <c r="E44" s="2121"/>
      <c r="F44" s="2121"/>
      <c r="G44" s="2122"/>
    </row>
    <row r="45" spans="1:7">
      <c r="A45" s="2118"/>
      <c r="B45" s="2119"/>
      <c r="C45" s="2120"/>
      <c r="D45" s="2121"/>
      <c r="E45" s="2121"/>
      <c r="F45" s="2121"/>
      <c r="G45" s="2122"/>
    </row>
    <row r="46" spans="1:7">
      <c r="A46" s="2118"/>
      <c r="B46" s="2119"/>
      <c r="C46" s="2120"/>
      <c r="D46" s="2121"/>
      <c r="E46" s="2121"/>
      <c r="F46" s="2121"/>
      <c r="G46" s="2122"/>
    </row>
    <row r="47" spans="1:7">
      <c r="A47" s="2118"/>
      <c r="B47" s="2119"/>
      <c r="C47" s="2120"/>
      <c r="D47" s="2121"/>
      <c r="E47" s="2121"/>
      <c r="F47" s="2121"/>
      <c r="G47" s="2122"/>
    </row>
    <row r="48" spans="1:7">
      <c r="A48" s="2118"/>
      <c r="B48" s="2119"/>
      <c r="C48" s="2120"/>
      <c r="D48" s="2121"/>
      <c r="E48" s="2121"/>
      <c r="F48" s="2121"/>
      <c r="G48" s="2122"/>
    </row>
    <row r="49" spans="1:7">
      <c r="A49" s="2118"/>
      <c r="B49" s="2119"/>
      <c r="C49" s="2120"/>
      <c r="D49" s="2121"/>
      <c r="E49" s="2121"/>
      <c r="F49" s="2121"/>
      <c r="G49" s="2122"/>
    </row>
    <row r="50" spans="1:7">
      <c r="A50" s="2118"/>
      <c r="B50" s="2119"/>
      <c r="C50" s="2120"/>
      <c r="D50" s="2121"/>
      <c r="E50" s="2121"/>
      <c r="F50" s="2121"/>
      <c r="G50" s="2122"/>
    </row>
    <row r="51" spans="1:7" ht="13.5" thickBot="1">
      <c r="A51" s="2113"/>
      <c r="B51" s="2114"/>
      <c r="C51" s="2123"/>
      <c r="D51" s="2534"/>
      <c r="E51" s="2534"/>
      <c r="F51" s="2534"/>
      <c r="G51" s="2125"/>
    </row>
    <row r="52" spans="1:7" ht="13.5" thickBot="1">
      <c r="A52" s="2126" t="s">
        <v>754</v>
      </c>
      <c r="B52" s="2127"/>
      <c r="C52" s="2128">
        <f>SUM(C35:C51)</f>
        <v>0</v>
      </c>
      <c r="D52" s="2129">
        <f>SUM(D35:D51)</f>
        <v>0</v>
      </c>
      <c r="E52" s="2129">
        <f>SUM(E35:E51)</f>
        <v>0</v>
      </c>
      <c r="F52" s="2129">
        <f>SUM(F35:F51)</f>
        <v>0</v>
      </c>
      <c r="G52" s="2130">
        <f>SUM(G35:G51)</f>
        <v>0</v>
      </c>
    </row>
    <row r="53" spans="1:7" ht="13.5" thickBot="1">
      <c r="A53" s="2113"/>
      <c r="B53" s="2131"/>
      <c r="C53" s="2131"/>
      <c r="D53" s="2131"/>
      <c r="E53" s="2131"/>
      <c r="F53" s="2131"/>
      <c r="G53" s="2132"/>
    </row>
    <row r="54" spans="1:7" ht="13.5" thickBot="1">
      <c r="A54" s="2126" t="s">
        <v>1589</v>
      </c>
      <c r="B54" s="2127"/>
      <c r="C54" s="2128">
        <f>+C29-C52</f>
        <v>0</v>
      </c>
      <c r="D54" s="2128">
        <f>+D29-D52</f>
        <v>0</v>
      </c>
      <c r="E54" s="2128">
        <f>+E29-E52</f>
        <v>0</v>
      </c>
      <c r="F54" s="2128">
        <f>+F29-F52</f>
        <v>0</v>
      </c>
      <c r="G54" s="2127">
        <f>+G29-G52</f>
        <v>0</v>
      </c>
    </row>
    <row r="55" spans="1:7">
      <c r="A55" s="2518"/>
      <c r="B55" s="2535"/>
      <c r="C55" s="2535"/>
      <c r="D55" s="2535"/>
      <c r="E55" s="2535"/>
      <c r="F55" s="2535"/>
      <c r="G55" s="2107"/>
    </row>
    <row r="56" spans="1:7">
      <c r="A56" s="2113"/>
      <c r="B56" s="2131"/>
      <c r="C56" s="2131"/>
      <c r="D56" s="2131"/>
      <c r="E56" s="2131"/>
      <c r="F56" s="2131"/>
      <c r="G56" s="2132"/>
    </row>
    <row r="57" spans="1:7">
      <c r="A57" s="4061" t="s">
        <v>1825</v>
      </c>
      <c r="B57" s="4062"/>
      <c r="C57" s="4062"/>
      <c r="D57" s="4062"/>
      <c r="E57" s="4062"/>
      <c r="F57" s="4062"/>
      <c r="G57" s="4063"/>
    </row>
    <row r="58" spans="1:7">
      <c r="A58" s="4064" t="s">
        <v>1590</v>
      </c>
      <c r="B58" s="4065"/>
      <c r="C58" s="4065"/>
      <c r="D58" s="4065"/>
      <c r="E58" s="4065"/>
      <c r="F58" s="4065"/>
      <c r="G58" s="4066"/>
    </row>
    <row r="59" spans="1:7" ht="13.5" thickBot="1">
      <c r="A59" s="2536"/>
      <c r="B59" s="2446"/>
      <c r="C59" s="2446"/>
      <c r="D59" s="2446"/>
      <c r="E59" s="2446"/>
      <c r="F59" s="2446"/>
      <c r="G59" s="2132"/>
    </row>
    <row r="60" spans="1:7" ht="14.25">
      <c r="A60" s="2698" t="s">
        <v>509</v>
      </c>
      <c r="B60" s="2699"/>
      <c r="C60" s="2700"/>
      <c r="D60" s="2700"/>
      <c r="E60" s="2700"/>
      <c r="F60" s="2700"/>
      <c r="G60" s="2701"/>
    </row>
    <row r="61" spans="1:7" ht="12.75" customHeight="1">
      <c r="A61" s="2445"/>
      <c r="B61" s="1763"/>
      <c r="C61" s="1763"/>
      <c r="D61" s="1763"/>
      <c r="E61" s="1763"/>
      <c r="F61" s="1763"/>
      <c r="G61" s="2702"/>
    </row>
    <row r="62" spans="1:7" ht="12.75" customHeight="1">
      <c r="A62" s="4033" t="s">
        <v>1444</v>
      </c>
      <c r="B62" s="4034"/>
      <c r="C62" s="4034"/>
      <c r="D62" s="4034"/>
      <c r="E62" s="4034"/>
      <c r="F62" s="4034"/>
      <c r="G62" s="4035"/>
    </row>
    <row r="63" spans="1:7" ht="12.75" customHeight="1">
      <c r="A63" s="4033" t="s">
        <v>508</v>
      </c>
      <c r="B63" s="4034"/>
      <c r="C63" s="4034"/>
      <c r="D63" s="4034"/>
      <c r="E63" s="4034"/>
      <c r="F63" s="4034"/>
      <c r="G63" s="4035"/>
    </row>
    <row r="64" spans="1:7">
      <c r="A64" s="2977"/>
      <c r="B64" s="2978"/>
      <c r="C64" s="2978"/>
      <c r="D64" s="2978"/>
      <c r="E64" s="2978"/>
      <c r="F64" s="2978"/>
      <c r="G64" s="2979"/>
    </row>
    <row r="65" spans="1:7">
      <c r="A65" s="2977"/>
      <c r="B65" s="2978"/>
      <c r="C65" s="2978"/>
      <c r="D65" s="2978"/>
      <c r="E65" s="2978"/>
      <c r="F65" s="2978"/>
      <c r="G65" s="2979"/>
    </row>
    <row r="66" spans="1:7">
      <c r="A66" s="2977"/>
      <c r="B66" s="2978"/>
      <c r="C66" s="2978"/>
      <c r="D66" s="2978"/>
      <c r="E66" s="2978"/>
      <c r="F66" s="2978"/>
      <c r="G66" s="2979"/>
    </row>
    <row r="67" spans="1:7">
      <c r="A67" s="2977"/>
      <c r="B67" s="2978"/>
      <c r="C67" s="2978"/>
      <c r="D67" s="2978"/>
      <c r="E67" s="2978"/>
      <c r="F67" s="2978"/>
      <c r="G67" s="2979"/>
    </row>
    <row r="68" spans="1:7">
      <c r="A68" s="2977"/>
      <c r="B68" s="2978"/>
      <c r="C68" s="2978"/>
      <c r="D68" s="2978"/>
      <c r="E68" s="2978"/>
      <c r="F68" s="2978"/>
      <c r="G68" s="2979"/>
    </row>
    <row r="69" spans="1:7">
      <c r="A69" s="2977"/>
      <c r="B69" s="2978"/>
      <c r="C69" s="2978"/>
      <c r="D69" s="2978"/>
      <c r="E69" s="2978"/>
      <c r="F69" s="2978"/>
      <c r="G69" s="2979"/>
    </row>
    <row r="70" spans="1:7" ht="13.5" thickBot="1">
      <c r="A70" s="3117"/>
      <c r="B70" s="3118"/>
      <c r="C70" s="3118"/>
      <c r="D70" s="3118"/>
      <c r="E70" s="3118"/>
      <c r="F70" s="3118"/>
      <c r="G70" s="3119"/>
    </row>
    <row r="71" spans="1:7">
      <c r="A71" s="2978"/>
      <c r="B71" s="2978"/>
      <c r="C71" s="2978"/>
      <c r="D71" s="2978"/>
      <c r="E71" s="2978"/>
      <c r="F71" s="2978"/>
      <c r="G71" s="2978"/>
    </row>
    <row r="72" spans="1:7">
      <c r="A72" s="2978"/>
      <c r="B72" s="2978"/>
      <c r="C72" s="2978"/>
      <c r="D72" s="2978"/>
      <c r="E72" s="2978"/>
      <c r="F72" s="2978"/>
      <c r="G72" s="2978"/>
    </row>
    <row r="73" spans="1:7">
      <c r="A73" s="2978"/>
      <c r="B73" s="2978"/>
      <c r="C73" s="2978"/>
      <c r="D73" s="2978"/>
      <c r="E73" s="2978"/>
      <c r="F73" s="2978"/>
      <c r="G73" s="2978"/>
    </row>
    <row r="74" spans="1:7">
      <c r="A74" s="2978"/>
      <c r="B74" s="2978"/>
      <c r="C74" s="2978"/>
      <c r="D74" s="2978"/>
      <c r="E74" s="2978"/>
      <c r="F74" s="2978"/>
      <c r="G74" s="2978"/>
    </row>
    <row r="75" spans="1:7">
      <c r="A75" s="2978"/>
      <c r="B75" s="2978"/>
      <c r="C75" s="2978"/>
      <c r="D75" s="2978"/>
      <c r="E75" s="2978"/>
      <c r="F75" s="2978"/>
      <c r="G75" s="2978"/>
    </row>
    <row r="76" spans="1:7">
      <c r="A76" s="2978"/>
      <c r="B76" s="2978"/>
      <c r="C76" s="2978"/>
      <c r="D76" s="2978"/>
      <c r="E76" s="2978"/>
      <c r="F76" s="2978"/>
      <c r="G76" s="2978"/>
    </row>
    <row r="77" spans="1:7">
      <c r="A77" s="2978"/>
      <c r="B77" s="2978"/>
      <c r="C77" s="2978"/>
      <c r="D77" s="2978"/>
      <c r="E77" s="2978"/>
      <c r="F77" s="2978"/>
      <c r="G77" s="2978"/>
    </row>
    <row r="78" spans="1:7">
      <c r="A78" s="2978"/>
      <c r="B78" s="2978"/>
      <c r="C78" s="2978"/>
      <c r="D78" s="2978"/>
      <c r="E78" s="2978"/>
      <c r="F78" s="2978"/>
      <c r="G78" s="2978"/>
    </row>
    <row r="79" spans="1:7">
      <c r="A79" s="2137"/>
      <c r="B79" s="2137"/>
      <c r="C79" s="2137"/>
      <c r="D79" s="2137"/>
      <c r="E79" s="2137"/>
      <c r="F79" s="2137"/>
      <c r="G79" s="1777"/>
    </row>
  </sheetData>
  <mergeCells count="18">
    <mergeCell ref="C9:C11"/>
    <mergeCell ref="D9:D11"/>
    <mergeCell ref="A62:G62"/>
    <mergeCell ref="A63:G63"/>
    <mergeCell ref="E9:E11"/>
    <mergeCell ref="F9:F11"/>
    <mergeCell ref="A57:G57"/>
    <mergeCell ref="A58:G58"/>
    <mergeCell ref="G9:G11"/>
    <mergeCell ref="A32:A34"/>
    <mergeCell ref="B32:B34"/>
    <mergeCell ref="C32:C34"/>
    <mergeCell ref="D32:D34"/>
    <mergeCell ref="E32:E34"/>
    <mergeCell ref="F32:F34"/>
    <mergeCell ref="G32:G34"/>
    <mergeCell ref="A9:A11"/>
    <mergeCell ref="B9:B11"/>
  </mergeCells>
  <pageMargins left="0.70866141732283472" right="0.70866141732283472" top="0.74803149606299213" bottom="0.74803149606299213" header="0.31496062992125984" footer="0.31496062992125984"/>
  <pageSetup paperSize="9" scale="54" orientation="landscape" r:id="rId1"/>
</worksheet>
</file>

<file path=xl/worksheets/sheet48.xml><?xml version="1.0" encoding="utf-8"?>
<worksheet xmlns="http://schemas.openxmlformats.org/spreadsheetml/2006/main" xmlns:r="http://schemas.openxmlformats.org/officeDocument/2006/relationships">
  <sheetPr published="0">
    <pageSetUpPr fitToPage="1"/>
  </sheetPr>
  <dimension ref="A1:S97"/>
  <sheetViews>
    <sheetView showGridLines="0" workbookViewId="0">
      <selection activeCell="A4" sqref="A4"/>
    </sheetView>
  </sheetViews>
  <sheetFormatPr baseColWidth="10" defaultColWidth="8.85546875" defaultRowHeight="12.75"/>
  <cols>
    <col min="1" max="1" width="28.85546875" style="1607" bestFit="1" customWidth="1"/>
    <col min="2" max="2" width="25" style="1607" bestFit="1" customWidth="1"/>
    <col min="3" max="6" width="20.140625" style="1607" customWidth="1"/>
    <col min="7" max="7" width="20.140625" style="1604" customWidth="1"/>
    <col min="8" max="17" width="20.140625" style="1607" customWidth="1"/>
    <col min="18" max="19" width="19.140625" style="1607" bestFit="1" customWidth="1"/>
    <col min="20" max="16384" width="8.85546875" style="1607"/>
  </cols>
  <sheetData>
    <row r="1" spans="1:17" s="1697" customFormat="1" ht="18">
      <c r="A1" s="374" t="s">
        <v>1765</v>
      </c>
      <c r="B1" s="374"/>
      <c r="C1" s="374"/>
      <c r="D1" s="1696"/>
      <c r="E1" s="1696"/>
      <c r="F1" s="1696"/>
      <c r="G1" s="2104"/>
      <c r="H1" s="1696"/>
      <c r="I1" s="1696"/>
      <c r="J1" s="1696"/>
      <c r="K1" s="1696"/>
      <c r="L1" s="1696"/>
      <c r="M1" s="1696"/>
      <c r="N1" s="1696"/>
      <c r="O1" s="1696"/>
      <c r="P1" s="1696"/>
      <c r="Q1" s="1696"/>
    </row>
    <row r="2" spans="1:17" s="1699" customFormat="1" ht="11.25">
      <c r="A2" s="357" t="str">
        <f>'PAGE DE GARDE'!C8</f>
        <v>ELECTRICITE</v>
      </c>
      <c r="B2" s="369" t="str">
        <f>'PAGE DE GARDE'!C10</f>
        <v>PT 2015-2016 V0</v>
      </c>
      <c r="C2" s="357"/>
      <c r="D2" s="1698"/>
      <c r="E2" s="1698"/>
      <c r="F2" s="1698"/>
      <c r="G2" s="2537"/>
      <c r="H2" s="1698"/>
      <c r="I2" s="1698"/>
      <c r="J2" s="1698"/>
      <c r="K2" s="1698"/>
      <c r="L2" s="1698"/>
      <c r="M2" s="1698"/>
      <c r="N2" s="1698"/>
      <c r="O2" s="1698"/>
      <c r="P2" s="1698"/>
      <c r="Q2" s="1698"/>
    </row>
    <row r="3" spans="1:17" s="1699" customFormat="1" ht="11.25">
      <c r="A3" s="1320" t="str">
        <f>'PAGE DE GARDE'!C7</f>
        <v>GRD</v>
      </c>
      <c r="B3" s="369"/>
      <c r="C3" s="357"/>
      <c r="D3" s="1698"/>
      <c r="E3" s="1698"/>
      <c r="F3" s="1698"/>
      <c r="G3" s="2537"/>
      <c r="H3" s="1698"/>
      <c r="I3" s="1698"/>
      <c r="J3" s="1698"/>
      <c r="K3" s="1698"/>
      <c r="L3" s="1698"/>
      <c r="M3" s="1698"/>
      <c r="N3" s="1698"/>
      <c r="O3" s="1698"/>
      <c r="P3" s="1698"/>
      <c r="Q3" s="1698"/>
    </row>
    <row r="4" spans="1:17" ht="13.5" thickBot="1"/>
    <row r="5" spans="1:17" ht="13.5" thickBot="1">
      <c r="C5" s="4075" t="s">
        <v>1246</v>
      </c>
      <c r="D5" s="4075"/>
      <c r="E5" s="4075"/>
      <c r="F5" s="4075"/>
      <c r="G5" s="4076"/>
      <c r="H5" s="4077" t="s">
        <v>938</v>
      </c>
      <c r="I5" s="4078"/>
      <c r="J5" s="4078"/>
      <c r="K5" s="4078"/>
      <c r="L5" s="4079"/>
      <c r="M5" s="4080"/>
      <c r="N5" s="4081"/>
      <c r="O5" s="4081"/>
      <c r="P5" s="4081"/>
      <c r="Q5" s="4081"/>
    </row>
    <row r="6" spans="1:17" ht="13.5" thickBot="1">
      <c r="C6" s="2538" t="str">
        <f>$A$7</f>
        <v>GRD A (à compléter)</v>
      </c>
      <c r="D6" s="2539" t="str">
        <f>$A$13</f>
        <v>GRD B (à compléter)</v>
      </c>
      <c r="E6" s="2539" t="str">
        <f>$A$19</f>
        <v>GRD C (à compléter)</v>
      </c>
      <c r="F6" s="2539" t="str">
        <f>$A$25</f>
        <v>GRT (à préciser)</v>
      </c>
      <c r="G6" s="2540" t="s">
        <v>109</v>
      </c>
      <c r="H6" s="2541" t="str">
        <f>$A$7</f>
        <v>GRD A (à compléter)</v>
      </c>
      <c r="I6" s="2542" t="str">
        <f>$A$13</f>
        <v>GRD B (à compléter)</v>
      </c>
      <c r="J6" s="2542" t="str">
        <f>$A$19</f>
        <v>GRD C (à compléter)</v>
      </c>
      <c r="K6" s="2542" t="str">
        <f>$A$25</f>
        <v>GRT (à préciser)</v>
      </c>
      <c r="L6" s="2543" t="s">
        <v>109</v>
      </c>
    </row>
    <row r="7" spans="1:17">
      <c r="A7" s="2544" t="s">
        <v>1591</v>
      </c>
      <c r="B7" s="2545" t="s">
        <v>813</v>
      </c>
      <c r="C7" s="2546"/>
      <c r="D7" s="2547"/>
      <c r="E7" s="2547"/>
      <c r="F7" s="2548"/>
      <c r="G7" s="2549"/>
      <c r="H7" s="2550"/>
      <c r="I7" s="2548"/>
      <c r="J7" s="2548"/>
      <c r="K7" s="2548"/>
      <c r="L7" s="2551"/>
    </row>
    <row r="8" spans="1:17">
      <c r="A8" s="2552"/>
      <c r="B8" s="2553" t="s">
        <v>889</v>
      </c>
      <c r="C8" s="2554"/>
      <c r="D8" s="2555"/>
      <c r="E8" s="2555"/>
      <c r="F8" s="2556"/>
      <c r="G8" s="2557">
        <f>C8+D8+E8+F8</f>
        <v>0</v>
      </c>
      <c r="H8" s="2558"/>
      <c r="I8" s="2556"/>
      <c r="J8" s="2556"/>
      <c r="K8" s="2556"/>
      <c r="L8" s="2559">
        <f>H8+I8+J8+K8</f>
        <v>0</v>
      </c>
    </row>
    <row r="9" spans="1:17">
      <c r="A9" s="2552"/>
      <c r="B9" s="2553" t="s">
        <v>110</v>
      </c>
      <c r="C9" s="2554"/>
      <c r="D9" s="2555"/>
      <c r="E9" s="2555"/>
      <c r="F9" s="2556"/>
      <c r="G9" s="2557">
        <f>C9+D9+E9+F9</f>
        <v>0</v>
      </c>
      <c r="H9" s="2558"/>
      <c r="I9" s="2556"/>
      <c r="J9" s="2556"/>
      <c r="K9" s="2556"/>
      <c r="L9" s="2559">
        <f>H9+I9+J9+K9</f>
        <v>0</v>
      </c>
    </row>
    <row r="10" spans="1:17">
      <c r="A10" s="2552"/>
      <c r="B10" s="2560" t="s">
        <v>801</v>
      </c>
      <c r="C10" s="2554"/>
      <c r="D10" s="2561"/>
      <c r="E10" s="2561"/>
      <c r="F10" s="2562"/>
      <c r="G10" s="2563"/>
      <c r="H10" s="2558"/>
      <c r="I10" s="2562"/>
      <c r="J10" s="2562"/>
      <c r="K10" s="2562"/>
      <c r="L10" s="2564"/>
    </row>
    <row r="11" spans="1:17">
      <c r="A11" s="2552"/>
      <c r="B11" s="2553" t="s">
        <v>889</v>
      </c>
      <c r="C11" s="2554"/>
      <c r="D11" s="2555"/>
      <c r="E11" s="2555"/>
      <c r="F11" s="2556"/>
      <c r="G11" s="2565">
        <f>C11+D11+E11+F11</f>
        <v>0</v>
      </c>
      <c r="H11" s="2558"/>
      <c r="I11" s="2556"/>
      <c r="J11" s="2556"/>
      <c r="K11" s="2556"/>
      <c r="L11" s="2566">
        <f>H11+I11+J11+K11</f>
        <v>0</v>
      </c>
    </row>
    <row r="12" spans="1:17">
      <c r="A12" s="2567"/>
      <c r="B12" s="2568" t="s">
        <v>110</v>
      </c>
      <c r="C12" s="2569"/>
      <c r="D12" s="2570"/>
      <c r="E12" s="2570"/>
      <c r="F12" s="2571"/>
      <c r="G12" s="2565">
        <f>C12+D12+E12+F12</f>
        <v>0</v>
      </c>
      <c r="H12" s="2572"/>
      <c r="I12" s="2571"/>
      <c r="J12" s="2571"/>
      <c r="K12" s="2571"/>
      <c r="L12" s="2566">
        <f>H12+I12+J12+K12</f>
        <v>0</v>
      </c>
    </row>
    <row r="13" spans="1:17">
      <c r="A13" s="2573" t="s">
        <v>1592</v>
      </c>
      <c r="B13" s="2574" t="s">
        <v>813</v>
      </c>
      <c r="C13" s="2575"/>
      <c r="D13" s="2576"/>
      <c r="E13" s="2547"/>
      <c r="F13" s="2548"/>
      <c r="G13" s="2549"/>
      <c r="H13" s="2577"/>
      <c r="I13" s="2578"/>
      <c r="J13" s="2548"/>
      <c r="K13" s="2548"/>
      <c r="L13" s="2551"/>
    </row>
    <row r="14" spans="1:17">
      <c r="A14" s="2552"/>
      <c r="B14" s="2553" t="s">
        <v>889</v>
      </c>
      <c r="C14" s="2579"/>
      <c r="D14" s="2580"/>
      <c r="E14" s="2555"/>
      <c r="F14" s="2556"/>
      <c r="G14" s="2557">
        <f>C14+D14+E14+F14</f>
        <v>0</v>
      </c>
      <c r="H14" s="2581"/>
      <c r="I14" s="2580"/>
      <c r="J14" s="2556"/>
      <c r="K14" s="2556"/>
      <c r="L14" s="2559">
        <f>H14+I14+J14+K14</f>
        <v>0</v>
      </c>
    </row>
    <row r="15" spans="1:17">
      <c r="A15" s="2552"/>
      <c r="B15" s="2553" t="s">
        <v>110</v>
      </c>
      <c r="C15" s="2579"/>
      <c r="D15" s="2580"/>
      <c r="E15" s="2555"/>
      <c r="F15" s="2556"/>
      <c r="G15" s="2557">
        <f>C15+D15+E15+F15</f>
        <v>0</v>
      </c>
      <c r="H15" s="2581"/>
      <c r="I15" s="2580"/>
      <c r="J15" s="2556"/>
      <c r="K15" s="2556"/>
      <c r="L15" s="2559">
        <f>H15+I15+J15+K15</f>
        <v>0</v>
      </c>
    </row>
    <row r="16" spans="1:17">
      <c r="A16" s="2552"/>
      <c r="B16" s="2560" t="s">
        <v>801</v>
      </c>
      <c r="C16" s="2582"/>
      <c r="D16" s="2580"/>
      <c r="E16" s="2561"/>
      <c r="F16" s="2562"/>
      <c r="G16" s="2563"/>
      <c r="H16" s="2583"/>
      <c r="I16" s="2580"/>
      <c r="J16" s="2562"/>
      <c r="K16" s="2562"/>
      <c r="L16" s="2564"/>
    </row>
    <row r="17" spans="1:17">
      <c r="A17" s="2552"/>
      <c r="B17" s="2553" t="s">
        <v>889</v>
      </c>
      <c r="C17" s="2579"/>
      <c r="D17" s="2580"/>
      <c r="E17" s="2555"/>
      <c r="F17" s="2556"/>
      <c r="G17" s="2565">
        <f>C17+D17+E17+F17</f>
        <v>0</v>
      </c>
      <c r="H17" s="2581"/>
      <c r="I17" s="2580"/>
      <c r="J17" s="2556"/>
      <c r="K17" s="2556"/>
      <c r="L17" s="2566">
        <f>H17+I17+J17+K17</f>
        <v>0</v>
      </c>
    </row>
    <row r="18" spans="1:17">
      <c r="A18" s="2567"/>
      <c r="B18" s="2568" t="s">
        <v>110</v>
      </c>
      <c r="C18" s="2584"/>
      <c r="D18" s="2585"/>
      <c r="E18" s="2570"/>
      <c r="F18" s="2571"/>
      <c r="G18" s="2565">
        <f>C18+D18+E18+F18</f>
        <v>0</v>
      </c>
      <c r="H18" s="2586"/>
      <c r="I18" s="2587"/>
      <c r="J18" s="2571"/>
      <c r="K18" s="2571"/>
      <c r="L18" s="2566">
        <f>H18+I18+J18+K18</f>
        <v>0</v>
      </c>
    </row>
    <row r="19" spans="1:17">
      <c r="A19" s="2588" t="s">
        <v>1593</v>
      </c>
      <c r="B19" s="2574" t="s">
        <v>813</v>
      </c>
      <c r="C19" s="2575"/>
      <c r="D19" s="2547"/>
      <c r="E19" s="2576"/>
      <c r="F19" s="2548"/>
      <c r="G19" s="2549"/>
      <c r="H19" s="2577"/>
      <c r="I19" s="2548"/>
      <c r="J19" s="2578"/>
      <c r="K19" s="2548"/>
      <c r="L19" s="2551"/>
    </row>
    <row r="20" spans="1:17">
      <c r="A20" s="2552"/>
      <c r="B20" s="2553" t="s">
        <v>889</v>
      </c>
      <c r="C20" s="2579"/>
      <c r="D20" s="2555"/>
      <c r="E20" s="2580"/>
      <c r="F20" s="2556"/>
      <c r="G20" s="2557">
        <f>C20+D20+E20+F20</f>
        <v>0</v>
      </c>
      <c r="H20" s="2581"/>
      <c r="I20" s="2556"/>
      <c r="J20" s="2580"/>
      <c r="K20" s="2556"/>
      <c r="L20" s="2559">
        <f>H20+I20+J20+K20</f>
        <v>0</v>
      </c>
    </row>
    <row r="21" spans="1:17">
      <c r="A21" s="2552"/>
      <c r="B21" s="2553" t="s">
        <v>110</v>
      </c>
      <c r="C21" s="2579"/>
      <c r="D21" s="2555"/>
      <c r="E21" s="2580"/>
      <c r="F21" s="2556"/>
      <c r="G21" s="2557">
        <f>C21+D21+E21+F21</f>
        <v>0</v>
      </c>
      <c r="H21" s="2581"/>
      <c r="I21" s="2556"/>
      <c r="J21" s="2580"/>
      <c r="K21" s="2556"/>
      <c r="L21" s="2559">
        <f>H21+I21+J21+K21</f>
        <v>0</v>
      </c>
    </row>
    <row r="22" spans="1:17">
      <c r="A22" s="2552"/>
      <c r="B22" s="2560" t="s">
        <v>801</v>
      </c>
      <c r="C22" s="2582"/>
      <c r="D22" s="2561"/>
      <c r="E22" s="2580"/>
      <c r="F22" s="2562"/>
      <c r="G22" s="2563"/>
      <c r="H22" s="2583"/>
      <c r="I22" s="2562"/>
      <c r="J22" s="2580"/>
      <c r="K22" s="2562"/>
      <c r="L22" s="2564"/>
    </row>
    <row r="23" spans="1:17">
      <c r="A23" s="2552"/>
      <c r="B23" s="2553" t="s">
        <v>889</v>
      </c>
      <c r="C23" s="2579"/>
      <c r="D23" s="2555"/>
      <c r="E23" s="2580"/>
      <c r="F23" s="2556"/>
      <c r="G23" s="2565">
        <f>C23+D23+E23+F23</f>
        <v>0</v>
      </c>
      <c r="H23" s="2581"/>
      <c r="I23" s="2556"/>
      <c r="J23" s="2580"/>
      <c r="K23" s="2556"/>
      <c r="L23" s="2566">
        <f>H23+I23+J23+K23</f>
        <v>0</v>
      </c>
    </row>
    <row r="24" spans="1:17">
      <c r="A24" s="2567"/>
      <c r="B24" s="2568" t="s">
        <v>110</v>
      </c>
      <c r="C24" s="2584"/>
      <c r="D24" s="2570"/>
      <c r="E24" s="2585"/>
      <c r="F24" s="2571"/>
      <c r="G24" s="2565">
        <f>C24+D24+E24+F24</f>
        <v>0</v>
      </c>
      <c r="H24" s="2586"/>
      <c r="I24" s="2571"/>
      <c r="J24" s="2587"/>
      <c r="K24" s="2571"/>
      <c r="L24" s="2566">
        <f>H24+I24+J24+K24</f>
        <v>0</v>
      </c>
    </row>
    <row r="25" spans="1:17">
      <c r="A25" s="2573" t="s">
        <v>1594</v>
      </c>
      <c r="B25" s="2574" t="s">
        <v>813</v>
      </c>
      <c r="C25" s="2575"/>
      <c r="D25" s="2547"/>
      <c r="E25" s="2547"/>
      <c r="F25" s="2589"/>
      <c r="G25" s="2549"/>
      <c r="H25" s="2577"/>
      <c r="I25" s="2548"/>
      <c r="J25" s="2548"/>
      <c r="K25" s="2578"/>
      <c r="L25" s="2551"/>
    </row>
    <row r="26" spans="1:17">
      <c r="A26" s="2552"/>
      <c r="B26" s="2553" t="s">
        <v>889</v>
      </c>
      <c r="C26" s="2579"/>
      <c r="D26" s="2555"/>
      <c r="E26" s="2555"/>
      <c r="F26" s="2590"/>
      <c r="G26" s="2557">
        <f>C26+D26+E26+F26</f>
        <v>0</v>
      </c>
      <c r="H26" s="2581"/>
      <c r="I26" s="2556"/>
      <c r="J26" s="2556"/>
      <c r="K26" s="2580"/>
      <c r="L26" s="2559">
        <f>H26+I26+J26+K26</f>
        <v>0</v>
      </c>
    </row>
    <row r="27" spans="1:17">
      <c r="A27" s="2552"/>
      <c r="B27" s="2553" t="s">
        <v>110</v>
      </c>
      <c r="C27" s="2579"/>
      <c r="D27" s="2555"/>
      <c r="E27" s="2555"/>
      <c r="F27" s="2590"/>
      <c r="G27" s="2557">
        <f>C27+D27+E27+F27</f>
        <v>0</v>
      </c>
      <c r="H27" s="2581"/>
      <c r="I27" s="2556"/>
      <c r="J27" s="2556"/>
      <c r="K27" s="2580"/>
      <c r="L27" s="2559">
        <f>H27+I27+J27+K27</f>
        <v>0</v>
      </c>
    </row>
    <row r="28" spans="1:17">
      <c r="A28" s="2552"/>
      <c r="B28" s="2560" t="s">
        <v>801</v>
      </c>
      <c r="C28" s="2582"/>
      <c r="D28" s="2561"/>
      <c r="E28" s="2561"/>
      <c r="F28" s="2590"/>
      <c r="G28" s="2563"/>
      <c r="H28" s="2583"/>
      <c r="I28" s="2562"/>
      <c r="J28" s="2562"/>
      <c r="K28" s="2580"/>
      <c r="L28" s="2564"/>
    </row>
    <row r="29" spans="1:17">
      <c r="A29" s="2552"/>
      <c r="B29" s="2553" t="s">
        <v>889</v>
      </c>
      <c r="C29" s="2579"/>
      <c r="D29" s="2555"/>
      <c r="E29" s="2555"/>
      <c r="F29" s="2590"/>
      <c r="G29" s="2565">
        <f>C29+D29+E29+F29</f>
        <v>0</v>
      </c>
      <c r="H29" s="2581"/>
      <c r="I29" s="2556"/>
      <c r="J29" s="2556"/>
      <c r="K29" s="2580"/>
      <c r="L29" s="2566">
        <f>H29+I29+J29+K29</f>
        <v>0</v>
      </c>
    </row>
    <row r="30" spans="1:17">
      <c r="A30" s="2567"/>
      <c r="B30" s="2568" t="s">
        <v>110</v>
      </c>
      <c r="C30" s="2584"/>
      <c r="D30" s="2570"/>
      <c r="E30" s="2570"/>
      <c r="F30" s="2591"/>
      <c r="G30" s="2565">
        <f>C30+D30+E30+F30</f>
        <v>0</v>
      </c>
      <c r="H30" s="2586"/>
      <c r="I30" s="2571"/>
      <c r="J30" s="2571"/>
      <c r="K30" s="2587"/>
      <c r="L30" s="2566">
        <f>H30+I30+J30+K30</f>
        <v>0</v>
      </c>
    </row>
    <row r="31" spans="1:17" s="1604" customFormat="1">
      <c r="A31" s="2592" t="s">
        <v>111</v>
      </c>
      <c r="B31" s="2593" t="s">
        <v>813</v>
      </c>
      <c r="C31" s="2594"/>
      <c r="D31" s="2595"/>
      <c r="E31" s="2595"/>
      <c r="F31" s="2595"/>
      <c r="G31" s="2596"/>
      <c r="H31" s="2597"/>
      <c r="I31" s="2598"/>
      <c r="J31" s="2598"/>
      <c r="K31" s="2598"/>
      <c r="L31" s="2599"/>
      <c r="M31" s="1607"/>
      <c r="N31" s="1607"/>
      <c r="O31" s="1607"/>
      <c r="P31" s="1607"/>
      <c r="Q31" s="1607"/>
    </row>
    <row r="32" spans="1:17" s="1604" customFormat="1">
      <c r="A32" s="2600"/>
      <c r="B32" s="2601" t="s">
        <v>889</v>
      </c>
      <c r="C32" s="2602">
        <f>C8+C14+C20+C26</f>
        <v>0</v>
      </c>
      <c r="D32" s="2603">
        <f>D8+D14+D20+D26</f>
        <v>0</v>
      </c>
      <c r="E32" s="2603">
        <f>E8+E14+E20+E26</f>
        <v>0</v>
      </c>
      <c r="F32" s="2603">
        <f>F8+F14+F20+F26</f>
        <v>0</v>
      </c>
      <c r="G32" s="2604"/>
      <c r="H32" s="2605">
        <f t="shared" ref="H32:K33" si="0">H8+H14+H20+H26</f>
        <v>0</v>
      </c>
      <c r="I32" s="2603">
        <f t="shared" si="0"/>
        <v>0</v>
      </c>
      <c r="J32" s="2603">
        <f t="shared" si="0"/>
        <v>0</v>
      </c>
      <c r="K32" s="2603">
        <f t="shared" si="0"/>
        <v>0</v>
      </c>
      <c r="L32" s="2606"/>
      <c r="M32" s="1607"/>
      <c r="N32" s="1607"/>
      <c r="O32" s="1607"/>
      <c r="P32" s="1607"/>
      <c r="Q32" s="1607"/>
    </row>
    <row r="33" spans="1:19" s="1604" customFormat="1">
      <c r="A33" s="2600"/>
      <c r="B33" s="2601" t="s">
        <v>110</v>
      </c>
      <c r="C33" s="2602">
        <f t="shared" ref="C33:D36" si="1">C9+C15+C21+C27</f>
        <v>0</v>
      </c>
      <c r="D33" s="2603">
        <f t="shared" si="1"/>
        <v>0</v>
      </c>
      <c r="E33" s="2603">
        <f>E9+E15+E21+E27</f>
        <v>0</v>
      </c>
      <c r="F33" s="2603">
        <f>F9+F15+F21+F27</f>
        <v>0</v>
      </c>
      <c r="G33" s="2604"/>
      <c r="H33" s="2605">
        <f t="shared" si="0"/>
        <v>0</v>
      </c>
      <c r="I33" s="2603">
        <f t="shared" si="0"/>
        <v>0</v>
      </c>
      <c r="J33" s="2603">
        <f t="shared" si="0"/>
        <v>0</v>
      </c>
      <c r="K33" s="2603">
        <f t="shared" si="0"/>
        <v>0</v>
      </c>
      <c r="L33" s="2606"/>
      <c r="M33" s="1607"/>
      <c r="N33" s="1607"/>
      <c r="O33" s="1607"/>
      <c r="P33" s="1607"/>
      <c r="Q33" s="1607"/>
    </row>
    <row r="34" spans="1:19" s="1604" customFormat="1">
      <c r="A34" s="2600"/>
      <c r="B34" s="2607" t="s">
        <v>801</v>
      </c>
      <c r="C34" s="2602"/>
      <c r="D34" s="2603"/>
      <c r="E34" s="2603"/>
      <c r="F34" s="2603"/>
      <c r="G34" s="2604"/>
      <c r="H34" s="2605"/>
      <c r="I34" s="2603"/>
      <c r="J34" s="2603"/>
      <c r="K34" s="2603"/>
      <c r="L34" s="2606"/>
      <c r="M34" s="1607"/>
      <c r="N34" s="1607"/>
      <c r="O34" s="1607"/>
      <c r="P34" s="1607"/>
      <c r="Q34" s="1607"/>
    </row>
    <row r="35" spans="1:19" s="1604" customFormat="1">
      <c r="A35" s="2600"/>
      <c r="B35" s="2601" t="s">
        <v>889</v>
      </c>
      <c r="C35" s="2608">
        <f t="shared" si="1"/>
        <v>0</v>
      </c>
      <c r="D35" s="2609">
        <f t="shared" si="1"/>
        <v>0</v>
      </c>
      <c r="E35" s="2609">
        <f>E11+E17+E23+E29</f>
        <v>0</v>
      </c>
      <c r="F35" s="2609">
        <f>F11+F17+F23+F29</f>
        <v>0</v>
      </c>
      <c r="G35" s="2604"/>
      <c r="H35" s="2610">
        <f t="shared" ref="H35:K36" si="2">H11+H17+H23+H29</f>
        <v>0</v>
      </c>
      <c r="I35" s="2609">
        <f t="shared" si="2"/>
        <v>0</v>
      </c>
      <c r="J35" s="2609">
        <f t="shared" si="2"/>
        <v>0</v>
      </c>
      <c r="K35" s="2609">
        <f t="shared" si="2"/>
        <v>0</v>
      </c>
      <c r="L35" s="2606"/>
      <c r="M35" s="1607"/>
      <c r="N35" s="1607"/>
      <c r="O35" s="1607"/>
      <c r="P35" s="1607"/>
      <c r="Q35" s="1607"/>
    </row>
    <row r="36" spans="1:19" s="1604" customFormat="1" ht="13.5" thickBot="1">
      <c r="A36" s="2611"/>
      <c r="B36" s="2612" t="s">
        <v>110</v>
      </c>
      <c r="C36" s="2613">
        <f t="shared" si="1"/>
        <v>0</v>
      </c>
      <c r="D36" s="2614">
        <f t="shared" si="1"/>
        <v>0</v>
      </c>
      <c r="E36" s="2614">
        <f>E12+E18+E24+E30</f>
        <v>0</v>
      </c>
      <c r="F36" s="2614">
        <f>F12+F18+F24+F30</f>
        <v>0</v>
      </c>
      <c r="G36" s="2615"/>
      <c r="H36" s="2616">
        <f t="shared" si="2"/>
        <v>0</v>
      </c>
      <c r="I36" s="2617">
        <f t="shared" si="2"/>
        <v>0</v>
      </c>
      <c r="J36" s="2617">
        <f t="shared" si="2"/>
        <v>0</v>
      </c>
      <c r="K36" s="2617">
        <f t="shared" si="2"/>
        <v>0</v>
      </c>
      <c r="L36" s="2618"/>
      <c r="M36" s="1607"/>
      <c r="N36" s="1607"/>
      <c r="O36" s="1607"/>
      <c r="P36" s="1607"/>
      <c r="Q36" s="1607"/>
    </row>
    <row r="38" spans="1:19" ht="13.5" thickBot="1"/>
    <row r="39" spans="1:19" ht="13.5" thickBot="1">
      <c r="C39" s="4082" t="s">
        <v>1588</v>
      </c>
      <c r="D39" s="4082"/>
      <c r="E39" s="4082"/>
      <c r="F39" s="4082"/>
      <c r="G39" s="4082"/>
      <c r="H39" s="4075" t="s">
        <v>936</v>
      </c>
      <c r="I39" s="4075"/>
      <c r="J39" s="4075"/>
      <c r="K39" s="4075"/>
      <c r="L39" s="4075"/>
      <c r="M39" s="4082" t="s">
        <v>935</v>
      </c>
      <c r="N39" s="4082"/>
      <c r="O39" s="4082"/>
      <c r="P39" s="4082"/>
      <c r="Q39" s="4083"/>
      <c r="R39" s="4067" t="s">
        <v>1595</v>
      </c>
      <c r="S39" s="4068"/>
    </row>
    <row r="40" spans="1:19" ht="26.25" thickBot="1">
      <c r="C40" s="2619" t="str">
        <f>$A$7</f>
        <v>GRD A (à compléter)</v>
      </c>
      <c r="D40" s="2620" t="str">
        <f>$A$13</f>
        <v>GRD B (à compléter)</v>
      </c>
      <c r="E40" s="2620" t="str">
        <f>$A$19</f>
        <v>GRD C (à compléter)</v>
      </c>
      <c r="F40" s="2620" t="str">
        <f>$A$25</f>
        <v>GRT (à préciser)</v>
      </c>
      <c r="G40" s="2621" t="s">
        <v>109</v>
      </c>
      <c r="H40" s="2622" t="str">
        <f>$A$7</f>
        <v>GRD A (à compléter)</v>
      </c>
      <c r="I40" s="2542" t="str">
        <f>$A$13</f>
        <v>GRD B (à compléter)</v>
      </c>
      <c r="J40" s="2542" t="str">
        <f>$A$19</f>
        <v>GRD C (à compléter)</v>
      </c>
      <c r="K40" s="2542" t="str">
        <f>$A$25</f>
        <v>GRT (à préciser)</v>
      </c>
      <c r="L40" s="2540" t="s">
        <v>109</v>
      </c>
      <c r="M40" s="2619" t="str">
        <f>$A$7</f>
        <v>GRD A (à compléter)</v>
      </c>
      <c r="N40" s="2620" t="str">
        <f>$A$13</f>
        <v>GRD B (à compléter)</v>
      </c>
      <c r="O40" s="2620" t="str">
        <f>$A$19</f>
        <v>GRD C (à compléter)</v>
      </c>
      <c r="P40" s="2620" t="str">
        <f>$A$25</f>
        <v>GRT (à préciser)</v>
      </c>
      <c r="Q40" s="2621" t="s">
        <v>109</v>
      </c>
      <c r="R40" s="3718" t="s">
        <v>1596</v>
      </c>
      <c r="S40" s="3719" t="s">
        <v>1597</v>
      </c>
    </row>
    <row r="41" spans="1:19">
      <c r="A41" s="2623" t="str">
        <f>A7</f>
        <v>GRD A (à compléter)</v>
      </c>
      <c r="B41" s="2624" t="s">
        <v>813</v>
      </c>
      <c r="C41" s="2550"/>
      <c r="D41" s="2548"/>
      <c r="E41" s="2548"/>
      <c r="F41" s="2548"/>
      <c r="G41" s="2551"/>
      <c r="H41" s="2625"/>
      <c r="I41" s="2548"/>
      <c r="J41" s="2548"/>
      <c r="K41" s="2548"/>
      <c r="L41" s="2626"/>
      <c r="M41" s="2550"/>
      <c r="N41" s="2548"/>
      <c r="O41" s="2548"/>
      <c r="P41" s="2548"/>
      <c r="Q41" s="2551"/>
      <c r="R41" s="3720"/>
      <c r="S41" s="3721"/>
    </row>
    <row r="42" spans="1:19">
      <c r="A42" s="2627"/>
      <c r="B42" s="2628" t="s">
        <v>889</v>
      </c>
      <c r="C42" s="2558"/>
      <c r="D42" s="2556"/>
      <c r="E42" s="2556"/>
      <c r="F42" s="2556"/>
      <c r="G42" s="2559">
        <f>C42+D42+E42+F42</f>
        <v>0</v>
      </c>
      <c r="H42" s="2554"/>
      <c r="I42" s="2556"/>
      <c r="J42" s="2556"/>
      <c r="K42" s="2556"/>
      <c r="L42" s="2629">
        <f>H42+I42+J42+K42</f>
        <v>0</v>
      </c>
      <c r="M42" s="2558"/>
      <c r="N42" s="2556"/>
      <c r="O42" s="2556"/>
      <c r="P42" s="2556"/>
      <c r="Q42" s="2559">
        <f>M42+N42+O42+P42</f>
        <v>0</v>
      </c>
      <c r="R42" s="3722">
        <f>IF(L8=0,0,L42/L8)</f>
        <v>0</v>
      </c>
      <c r="S42" s="2630">
        <f>IF(L8=0,0,Q42/L8)</f>
        <v>0</v>
      </c>
    </row>
    <row r="43" spans="1:19">
      <c r="A43" s="2627"/>
      <c r="B43" s="2628" t="s">
        <v>110</v>
      </c>
      <c r="C43" s="2558"/>
      <c r="D43" s="2556"/>
      <c r="E43" s="2556"/>
      <c r="F43" s="2556"/>
      <c r="G43" s="2559">
        <f>C43+D43+E43+F43</f>
        <v>0</v>
      </c>
      <c r="H43" s="2554"/>
      <c r="I43" s="2556"/>
      <c r="J43" s="2556"/>
      <c r="K43" s="2556"/>
      <c r="L43" s="2629">
        <f>H43+I43+J43+K43</f>
        <v>0</v>
      </c>
      <c r="M43" s="2558"/>
      <c r="N43" s="2556"/>
      <c r="O43" s="2556"/>
      <c r="P43" s="2556"/>
      <c r="Q43" s="2559">
        <f>M43+N43+O43+P43</f>
        <v>0</v>
      </c>
      <c r="R43" s="3722">
        <f t="shared" ref="R43:R46" si="3">IF(L9=0,0,L43/L9)</f>
        <v>0</v>
      </c>
      <c r="S43" s="2630">
        <f t="shared" ref="S43:S46" si="4">IF(L9=0,0,Q43/L9)</f>
        <v>0</v>
      </c>
    </row>
    <row r="44" spans="1:19">
      <c r="A44" s="2627"/>
      <c r="B44" s="2631" t="s">
        <v>801</v>
      </c>
      <c r="C44" s="2558"/>
      <c r="D44" s="2562"/>
      <c r="E44" s="2562"/>
      <c r="F44" s="2562"/>
      <c r="G44" s="2564"/>
      <c r="H44" s="2554"/>
      <c r="I44" s="2562"/>
      <c r="J44" s="2562"/>
      <c r="K44" s="2562"/>
      <c r="L44" s="2632"/>
      <c r="M44" s="2558"/>
      <c r="N44" s="2562"/>
      <c r="O44" s="2562"/>
      <c r="P44" s="2562"/>
      <c r="Q44" s="2564"/>
      <c r="R44" s="3722"/>
      <c r="S44" s="2630"/>
    </row>
    <row r="45" spans="1:19">
      <c r="A45" s="2627"/>
      <c r="B45" s="2628" t="s">
        <v>889</v>
      </c>
      <c r="C45" s="2558"/>
      <c r="D45" s="2556"/>
      <c r="E45" s="2556"/>
      <c r="F45" s="2556"/>
      <c r="G45" s="2566">
        <f>C45+D45+E45+F45</f>
        <v>0</v>
      </c>
      <c r="H45" s="2554"/>
      <c r="I45" s="2556"/>
      <c r="J45" s="2556"/>
      <c r="K45" s="2556"/>
      <c r="L45" s="2633">
        <f>H45+I45+J45+K45</f>
        <v>0</v>
      </c>
      <c r="M45" s="2558"/>
      <c r="N45" s="2556"/>
      <c r="O45" s="2556"/>
      <c r="P45" s="2556"/>
      <c r="Q45" s="2566">
        <f>M45+N45+O45+P45</f>
        <v>0</v>
      </c>
      <c r="R45" s="3722">
        <f t="shared" si="3"/>
        <v>0</v>
      </c>
      <c r="S45" s="2630">
        <f t="shared" si="4"/>
        <v>0</v>
      </c>
    </row>
    <row r="46" spans="1:19">
      <c r="A46" s="2627"/>
      <c r="B46" s="2634" t="s">
        <v>110</v>
      </c>
      <c r="C46" s="2572"/>
      <c r="D46" s="2571"/>
      <c r="E46" s="2571"/>
      <c r="F46" s="2571"/>
      <c r="G46" s="2566">
        <f>C46+D46+E46+F46</f>
        <v>0</v>
      </c>
      <c r="H46" s="2635"/>
      <c r="I46" s="2571"/>
      <c r="J46" s="2571"/>
      <c r="K46" s="2571"/>
      <c r="L46" s="2633">
        <f>H46+I46+J46+K46</f>
        <v>0</v>
      </c>
      <c r="M46" s="2572"/>
      <c r="N46" s="2571"/>
      <c r="O46" s="2571"/>
      <c r="P46" s="2571"/>
      <c r="Q46" s="2566">
        <f>M46+N46+O46+P46</f>
        <v>0</v>
      </c>
      <c r="R46" s="3722">
        <f t="shared" si="3"/>
        <v>0</v>
      </c>
      <c r="S46" s="2630">
        <f t="shared" si="4"/>
        <v>0</v>
      </c>
    </row>
    <row r="47" spans="1:19">
      <c r="A47" s="2636" t="str">
        <f>A13</f>
        <v>GRD B (à compléter)</v>
      </c>
      <c r="B47" s="2637" t="s">
        <v>813</v>
      </c>
      <c r="C47" s="2577"/>
      <c r="D47" s="2578"/>
      <c r="E47" s="2548"/>
      <c r="F47" s="2548"/>
      <c r="G47" s="2551"/>
      <c r="H47" s="2638"/>
      <c r="I47" s="2578"/>
      <c r="J47" s="2548"/>
      <c r="K47" s="2548"/>
      <c r="L47" s="2626"/>
      <c r="M47" s="2577"/>
      <c r="N47" s="2578"/>
      <c r="O47" s="2548"/>
      <c r="P47" s="2548"/>
      <c r="Q47" s="2551"/>
      <c r="R47" s="3723"/>
      <c r="S47" s="3724"/>
    </row>
    <row r="48" spans="1:19">
      <c r="A48" s="2627"/>
      <c r="B48" s="2628" t="s">
        <v>889</v>
      </c>
      <c r="C48" s="2581"/>
      <c r="D48" s="2580"/>
      <c r="E48" s="2556"/>
      <c r="F48" s="2556"/>
      <c r="G48" s="2559">
        <f>C48+D48+E48+F48</f>
        <v>0</v>
      </c>
      <c r="H48" s="2639"/>
      <c r="I48" s="2580"/>
      <c r="J48" s="2556"/>
      <c r="K48" s="2556"/>
      <c r="L48" s="2629">
        <f>H48+I48+J48+K48</f>
        <v>0</v>
      </c>
      <c r="M48" s="2581"/>
      <c r="N48" s="2580"/>
      <c r="O48" s="2556"/>
      <c r="P48" s="2556"/>
      <c r="Q48" s="2559">
        <f>M48+N48+O48+P48</f>
        <v>0</v>
      </c>
      <c r="R48" s="3722">
        <f>IF(L14=0,0,L48/L14)</f>
        <v>0</v>
      </c>
      <c r="S48" s="2630">
        <f>IF(L14=0,0,Q48/L14)</f>
        <v>0</v>
      </c>
    </row>
    <row r="49" spans="1:19">
      <c r="A49" s="2627"/>
      <c r="B49" s="2628" t="s">
        <v>110</v>
      </c>
      <c r="C49" s="2581"/>
      <c r="D49" s="2580"/>
      <c r="E49" s="2556"/>
      <c r="F49" s="2556"/>
      <c r="G49" s="2559">
        <f>C49+D49+E49+F49</f>
        <v>0</v>
      </c>
      <c r="H49" s="2639"/>
      <c r="I49" s="2580"/>
      <c r="J49" s="2556"/>
      <c r="K49" s="2556"/>
      <c r="L49" s="2629">
        <f>H49+I49+J49+K49</f>
        <v>0</v>
      </c>
      <c r="M49" s="2581"/>
      <c r="N49" s="2580"/>
      <c r="O49" s="2556"/>
      <c r="P49" s="2556"/>
      <c r="Q49" s="2559">
        <f>M49+N49+O49+P49</f>
        <v>0</v>
      </c>
      <c r="R49" s="3722">
        <f t="shared" ref="R49:R52" si="5">IF(L15=0,0,L49/L15)</f>
        <v>0</v>
      </c>
      <c r="S49" s="2630">
        <f t="shared" ref="S49:S52" si="6">IF(L15=0,0,Q49/L15)</f>
        <v>0</v>
      </c>
    </row>
    <row r="50" spans="1:19">
      <c r="A50" s="2627"/>
      <c r="B50" s="2631" t="s">
        <v>801</v>
      </c>
      <c r="C50" s="2583"/>
      <c r="D50" s="2580"/>
      <c r="E50" s="2562"/>
      <c r="F50" s="2562"/>
      <c r="G50" s="2564"/>
      <c r="H50" s="2640"/>
      <c r="I50" s="2580"/>
      <c r="J50" s="2562"/>
      <c r="K50" s="2562"/>
      <c r="L50" s="2632"/>
      <c r="M50" s="2583"/>
      <c r="N50" s="2580"/>
      <c r="O50" s="2562"/>
      <c r="P50" s="2562"/>
      <c r="Q50" s="2564"/>
      <c r="R50" s="3722"/>
      <c r="S50" s="2630"/>
    </row>
    <row r="51" spans="1:19">
      <c r="A51" s="2627"/>
      <c r="B51" s="2628" t="s">
        <v>889</v>
      </c>
      <c r="C51" s="2581"/>
      <c r="D51" s="2580"/>
      <c r="E51" s="2556"/>
      <c r="F51" s="2556"/>
      <c r="G51" s="2566">
        <f>C51+D51+E51+F51</f>
        <v>0</v>
      </c>
      <c r="H51" s="2639"/>
      <c r="I51" s="2580"/>
      <c r="J51" s="2556"/>
      <c r="K51" s="2556"/>
      <c r="L51" s="2633">
        <f>H51+I51+J51+K51</f>
        <v>0</v>
      </c>
      <c r="M51" s="2581"/>
      <c r="N51" s="2580"/>
      <c r="O51" s="2556"/>
      <c r="P51" s="2556"/>
      <c r="Q51" s="2566">
        <f>M51+N51+O51+P51</f>
        <v>0</v>
      </c>
      <c r="R51" s="3722">
        <f t="shared" si="5"/>
        <v>0</v>
      </c>
      <c r="S51" s="2630">
        <f t="shared" si="6"/>
        <v>0</v>
      </c>
    </row>
    <row r="52" spans="1:19">
      <c r="A52" s="2627"/>
      <c r="B52" s="2634" t="s">
        <v>110</v>
      </c>
      <c r="C52" s="2586"/>
      <c r="D52" s="2587"/>
      <c r="E52" s="2571"/>
      <c r="F52" s="2571"/>
      <c r="G52" s="2566">
        <f>C52+D52+E52+F52</f>
        <v>0</v>
      </c>
      <c r="H52" s="2641"/>
      <c r="I52" s="2587"/>
      <c r="J52" s="2571"/>
      <c r="K52" s="2571"/>
      <c r="L52" s="2633">
        <f>H52+I52+J52+K52</f>
        <v>0</v>
      </c>
      <c r="M52" s="2586"/>
      <c r="N52" s="2587"/>
      <c r="O52" s="2571"/>
      <c r="P52" s="2571"/>
      <c r="Q52" s="2566">
        <f>M52+N52+O52+P52</f>
        <v>0</v>
      </c>
      <c r="R52" s="3722">
        <f t="shared" si="5"/>
        <v>0</v>
      </c>
      <c r="S52" s="2630">
        <f t="shared" si="6"/>
        <v>0</v>
      </c>
    </row>
    <row r="53" spans="1:19">
      <c r="A53" s="2636" t="str">
        <f>A19</f>
        <v>GRD C (à compléter)</v>
      </c>
      <c r="B53" s="2637" t="s">
        <v>813</v>
      </c>
      <c r="C53" s="2577"/>
      <c r="D53" s="2548"/>
      <c r="E53" s="2578"/>
      <c r="F53" s="2548"/>
      <c r="G53" s="2551"/>
      <c r="H53" s="2638"/>
      <c r="I53" s="2548"/>
      <c r="J53" s="2578"/>
      <c r="K53" s="2548"/>
      <c r="L53" s="2626"/>
      <c r="M53" s="2577"/>
      <c r="N53" s="2548"/>
      <c r="O53" s="2578"/>
      <c r="P53" s="2548"/>
      <c r="Q53" s="2551"/>
      <c r="R53" s="3723"/>
      <c r="S53" s="3724"/>
    </row>
    <row r="54" spans="1:19">
      <c r="A54" s="2627"/>
      <c r="B54" s="2628" t="s">
        <v>889</v>
      </c>
      <c r="C54" s="2581"/>
      <c r="D54" s="2556"/>
      <c r="E54" s="2580"/>
      <c r="F54" s="2556"/>
      <c r="G54" s="2559">
        <f>C54+D54+E54+F54</f>
        <v>0</v>
      </c>
      <c r="H54" s="2639"/>
      <c r="I54" s="2556"/>
      <c r="J54" s="2580"/>
      <c r="K54" s="2556"/>
      <c r="L54" s="2629">
        <f>H54+I54+J54+K54</f>
        <v>0</v>
      </c>
      <c r="M54" s="2581"/>
      <c r="N54" s="2556"/>
      <c r="O54" s="2580"/>
      <c r="P54" s="2556"/>
      <c r="Q54" s="2559">
        <f>M54+N54+O54+P54</f>
        <v>0</v>
      </c>
      <c r="R54" s="3722">
        <f>IF(L20=0,0,L54/L20)</f>
        <v>0</v>
      </c>
      <c r="S54" s="2630">
        <f>IF(L20=0,0,Q54/L20)</f>
        <v>0</v>
      </c>
    </row>
    <row r="55" spans="1:19">
      <c r="A55" s="2627"/>
      <c r="B55" s="2628" t="s">
        <v>110</v>
      </c>
      <c r="C55" s="2581"/>
      <c r="D55" s="2556"/>
      <c r="E55" s="2580"/>
      <c r="F55" s="2556"/>
      <c r="G55" s="2559">
        <f>C55+D55+E55+F55</f>
        <v>0</v>
      </c>
      <c r="H55" s="2639"/>
      <c r="I55" s="2556"/>
      <c r="J55" s="2580"/>
      <c r="K55" s="2556"/>
      <c r="L55" s="2629">
        <f>H55+I55+J55+K55</f>
        <v>0</v>
      </c>
      <c r="M55" s="2581"/>
      <c r="N55" s="2556"/>
      <c r="O55" s="2580"/>
      <c r="P55" s="2556"/>
      <c r="Q55" s="2559">
        <f>M55+N55+O55+P55</f>
        <v>0</v>
      </c>
      <c r="R55" s="3722">
        <f t="shared" ref="R55:R58" si="7">IF(L21=0,0,L55/L21)</f>
        <v>0</v>
      </c>
      <c r="S55" s="2630">
        <f t="shared" ref="S55:S58" si="8">IF(L21=0,0,Q55/L21)</f>
        <v>0</v>
      </c>
    </row>
    <row r="56" spans="1:19">
      <c r="A56" s="2627"/>
      <c r="B56" s="2631" t="s">
        <v>801</v>
      </c>
      <c r="C56" s="2583"/>
      <c r="D56" s="2562"/>
      <c r="E56" s="2580"/>
      <c r="F56" s="2562"/>
      <c r="G56" s="2564"/>
      <c r="H56" s="2640"/>
      <c r="I56" s="2562"/>
      <c r="J56" s="2580"/>
      <c r="K56" s="2562"/>
      <c r="L56" s="2632"/>
      <c r="M56" s="2583"/>
      <c r="N56" s="2562"/>
      <c r="O56" s="2580"/>
      <c r="P56" s="2562"/>
      <c r="Q56" s="2564"/>
      <c r="R56" s="3722"/>
      <c r="S56" s="2630"/>
    </row>
    <row r="57" spans="1:19">
      <c r="A57" s="2627"/>
      <c r="B57" s="2628" t="s">
        <v>889</v>
      </c>
      <c r="C57" s="2581"/>
      <c r="D57" s="2556"/>
      <c r="E57" s="2580"/>
      <c r="F57" s="2556"/>
      <c r="G57" s="2566">
        <f>C57+D57+E57+F57</f>
        <v>0</v>
      </c>
      <c r="H57" s="2639"/>
      <c r="I57" s="2556"/>
      <c r="J57" s="2580"/>
      <c r="K57" s="2556"/>
      <c r="L57" s="2633">
        <f>H57+I57+J57+K57</f>
        <v>0</v>
      </c>
      <c r="M57" s="2581"/>
      <c r="N57" s="2556"/>
      <c r="O57" s="2580"/>
      <c r="P57" s="2556"/>
      <c r="Q57" s="2566">
        <f>M57+N57+O57+P57</f>
        <v>0</v>
      </c>
      <c r="R57" s="3722">
        <f t="shared" si="7"/>
        <v>0</v>
      </c>
      <c r="S57" s="2630">
        <f t="shared" si="8"/>
        <v>0</v>
      </c>
    </row>
    <row r="58" spans="1:19">
      <c r="A58" s="2627"/>
      <c r="B58" s="2634" t="s">
        <v>110</v>
      </c>
      <c r="C58" s="2586"/>
      <c r="D58" s="2571"/>
      <c r="E58" s="2587"/>
      <c r="F58" s="2571"/>
      <c r="G58" s="2566">
        <f>C58+D58+E58+F58</f>
        <v>0</v>
      </c>
      <c r="H58" s="2641"/>
      <c r="I58" s="2571"/>
      <c r="J58" s="2587"/>
      <c r="K58" s="2571"/>
      <c r="L58" s="2633">
        <f>H58+I58+J58+K58</f>
        <v>0</v>
      </c>
      <c r="M58" s="2586"/>
      <c r="N58" s="2571"/>
      <c r="O58" s="2587"/>
      <c r="P58" s="2571"/>
      <c r="Q58" s="2566">
        <f>M58+N58+O58+P58</f>
        <v>0</v>
      </c>
      <c r="R58" s="3722">
        <f t="shared" si="7"/>
        <v>0</v>
      </c>
      <c r="S58" s="2630">
        <f t="shared" si="8"/>
        <v>0</v>
      </c>
    </row>
    <row r="59" spans="1:19">
      <c r="A59" s="2636" t="str">
        <f>A25</f>
        <v>GRT (à préciser)</v>
      </c>
      <c r="B59" s="2637" t="s">
        <v>813</v>
      </c>
      <c r="C59" s="2577"/>
      <c r="D59" s="2548"/>
      <c r="E59" s="2548"/>
      <c r="F59" s="2578"/>
      <c r="G59" s="2551"/>
      <c r="H59" s="2638"/>
      <c r="I59" s="2548"/>
      <c r="J59" s="2548"/>
      <c r="K59" s="2578"/>
      <c r="L59" s="2626"/>
      <c r="M59" s="2577"/>
      <c r="N59" s="2548"/>
      <c r="O59" s="2548"/>
      <c r="P59" s="2578"/>
      <c r="Q59" s="2551"/>
      <c r="R59" s="3723"/>
      <c r="S59" s="3724"/>
    </row>
    <row r="60" spans="1:19">
      <c r="A60" s="2627"/>
      <c r="B60" s="2628" t="s">
        <v>889</v>
      </c>
      <c r="C60" s="2581"/>
      <c r="D60" s="2556"/>
      <c r="E60" s="2556"/>
      <c r="F60" s="2580"/>
      <c r="G60" s="2559">
        <f>C60+D60+E60+F60</f>
        <v>0</v>
      </c>
      <c r="H60" s="2639"/>
      <c r="I60" s="2556"/>
      <c r="J60" s="2556"/>
      <c r="K60" s="2580"/>
      <c r="L60" s="2629">
        <f>H60+I60+J60+K60</f>
        <v>0</v>
      </c>
      <c r="M60" s="2581"/>
      <c r="N60" s="2556"/>
      <c r="O60" s="2556"/>
      <c r="P60" s="2580"/>
      <c r="Q60" s="2559">
        <f>M60+N60+O60+P60</f>
        <v>0</v>
      </c>
      <c r="R60" s="3722">
        <f>IF(L26=0,0,L60/L26)</f>
        <v>0</v>
      </c>
      <c r="S60" s="2630">
        <f>IF(L26=0,0,Q60/L26)</f>
        <v>0</v>
      </c>
    </row>
    <row r="61" spans="1:19">
      <c r="A61" s="2627"/>
      <c r="B61" s="2628" t="s">
        <v>110</v>
      </c>
      <c r="C61" s="2581"/>
      <c r="D61" s="2556"/>
      <c r="E61" s="2556"/>
      <c r="F61" s="2580"/>
      <c r="G61" s="2559">
        <f>C61+D61+E61+F61</f>
        <v>0</v>
      </c>
      <c r="H61" s="2639"/>
      <c r="I61" s="2556"/>
      <c r="J61" s="2556"/>
      <c r="K61" s="2580"/>
      <c r="L61" s="2629">
        <f>H61+I61+J61+K61</f>
        <v>0</v>
      </c>
      <c r="M61" s="2581"/>
      <c r="N61" s="2556"/>
      <c r="O61" s="2556"/>
      <c r="P61" s="2580"/>
      <c r="Q61" s="2559">
        <f>M61+N61+O61+P61</f>
        <v>0</v>
      </c>
      <c r="R61" s="3722">
        <f t="shared" ref="R61:R64" si="9">IF(L27=0,0,L61/L27)</f>
        <v>0</v>
      </c>
      <c r="S61" s="2630">
        <f t="shared" ref="S61:S64" si="10">IF(L27=0,0,Q61/L27)</f>
        <v>0</v>
      </c>
    </row>
    <row r="62" spans="1:19">
      <c r="A62" s="2627"/>
      <c r="B62" s="2631" t="s">
        <v>801</v>
      </c>
      <c r="C62" s="2583"/>
      <c r="D62" s="2562"/>
      <c r="E62" s="2562"/>
      <c r="F62" s="2580"/>
      <c r="G62" s="2564"/>
      <c r="H62" s="2640"/>
      <c r="I62" s="2562"/>
      <c r="J62" s="2562"/>
      <c r="K62" s="2580"/>
      <c r="L62" s="2632"/>
      <c r="M62" s="2583"/>
      <c r="N62" s="2562"/>
      <c r="O62" s="2562"/>
      <c r="P62" s="2580"/>
      <c r="Q62" s="2564"/>
      <c r="R62" s="3722"/>
      <c r="S62" s="2630"/>
    </row>
    <row r="63" spans="1:19">
      <c r="A63" s="2627"/>
      <c r="B63" s="2628" t="s">
        <v>889</v>
      </c>
      <c r="C63" s="2581"/>
      <c r="D63" s="2556"/>
      <c r="E63" s="2556"/>
      <c r="F63" s="2580"/>
      <c r="G63" s="2566">
        <f>C63+D63+E63+F63</f>
        <v>0</v>
      </c>
      <c r="H63" s="2639"/>
      <c r="I63" s="2556"/>
      <c r="J63" s="2556"/>
      <c r="K63" s="2580"/>
      <c r="L63" s="2633">
        <f>H63+I63+J63+K63</f>
        <v>0</v>
      </c>
      <c r="M63" s="2581"/>
      <c r="N63" s="2556"/>
      <c r="O63" s="2556"/>
      <c r="P63" s="2580"/>
      <c r="Q63" s="2566">
        <f>M63+N63+O63+P63</f>
        <v>0</v>
      </c>
      <c r="R63" s="3722">
        <f t="shared" si="9"/>
        <v>0</v>
      </c>
      <c r="S63" s="2630">
        <f t="shared" si="10"/>
        <v>0</v>
      </c>
    </row>
    <row r="64" spans="1:19" ht="13.5" thickBot="1">
      <c r="A64" s="2642"/>
      <c r="B64" s="2634" t="s">
        <v>110</v>
      </c>
      <c r="C64" s="2586"/>
      <c r="D64" s="2571"/>
      <c r="E64" s="2571"/>
      <c r="F64" s="2587"/>
      <c r="G64" s="2566">
        <f>C64+D64+E64+F64</f>
        <v>0</v>
      </c>
      <c r="H64" s="2641"/>
      <c r="I64" s="2571"/>
      <c r="J64" s="2571"/>
      <c r="K64" s="2587"/>
      <c r="L64" s="2633">
        <f>H64+I64+J64+K64</f>
        <v>0</v>
      </c>
      <c r="M64" s="2586"/>
      <c r="N64" s="2571"/>
      <c r="O64" s="2571"/>
      <c r="P64" s="2587"/>
      <c r="Q64" s="2566">
        <f>M64+N64+O64+P64</f>
        <v>0</v>
      </c>
      <c r="R64" s="3725">
        <f t="shared" si="9"/>
        <v>0</v>
      </c>
      <c r="S64" s="2643">
        <f t="shared" si="10"/>
        <v>0</v>
      </c>
    </row>
    <row r="65" spans="1:19" s="1604" customFormat="1">
      <c r="A65" s="2644" t="s">
        <v>111</v>
      </c>
      <c r="B65" s="2645" t="s">
        <v>813</v>
      </c>
      <c r="C65" s="2597"/>
      <c r="D65" s="2598"/>
      <c r="E65" s="2598"/>
      <c r="F65" s="2598"/>
      <c r="G65" s="2599"/>
      <c r="H65" s="2646"/>
      <c r="I65" s="2598"/>
      <c r="J65" s="2598"/>
      <c r="K65" s="2598"/>
      <c r="L65" s="2596"/>
      <c r="M65" s="2597"/>
      <c r="N65" s="2598"/>
      <c r="O65" s="2598"/>
      <c r="P65" s="2598"/>
      <c r="Q65" s="2599"/>
      <c r="R65" s="1607"/>
      <c r="S65" s="1607"/>
    </row>
    <row r="66" spans="1:19" s="1604" customFormat="1">
      <c r="A66" s="2647"/>
      <c r="B66" s="2648" t="s">
        <v>889</v>
      </c>
      <c r="C66" s="2605">
        <f t="shared" ref="C66:F67" si="11">C42+C48+C54+C60</f>
        <v>0</v>
      </c>
      <c r="D66" s="2603">
        <f t="shared" si="11"/>
        <v>0</v>
      </c>
      <c r="E66" s="2603">
        <f t="shared" si="11"/>
        <v>0</v>
      </c>
      <c r="F66" s="2603">
        <f t="shared" si="11"/>
        <v>0</v>
      </c>
      <c r="G66" s="2606"/>
      <c r="H66" s="2602">
        <f t="shared" ref="H66:K67" si="12">H42+H48+H54+H60</f>
        <v>0</v>
      </c>
      <c r="I66" s="2603">
        <f t="shared" si="12"/>
        <v>0</v>
      </c>
      <c r="J66" s="2603">
        <f t="shared" si="12"/>
        <v>0</v>
      </c>
      <c r="K66" s="2603">
        <f t="shared" si="12"/>
        <v>0</v>
      </c>
      <c r="L66" s="2604"/>
      <c r="M66" s="2605">
        <f t="shared" ref="M66:P67" si="13">M42+M48+M54+M60</f>
        <v>0</v>
      </c>
      <c r="N66" s="2603">
        <f t="shared" si="13"/>
        <v>0</v>
      </c>
      <c r="O66" s="2603">
        <f t="shared" si="13"/>
        <v>0</v>
      </c>
      <c r="P66" s="2603">
        <f t="shared" si="13"/>
        <v>0</v>
      </c>
      <c r="Q66" s="2606"/>
      <c r="R66" s="1607"/>
      <c r="S66" s="1607"/>
    </row>
    <row r="67" spans="1:19" s="1604" customFormat="1">
      <c r="A67" s="2647"/>
      <c r="B67" s="2648" t="s">
        <v>110</v>
      </c>
      <c r="C67" s="2605">
        <f t="shared" si="11"/>
        <v>0</v>
      </c>
      <c r="D67" s="2603">
        <f t="shared" si="11"/>
        <v>0</v>
      </c>
      <c r="E67" s="2603">
        <f t="shared" si="11"/>
        <v>0</v>
      </c>
      <c r="F67" s="2603">
        <f t="shared" si="11"/>
        <v>0</v>
      </c>
      <c r="G67" s="2606"/>
      <c r="H67" s="2602">
        <f t="shared" si="12"/>
        <v>0</v>
      </c>
      <c r="I67" s="2603">
        <f t="shared" si="12"/>
        <v>0</v>
      </c>
      <c r="J67" s="2603">
        <f t="shared" si="12"/>
        <v>0</v>
      </c>
      <c r="K67" s="2603">
        <f t="shared" si="12"/>
        <v>0</v>
      </c>
      <c r="L67" s="2604"/>
      <c r="M67" s="2605">
        <f t="shared" si="13"/>
        <v>0</v>
      </c>
      <c r="N67" s="2603">
        <f t="shared" si="13"/>
        <v>0</v>
      </c>
      <c r="O67" s="2603">
        <f t="shared" si="13"/>
        <v>0</v>
      </c>
      <c r="P67" s="2603">
        <f t="shared" si="13"/>
        <v>0</v>
      </c>
      <c r="Q67" s="2606"/>
      <c r="R67" s="1607"/>
      <c r="S67" s="1607"/>
    </row>
    <row r="68" spans="1:19" s="1604" customFormat="1">
      <c r="A68" s="2647"/>
      <c r="B68" s="2649" t="s">
        <v>801</v>
      </c>
      <c r="C68" s="2605"/>
      <c r="D68" s="2603"/>
      <c r="E68" s="2603"/>
      <c r="F68" s="2603"/>
      <c r="G68" s="2606"/>
      <c r="H68" s="2602"/>
      <c r="I68" s="2603"/>
      <c r="J68" s="2603"/>
      <c r="K68" s="2603"/>
      <c r="L68" s="2604"/>
      <c r="M68" s="2605"/>
      <c r="N68" s="2603"/>
      <c r="O68" s="2603"/>
      <c r="P68" s="2603"/>
      <c r="Q68" s="2606"/>
      <c r="R68" s="1607"/>
      <c r="S68" s="1607"/>
    </row>
    <row r="69" spans="1:19" s="1604" customFormat="1">
      <c r="A69" s="2647"/>
      <c r="B69" s="2648" t="s">
        <v>889</v>
      </c>
      <c r="C69" s="2610">
        <f t="shared" ref="C69:F70" si="14">C45+C51+C57+C63</f>
        <v>0</v>
      </c>
      <c r="D69" s="2609">
        <f t="shared" si="14"/>
        <v>0</v>
      </c>
      <c r="E69" s="2609">
        <f t="shared" si="14"/>
        <v>0</v>
      </c>
      <c r="F69" s="2609">
        <f t="shared" si="14"/>
        <v>0</v>
      </c>
      <c r="G69" s="2606"/>
      <c r="H69" s="2608">
        <f t="shared" ref="H69:K70" si="15">H45+H51+H57+H63</f>
        <v>0</v>
      </c>
      <c r="I69" s="2609">
        <f t="shared" si="15"/>
        <v>0</v>
      </c>
      <c r="J69" s="2609">
        <f t="shared" si="15"/>
        <v>0</v>
      </c>
      <c r="K69" s="2609">
        <f t="shared" si="15"/>
        <v>0</v>
      </c>
      <c r="L69" s="2604"/>
      <c r="M69" s="2610">
        <f t="shared" ref="M69:P70" si="16">M45+M51+M57+M63</f>
        <v>0</v>
      </c>
      <c r="N69" s="2609">
        <f t="shared" si="16"/>
        <v>0</v>
      </c>
      <c r="O69" s="2609">
        <f t="shared" si="16"/>
        <v>0</v>
      </c>
      <c r="P69" s="2609">
        <f t="shared" si="16"/>
        <v>0</v>
      </c>
      <c r="Q69" s="2606"/>
      <c r="R69" s="1607"/>
      <c r="S69" s="1607"/>
    </row>
    <row r="70" spans="1:19" s="1604" customFormat="1" ht="13.5" thickBot="1">
      <c r="A70" s="2650"/>
      <c r="B70" s="2651" t="s">
        <v>110</v>
      </c>
      <c r="C70" s="2616">
        <f t="shared" si="14"/>
        <v>0</v>
      </c>
      <c r="D70" s="2617">
        <f t="shared" si="14"/>
        <v>0</v>
      </c>
      <c r="E70" s="2617">
        <f t="shared" si="14"/>
        <v>0</v>
      </c>
      <c r="F70" s="2617">
        <f t="shared" si="14"/>
        <v>0</v>
      </c>
      <c r="G70" s="2618"/>
      <c r="H70" s="2608">
        <f t="shared" si="15"/>
        <v>0</v>
      </c>
      <c r="I70" s="2609">
        <f t="shared" si="15"/>
        <v>0</v>
      </c>
      <c r="J70" s="2609">
        <f t="shared" si="15"/>
        <v>0</v>
      </c>
      <c r="K70" s="2609">
        <f t="shared" si="15"/>
        <v>0</v>
      </c>
      <c r="L70" s="2615"/>
      <c r="M70" s="2616">
        <f t="shared" si="16"/>
        <v>0</v>
      </c>
      <c r="N70" s="2617">
        <f t="shared" si="16"/>
        <v>0</v>
      </c>
      <c r="O70" s="2617">
        <f t="shared" si="16"/>
        <v>0</v>
      </c>
      <c r="P70" s="2617">
        <f t="shared" si="16"/>
        <v>0</v>
      </c>
      <c r="Q70" s="2618"/>
      <c r="R70" s="1607"/>
      <c r="S70" s="1607"/>
    </row>
    <row r="71" spans="1:19" ht="17.25" customHeight="1" thickBot="1">
      <c r="H71" s="4069" t="s">
        <v>1598</v>
      </c>
      <c r="I71" s="4070"/>
      <c r="J71" s="4070"/>
      <c r="K71" s="4071"/>
      <c r="M71" s="4072" t="s">
        <v>1599</v>
      </c>
      <c r="N71" s="4073"/>
      <c r="O71" s="4073"/>
      <c r="P71" s="4074"/>
    </row>
    <row r="72" spans="1:19">
      <c r="H72" s="2652">
        <f t="shared" ref="H72:K73" si="17">IF(H32=0,0,H66/H32)</f>
        <v>0</v>
      </c>
      <c r="I72" s="3728">
        <f t="shared" si="17"/>
        <v>0</v>
      </c>
      <c r="J72" s="3728">
        <f t="shared" si="17"/>
        <v>0</v>
      </c>
      <c r="K72" s="2653">
        <f t="shared" si="17"/>
        <v>0</v>
      </c>
      <c r="M72" s="2652">
        <f>IF(H32=0,0,M66/H32)</f>
        <v>0</v>
      </c>
      <c r="N72" s="3728">
        <f>IF(I32=0,0,N66/I32)</f>
        <v>0</v>
      </c>
      <c r="O72" s="3728">
        <f>IF(J32=0,0,O66/J32)</f>
        <v>0</v>
      </c>
      <c r="P72" s="2653">
        <f>IF(K32=0,0,P66/K32)</f>
        <v>0</v>
      </c>
    </row>
    <row r="73" spans="1:19">
      <c r="H73" s="2654">
        <f t="shared" si="17"/>
        <v>0</v>
      </c>
      <c r="I73" s="3726">
        <f t="shared" si="17"/>
        <v>0</v>
      </c>
      <c r="J73" s="3726">
        <f t="shared" si="17"/>
        <v>0</v>
      </c>
      <c r="K73" s="2655">
        <f t="shared" si="17"/>
        <v>0</v>
      </c>
      <c r="M73" s="2654">
        <f t="shared" ref="M73:P76" si="18">IF(H33=0,0,M67/H33)</f>
        <v>0</v>
      </c>
      <c r="N73" s="3726">
        <f t="shared" si="18"/>
        <v>0</v>
      </c>
      <c r="O73" s="3726">
        <f t="shared" si="18"/>
        <v>0</v>
      </c>
      <c r="P73" s="2655">
        <f t="shared" si="18"/>
        <v>0</v>
      </c>
    </row>
    <row r="74" spans="1:19">
      <c r="H74" s="2656"/>
      <c r="I74" s="3727"/>
      <c r="J74" s="3727"/>
      <c r="K74" s="2657"/>
      <c r="M74" s="2654"/>
      <c r="N74" s="3726"/>
      <c r="O74" s="3726"/>
      <c r="P74" s="2655"/>
    </row>
    <row r="75" spans="1:19">
      <c r="H75" s="2654">
        <f t="shared" ref="H75:I76" si="19">IF(H35=0,0,H69/H35)</f>
        <v>0</v>
      </c>
      <c r="I75" s="3726">
        <f t="shared" si="19"/>
        <v>0</v>
      </c>
      <c r="J75" s="3726">
        <f t="shared" ref="J75:K75" si="20">IF(J35=0,0,J69/J35)</f>
        <v>0</v>
      </c>
      <c r="K75" s="2655">
        <f t="shared" si="20"/>
        <v>0</v>
      </c>
      <c r="M75" s="2654">
        <f t="shared" si="18"/>
        <v>0</v>
      </c>
      <c r="N75" s="3726">
        <f t="shared" si="18"/>
        <v>0</v>
      </c>
      <c r="O75" s="3726">
        <f t="shared" si="18"/>
        <v>0</v>
      </c>
      <c r="P75" s="2655">
        <f t="shared" si="18"/>
        <v>0</v>
      </c>
    </row>
    <row r="76" spans="1:19" ht="16.5" thickBot="1">
      <c r="A76" s="1761"/>
      <c r="H76" s="2658">
        <f t="shared" si="19"/>
        <v>0</v>
      </c>
      <c r="I76" s="3729">
        <f t="shared" si="19"/>
        <v>0</v>
      </c>
      <c r="J76" s="3729">
        <f t="shared" ref="J76:K76" si="21">IF(J36=0,0,J70/J36)</f>
        <v>0</v>
      </c>
      <c r="K76" s="2659">
        <f t="shared" si="21"/>
        <v>0</v>
      </c>
      <c r="M76" s="2658">
        <f t="shared" si="18"/>
        <v>0</v>
      </c>
      <c r="N76" s="3729">
        <f t="shared" si="18"/>
        <v>0</v>
      </c>
      <c r="O76" s="3729">
        <f t="shared" si="18"/>
        <v>0</v>
      </c>
      <c r="P76" s="2659">
        <f t="shared" si="18"/>
        <v>0</v>
      </c>
    </row>
    <row r="77" spans="1:19" s="1415" customFormat="1" ht="16.5" thickBot="1">
      <c r="A77" s="1761"/>
      <c r="G77" s="1771"/>
      <c r="H77" s="3120"/>
      <c r="I77" s="3120"/>
      <c r="J77" s="3120"/>
      <c r="K77" s="3120"/>
      <c r="M77" s="3120"/>
      <c r="N77" s="3120"/>
      <c r="O77" s="3120"/>
      <c r="P77" s="3120"/>
    </row>
    <row r="78" spans="1:19" ht="14.25">
      <c r="A78" s="2698" t="s">
        <v>1638</v>
      </c>
      <c r="B78" s="2710"/>
      <c r="C78" s="2710"/>
      <c r="D78" s="2710"/>
      <c r="E78" s="2710"/>
      <c r="F78" s="2710"/>
      <c r="G78" s="2711"/>
      <c r="H78" s="2710"/>
      <c r="I78" s="2710"/>
      <c r="J78" s="2710"/>
      <c r="K78" s="2710"/>
      <c r="L78" s="2710"/>
      <c r="M78" s="2710"/>
      <c r="N78" s="2710"/>
      <c r="O78" s="2710"/>
      <c r="P78" s="2710"/>
      <c r="Q78" s="2710"/>
      <c r="R78" s="2710"/>
      <c r="S78" s="2712"/>
    </row>
    <row r="79" spans="1:19">
      <c r="A79" s="2713" t="s">
        <v>1600</v>
      </c>
      <c r="B79" s="1795"/>
      <c r="C79" s="1795"/>
      <c r="D79" s="1795"/>
      <c r="E79" s="1795"/>
      <c r="F79" s="1795"/>
      <c r="G79" s="1605"/>
      <c r="H79" s="1795"/>
      <c r="I79" s="1795"/>
      <c r="J79" s="1795"/>
      <c r="K79" s="1795"/>
      <c r="L79" s="1795"/>
      <c r="M79" s="1795"/>
      <c r="N79" s="1795"/>
      <c r="O79" s="1795"/>
      <c r="P79" s="1795"/>
      <c r="Q79" s="1795"/>
      <c r="R79" s="1795"/>
      <c r="S79" s="2714"/>
    </row>
    <row r="80" spans="1:19">
      <c r="A80" s="2514" t="s">
        <v>1601</v>
      </c>
      <c r="B80" s="1795"/>
      <c r="C80" s="1795"/>
      <c r="D80" s="1795"/>
      <c r="E80" s="1795"/>
      <c r="F80" s="1795"/>
      <c r="G80" s="1605"/>
      <c r="H80" s="1795"/>
      <c r="I80" s="1795"/>
      <c r="J80" s="1795"/>
      <c r="K80" s="1795"/>
      <c r="L80" s="1795"/>
      <c r="M80" s="1795"/>
      <c r="N80" s="1795"/>
      <c r="O80" s="1795"/>
      <c r="P80" s="1795"/>
      <c r="Q80" s="1795"/>
      <c r="R80" s="1795"/>
      <c r="S80" s="2714"/>
    </row>
    <row r="81" spans="1:19">
      <c r="A81" s="2510"/>
      <c r="B81" s="1795"/>
      <c r="C81" s="1795"/>
      <c r="D81" s="1795"/>
      <c r="E81" s="1795"/>
      <c r="F81" s="1795"/>
      <c r="G81" s="1605"/>
      <c r="H81" s="1795"/>
      <c r="I81" s="1795"/>
      <c r="J81" s="1795"/>
      <c r="K81" s="1795"/>
      <c r="L81" s="1795"/>
      <c r="M81" s="1795"/>
      <c r="N81" s="1795"/>
      <c r="O81" s="1795"/>
      <c r="P81" s="1795"/>
      <c r="Q81" s="1795"/>
      <c r="R81" s="1795"/>
      <c r="S81" s="2714"/>
    </row>
    <row r="82" spans="1:19">
      <c r="A82" s="2510"/>
      <c r="B82" s="1795"/>
      <c r="C82" s="1795"/>
      <c r="D82" s="1795"/>
      <c r="E82" s="1795"/>
      <c r="F82" s="1795"/>
      <c r="G82" s="1605"/>
      <c r="H82" s="1795"/>
      <c r="I82" s="1795"/>
      <c r="J82" s="1795"/>
      <c r="K82" s="1795"/>
      <c r="L82" s="1795"/>
      <c r="M82" s="1795"/>
      <c r="N82" s="1795"/>
      <c r="O82" s="1795"/>
      <c r="P82" s="1795"/>
      <c r="Q82" s="1795"/>
      <c r="R82" s="1795"/>
      <c r="S82" s="2714"/>
    </row>
    <row r="83" spans="1:19">
      <c r="A83" s="2510"/>
      <c r="B83" s="1795"/>
      <c r="C83" s="1795"/>
      <c r="D83" s="1795"/>
      <c r="E83" s="1795"/>
      <c r="F83" s="1795"/>
      <c r="G83" s="1605"/>
      <c r="H83" s="1795"/>
      <c r="I83" s="1795"/>
      <c r="J83" s="1795"/>
      <c r="K83" s="1795"/>
      <c r="L83" s="1795"/>
      <c r="M83" s="1795"/>
      <c r="N83" s="1795"/>
      <c r="O83" s="1795"/>
      <c r="P83" s="1795"/>
      <c r="Q83" s="1795"/>
      <c r="R83" s="1795"/>
      <c r="S83" s="2714"/>
    </row>
    <row r="84" spans="1:19">
      <c r="A84" s="2510"/>
      <c r="B84" s="1795"/>
      <c r="C84" s="1795"/>
      <c r="D84" s="1795"/>
      <c r="E84" s="1795"/>
      <c r="F84" s="1795"/>
      <c r="G84" s="1605"/>
      <c r="H84" s="1795"/>
      <c r="I84" s="1795"/>
      <c r="J84" s="1795"/>
      <c r="K84" s="1795"/>
      <c r="L84" s="1795"/>
      <c r="M84" s="1795"/>
      <c r="N84" s="1795"/>
      <c r="O84" s="1795"/>
      <c r="P84" s="1795"/>
      <c r="Q84" s="1795"/>
      <c r="R84" s="1795"/>
      <c r="S84" s="2714"/>
    </row>
    <row r="85" spans="1:19">
      <c r="A85" s="2510"/>
      <c r="B85" s="1795"/>
      <c r="C85" s="1795"/>
      <c r="D85" s="1795"/>
      <c r="E85" s="1795"/>
      <c r="F85" s="1795"/>
      <c r="G85" s="1605"/>
      <c r="H85" s="1795"/>
      <c r="I85" s="1795"/>
      <c r="J85" s="1795"/>
      <c r="K85" s="1795"/>
      <c r="L85" s="1795"/>
      <c r="M85" s="1795"/>
      <c r="N85" s="1795"/>
      <c r="O85" s="1795"/>
      <c r="P85" s="1795"/>
      <c r="Q85" s="1795"/>
      <c r="R85" s="1795"/>
      <c r="S85" s="2714"/>
    </row>
    <row r="86" spans="1:19">
      <c r="A86" s="2510"/>
      <c r="B86" s="1795"/>
      <c r="C86" s="1795"/>
      <c r="D86" s="1795"/>
      <c r="E86" s="1795"/>
      <c r="F86" s="1795"/>
      <c r="G86" s="1605"/>
      <c r="H86" s="1795"/>
      <c r="I86" s="1795"/>
      <c r="J86" s="1795"/>
      <c r="K86" s="1795"/>
      <c r="L86" s="1795"/>
      <c r="M86" s="1795"/>
      <c r="N86" s="1795"/>
      <c r="O86" s="1795"/>
      <c r="P86" s="1795"/>
      <c r="Q86" s="1795"/>
      <c r="R86" s="1795"/>
      <c r="S86" s="2714"/>
    </row>
    <row r="87" spans="1:19">
      <c r="A87" s="2510"/>
      <c r="B87" s="1795"/>
      <c r="C87" s="1795"/>
      <c r="D87" s="1795"/>
      <c r="E87" s="1795"/>
      <c r="F87" s="1795"/>
      <c r="G87" s="1605"/>
      <c r="H87" s="1795"/>
      <c r="I87" s="1795"/>
      <c r="J87" s="1795"/>
      <c r="K87" s="1795"/>
      <c r="L87" s="1795"/>
      <c r="M87" s="1795"/>
      <c r="N87" s="1795"/>
      <c r="O87" s="1795"/>
      <c r="P87" s="1795"/>
      <c r="Q87" s="1795"/>
      <c r="R87" s="1795"/>
      <c r="S87" s="2714"/>
    </row>
    <row r="88" spans="1:19">
      <c r="A88" s="2510"/>
      <c r="B88" s="1795"/>
      <c r="C88" s="1795"/>
      <c r="D88" s="1795"/>
      <c r="E88" s="1795"/>
      <c r="F88" s="1795"/>
      <c r="G88" s="1605"/>
      <c r="H88" s="1795"/>
      <c r="I88" s="1795"/>
      <c r="J88" s="1795"/>
      <c r="K88" s="1795"/>
      <c r="L88" s="1795"/>
      <c r="M88" s="1795"/>
      <c r="N88" s="1795"/>
      <c r="O88" s="1795"/>
      <c r="P88" s="1795"/>
      <c r="Q88" s="1795"/>
      <c r="R88" s="1795"/>
      <c r="S88" s="2714"/>
    </row>
    <row r="89" spans="1:19">
      <c r="A89" s="2510"/>
      <c r="B89" s="1795"/>
      <c r="C89" s="1795"/>
      <c r="D89" s="1795"/>
      <c r="E89" s="1795"/>
      <c r="F89" s="1795"/>
      <c r="G89" s="1605"/>
      <c r="H89" s="1795"/>
      <c r="I89" s="1795"/>
      <c r="J89" s="1795"/>
      <c r="K89" s="1795"/>
      <c r="L89" s="1795"/>
      <c r="M89" s="1795"/>
      <c r="N89" s="1795"/>
      <c r="O89" s="1795"/>
      <c r="P89" s="1795"/>
      <c r="Q89" s="1795"/>
      <c r="R89" s="1795"/>
      <c r="S89" s="2714"/>
    </row>
    <row r="90" spans="1:19">
      <c r="A90" s="2510"/>
      <c r="B90" s="1795"/>
      <c r="C90" s="1795"/>
      <c r="D90" s="1795"/>
      <c r="E90" s="1795"/>
      <c r="F90" s="1795"/>
      <c r="G90" s="1605"/>
      <c r="H90" s="1795"/>
      <c r="I90" s="1795"/>
      <c r="J90" s="1795"/>
      <c r="K90" s="1795"/>
      <c r="L90" s="1795"/>
      <c r="M90" s="1795"/>
      <c r="N90" s="1795"/>
      <c r="O90" s="1795"/>
      <c r="P90" s="1795"/>
      <c r="Q90" s="1795"/>
      <c r="R90" s="1795"/>
      <c r="S90" s="2714"/>
    </row>
    <row r="91" spans="1:19">
      <c r="A91" s="2510"/>
      <c r="B91" s="1795"/>
      <c r="C91" s="1795"/>
      <c r="D91" s="1795"/>
      <c r="E91" s="1795"/>
      <c r="F91" s="1795"/>
      <c r="G91" s="1605"/>
      <c r="H91" s="1795"/>
      <c r="I91" s="1795"/>
      <c r="J91" s="1795"/>
      <c r="K91" s="1795"/>
      <c r="L91" s="1795"/>
      <c r="M91" s="1795"/>
      <c r="N91" s="1795"/>
      <c r="O91" s="1795"/>
      <c r="P91" s="1795"/>
      <c r="Q91" s="1795"/>
      <c r="R91" s="1795"/>
      <c r="S91" s="2714"/>
    </row>
    <row r="92" spans="1:19">
      <c r="A92" s="2510"/>
      <c r="B92" s="1795"/>
      <c r="C92" s="1795"/>
      <c r="D92" s="1795"/>
      <c r="E92" s="1795"/>
      <c r="F92" s="1795"/>
      <c r="G92" s="1605"/>
      <c r="H92" s="1795"/>
      <c r="I92" s="1795"/>
      <c r="J92" s="1795"/>
      <c r="K92" s="1795"/>
      <c r="L92" s="1795"/>
      <c r="M92" s="1795"/>
      <c r="N92" s="1795"/>
      <c r="O92" s="1795"/>
      <c r="P92" s="1795"/>
      <c r="Q92" s="1795"/>
      <c r="R92" s="1795"/>
      <c r="S92" s="2714"/>
    </row>
    <row r="93" spans="1:19">
      <c r="A93" s="2510"/>
      <c r="B93" s="1795"/>
      <c r="C93" s="1795"/>
      <c r="D93" s="1795"/>
      <c r="E93" s="1795"/>
      <c r="F93" s="1795"/>
      <c r="G93" s="1605"/>
      <c r="H93" s="1795"/>
      <c r="I93" s="1795"/>
      <c r="J93" s="1795"/>
      <c r="K93" s="1795"/>
      <c r="L93" s="1795"/>
      <c r="M93" s="1795"/>
      <c r="N93" s="1795"/>
      <c r="O93" s="1795"/>
      <c r="P93" s="1795"/>
      <c r="Q93" s="1795"/>
      <c r="R93" s="1795"/>
      <c r="S93" s="2714"/>
    </row>
    <row r="94" spans="1:19">
      <c r="A94" s="2510"/>
      <c r="B94" s="1795"/>
      <c r="C94" s="1795"/>
      <c r="D94" s="1795"/>
      <c r="E94" s="1795"/>
      <c r="F94" s="1795"/>
      <c r="G94" s="1605"/>
      <c r="H94" s="1795"/>
      <c r="I94" s="1795"/>
      <c r="J94" s="1795"/>
      <c r="K94" s="1795"/>
      <c r="L94" s="1795"/>
      <c r="M94" s="1795"/>
      <c r="N94" s="1795"/>
      <c r="O94" s="1795"/>
      <c r="P94" s="1795"/>
      <c r="Q94" s="1795"/>
      <c r="R94" s="1795"/>
      <c r="S94" s="2714"/>
    </row>
    <row r="95" spans="1:19">
      <c r="A95" s="2510"/>
      <c r="B95" s="1795"/>
      <c r="C95" s="1795"/>
      <c r="D95" s="1795"/>
      <c r="E95" s="1795"/>
      <c r="F95" s="1795"/>
      <c r="G95" s="1605"/>
      <c r="H95" s="1795"/>
      <c r="I95" s="1795"/>
      <c r="J95" s="1795"/>
      <c r="K95" s="1795"/>
      <c r="L95" s="1795"/>
      <c r="M95" s="1795"/>
      <c r="N95" s="1795"/>
      <c r="O95" s="1795"/>
      <c r="P95" s="1795"/>
      <c r="Q95" s="1795"/>
      <c r="R95" s="1795"/>
      <c r="S95" s="2714"/>
    </row>
    <row r="96" spans="1:19">
      <c r="A96" s="2510"/>
      <c r="B96" s="1795"/>
      <c r="C96" s="1795"/>
      <c r="D96" s="1795"/>
      <c r="E96" s="1795"/>
      <c r="F96" s="1795"/>
      <c r="G96" s="1605"/>
      <c r="H96" s="1795"/>
      <c r="I96" s="1795"/>
      <c r="J96" s="1795"/>
      <c r="K96" s="1795"/>
      <c r="L96" s="1795"/>
      <c r="M96" s="1795"/>
      <c r="N96" s="1795"/>
      <c r="O96" s="1795"/>
      <c r="P96" s="1795"/>
      <c r="Q96" s="1795"/>
      <c r="R96" s="1795"/>
      <c r="S96" s="2714"/>
    </row>
    <row r="97" spans="1:19" ht="13.5" thickBot="1">
      <c r="A97" s="2715"/>
      <c r="B97" s="2716"/>
      <c r="C97" s="2716"/>
      <c r="D97" s="2716"/>
      <c r="E97" s="2716"/>
      <c r="F97" s="2716"/>
      <c r="G97" s="2717"/>
      <c r="H97" s="2716"/>
      <c r="I97" s="2716"/>
      <c r="J97" s="2716"/>
      <c r="K97" s="2716"/>
      <c r="L97" s="2716"/>
      <c r="M97" s="2716"/>
      <c r="N97" s="2716"/>
      <c r="O97" s="2716"/>
      <c r="P97" s="2716"/>
      <c r="Q97" s="2716"/>
      <c r="R97" s="2716"/>
      <c r="S97" s="2718"/>
    </row>
  </sheetData>
  <mergeCells count="9">
    <mergeCell ref="R39:S39"/>
    <mergeCell ref="H71:K71"/>
    <mergeCell ref="M71:P71"/>
    <mergeCell ref="C5:G5"/>
    <mergeCell ref="H5:L5"/>
    <mergeCell ref="M5:Q5"/>
    <mergeCell ref="C39:G39"/>
    <mergeCell ref="H39:L39"/>
    <mergeCell ref="M39:Q39"/>
  </mergeCells>
  <pageMargins left="0.55118110236220474" right="0.23622047244094491" top="0.43307086614173229" bottom="0.55118110236220474" header="0.27559055118110237" footer="0.35433070866141736"/>
  <pageSetup paperSize="9" scale="35"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sheetPr published="0"/>
  <dimension ref="A1:I47"/>
  <sheetViews>
    <sheetView showGridLines="0" zoomScaleNormal="100" workbookViewId="0"/>
  </sheetViews>
  <sheetFormatPr baseColWidth="10" defaultColWidth="8.85546875" defaultRowHeight="12.75"/>
  <cols>
    <col min="1" max="1" width="30.28515625" style="1415" customWidth="1"/>
    <col min="2" max="2" width="50.42578125" style="1415" customWidth="1"/>
    <col min="3" max="7" width="20" style="1415" customWidth="1"/>
    <col min="8" max="16384" width="8.85546875" style="1415"/>
  </cols>
  <sheetData>
    <row r="1" spans="1:7" s="1607" customFormat="1" ht="18">
      <c r="A1" s="374" t="s">
        <v>1764</v>
      </c>
      <c r="B1" s="374"/>
      <c r="C1" s="374"/>
      <c r="D1" s="1696"/>
      <c r="E1" s="1696"/>
      <c r="F1" s="1696"/>
      <c r="G1" s="1696"/>
    </row>
    <row r="2" spans="1:7">
      <c r="A2" s="357" t="str">
        <f>'PAGE DE GARDE'!C8</f>
        <v>ELECTRICITE</v>
      </c>
      <c r="B2" s="369" t="str">
        <f>'PAGE DE GARDE'!C10</f>
        <v>PT 2015-2016 V0</v>
      </c>
      <c r="C2" s="357"/>
      <c r="D2" s="1698"/>
      <c r="E2" s="1698"/>
      <c r="F2" s="1698"/>
      <c r="G2" s="1698"/>
    </row>
    <row r="3" spans="1:7">
      <c r="A3" s="1320" t="str">
        <f>'PAGE DE GARDE'!C7</f>
        <v>GRD</v>
      </c>
      <c r="B3" s="369"/>
      <c r="C3" s="357"/>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7">
      <c r="A17" s="2118"/>
      <c r="B17" s="2119"/>
      <c r="C17" s="2119"/>
      <c r="D17" s="2119"/>
      <c r="E17" s="2119"/>
      <c r="F17" s="2119"/>
      <c r="G17" s="2119"/>
    </row>
    <row r="18" spans="1:7">
      <c r="A18" s="2118"/>
      <c r="B18" s="2119"/>
      <c r="C18" s="2119"/>
      <c r="D18" s="2119"/>
      <c r="E18" s="2119"/>
      <c r="F18" s="2119"/>
      <c r="G18" s="2119"/>
    </row>
    <row r="19" spans="1:7">
      <c r="A19" s="2118"/>
      <c r="B19" s="2119"/>
      <c r="C19" s="2119"/>
      <c r="D19" s="2119"/>
      <c r="E19" s="2119"/>
      <c r="F19" s="2119"/>
      <c r="G19" s="2119"/>
    </row>
    <row r="20" spans="1:7">
      <c r="A20" s="2118"/>
      <c r="B20" s="2119"/>
      <c r="C20" s="2119"/>
      <c r="D20" s="2119"/>
      <c r="E20" s="2119"/>
      <c r="F20" s="2119"/>
      <c r="G20" s="2119"/>
    </row>
    <row r="21" spans="1:7">
      <c r="A21" s="2118"/>
      <c r="B21" s="2119"/>
      <c r="C21" s="2119"/>
      <c r="D21" s="2119"/>
      <c r="E21" s="2119"/>
      <c r="F21" s="2119"/>
      <c r="G21" s="2119"/>
    </row>
    <row r="22" spans="1:7">
      <c r="A22" s="2118"/>
      <c r="B22" s="2119"/>
      <c r="C22" s="2119"/>
      <c r="D22" s="2119"/>
      <c r="E22" s="2119"/>
      <c r="F22" s="2119"/>
      <c r="G22" s="2119"/>
    </row>
    <row r="23" spans="1:7">
      <c r="A23" s="2118"/>
      <c r="B23" s="2119"/>
      <c r="C23" s="2119"/>
      <c r="D23" s="2119"/>
      <c r="E23" s="2119"/>
      <c r="F23" s="2119"/>
      <c r="G23" s="2119"/>
    </row>
    <row r="24" spans="1:7" ht="13.5" thickBot="1">
      <c r="A24" s="2113"/>
      <c r="B24" s="2114"/>
      <c r="C24" s="2114"/>
      <c r="D24" s="2114"/>
      <c r="E24" s="2114"/>
      <c r="F24" s="2114"/>
      <c r="G24" s="2114"/>
    </row>
    <row r="25" spans="1:7" ht="13.5" thickBot="1">
      <c r="A25" s="2126" t="s">
        <v>754</v>
      </c>
      <c r="B25" s="2127"/>
      <c r="C25" s="2127">
        <f>SUM(C5:C24)</f>
        <v>0</v>
      </c>
      <c r="D25" s="2127">
        <f>SUM(D5:D24)</f>
        <v>0</v>
      </c>
      <c r="E25" s="2127">
        <f>SUM(E5:E24)</f>
        <v>0</v>
      </c>
      <c r="F25" s="2127">
        <f>SUM(F5:F24)</f>
        <v>0</v>
      </c>
      <c r="G25" s="2127">
        <f>SUM(G5:G24)</f>
        <v>0</v>
      </c>
    </row>
    <row r="26" spans="1:7" ht="13.5" thickBot="1">
      <c r="A26" s="2113"/>
      <c r="B26" s="2131"/>
      <c r="C26" s="2131"/>
      <c r="D26" s="2131"/>
      <c r="E26" s="2131"/>
      <c r="F26" s="2131"/>
      <c r="G26" s="2144"/>
    </row>
    <row r="27" spans="1:7" ht="14.25">
      <c r="A27" s="2698" t="s">
        <v>1638</v>
      </c>
      <c r="B27" s="2699"/>
      <c r="C27" s="2700"/>
      <c r="D27" s="2700"/>
      <c r="E27" s="2700"/>
      <c r="F27" s="2700"/>
      <c r="G27" s="2701"/>
    </row>
    <row r="28" spans="1:7">
      <c r="A28" s="2445"/>
      <c r="B28" s="1763"/>
      <c r="C28" s="1763"/>
      <c r="D28" s="1763"/>
      <c r="E28" s="1763"/>
      <c r="F28" s="1763"/>
      <c r="G28" s="2702"/>
    </row>
    <row r="29" spans="1:7" ht="12.75" customHeight="1">
      <c r="A29" s="4033" t="s">
        <v>1444</v>
      </c>
      <c r="B29" s="4034"/>
      <c r="C29" s="4034"/>
      <c r="D29" s="4034"/>
      <c r="E29" s="4034"/>
      <c r="F29" s="4034"/>
      <c r="G29" s="4035"/>
    </row>
    <row r="30" spans="1:7" ht="12.75" customHeight="1">
      <c r="A30" s="4033" t="s">
        <v>508</v>
      </c>
      <c r="B30" s="4034"/>
      <c r="C30" s="4034"/>
      <c r="D30" s="4034"/>
      <c r="E30" s="4034"/>
      <c r="F30" s="4034"/>
      <c r="G30" s="4035"/>
    </row>
    <row r="31" spans="1:7">
      <c r="A31" s="2688"/>
      <c r="B31" s="2695"/>
      <c r="C31" s="2695"/>
      <c r="D31" s="2695"/>
      <c r="E31" s="2695"/>
      <c r="F31" s="2695"/>
      <c r="G31" s="2696"/>
    </row>
    <row r="32" spans="1:7">
      <c r="A32" s="2688"/>
      <c r="B32" s="2695"/>
      <c r="C32" s="2695"/>
      <c r="D32" s="2695"/>
      <c r="E32" s="2695"/>
      <c r="F32" s="2695"/>
      <c r="G32" s="2696"/>
    </row>
    <row r="33" spans="1:9">
      <c r="A33" s="2688"/>
      <c r="B33" s="2695"/>
      <c r="C33" s="2695"/>
      <c r="D33" s="2695"/>
      <c r="E33" s="2695"/>
      <c r="F33" s="2695"/>
      <c r="G33" s="2696"/>
    </row>
    <row r="34" spans="1:9">
      <c r="A34" s="2688"/>
      <c r="B34" s="2695"/>
      <c r="C34" s="2695"/>
      <c r="D34" s="2695"/>
      <c r="E34" s="2695"/>
      <c r="F34" s="2695"/>
      <c r="G34" s="2696"/>
    </row>
    <row r="35" spans="1:9">
      <c r="A35" s="2688"/>
      <c r="B35" s="2695"/>
      <c r="C35" s="2695"/>
      <c r="D35" s="2695"/>
      <c r="E35" s="2695"/>
      <c r="F35" s="2695"/>
      <c r="G35" s="2696"/>
    </row>
    <row r="36" spans="1:9">
      <c r="A36" s="2688"/>
      <c r="B36" s="2695"/>
      <c r="C36" s="2695"/>
      <c r="D36" s="2695"/>
      <c r="E36" s="2695"/>
      <c r="F36" s="2695"/>
      <c r="G36" s="2696"/>
    </row>
    <row r="37" spans="1:9">
      <c r="A37" s="2688"/>
      <c r="B37" s="2695"/>
      <c r="C37" s="2695"/>
      <c r="D37" s="2695"/>
      <c r="E37" s="2695"/>
      <c r="F37" s="2695"/>
      <c r="G37" s="2696"/>
    </row>
    <row r="38" spans="1:9">
      <c r="A38" s="2688"/>
      <c r="B38" s="2695"/>
      <c r="C38" s="2695"/>
      <c r="D38" s="2695"/>
      <c r="E38" s="2695"/>
      <c r="F38" s="2695"/>
      <c r="G38" s="2696"/>
    </row>
    <row r="39" spans="1:9">
      <c r="A39" s="2688"/>
      <c r="B39" s="2695"/>
      <c r="C39" s="2695"/>
      <c r="D39" s="2695"/>
      <c r="E39" s="2695"/>
      <c r="F39" s="2695"/>
      <c r="G39" s="2696"/>
    </row>
    <row r="40" spans="1:9">
      <c r="A40" s="2688"/>
      <c r="B40" s="2695"/>
      <c r="C40" s="2695"/>
      <c r="D40" s="2695"/>
      <c r="E40" s="2695"/>
      <c r="F40" s="2695"/>
      <c r="G40" s="2696"/>
    </row>
    <row r="41" spans="1:9">
      <c r="A41" s="2688"/>
      <c r="B41" s="2695"/>
      <c r="C41" s="2695"/>
      <c r="D41" s="2695"/>
      <c r="E41" s="2695"/>
      <c r="F41" s="2695"/>
      <c r="G41" s="2696"/>
    </row>
    <row r="42" spans="1:9">
      <c r="A42" s="2688"/>
      <c r="B42" s="2695"/>
      <c r="C42" s="2695"/>
      <c r="D42" s="2695"/>
      <c r="E42" s="2695"/>
      <c r="F42" s="2695"/>
      <c r="G42" s="2696"/>
    </row>
    <row r="43" spans="1:9">
      <c r="A43" s="2688"/>
      <c r="B43" s="2695"/>
      <c r="C43" s="2695"/>
      <c r="D43" s="2695"/>
      <c r="E43" s="2695"/>
      <c r="F43" s="2695"/>
      <c r="G43" s="2696"/>
      <c r="H43" s="2458"/>
      <c r="I43" s="2458"/>
    </row>
    <row r="44" spans="1:9">
      <c r="A44" s="2688"/>
      <c r="B44" s="2695"/>
      <c r="C44" s="2695"/>
      <c r="D44" s="2695"/>
      <c r="E44" s="2695"/>
      <c r="F44" s="2695"/>
      <c r="G44" s="2696"/>
      <c r="H44" s="2458"/>
      <c r="I44" s="2458"/>
    </row>
    <row r="45" spans="1:9">
      <c r="A45" s="2688"/>
      <c r="B45" s="2695"/>
      <c r="C45" s="2695"/>
      <c r="D45" s="2695"/>
      <c r="E45" s="2695"/>
      <c r="F45" s="2695"/>
      <c r="G45" s="2696"/>
      <c r="H45" s="2458"/>
      <c r="I45" s="2458"/>
    </row>
    <row r="46" spans="1:9" ht="13.5" thickBot="1">
      <c r="A46" s="2149"/>
      <c r="B46" s="2150"/>
      <c r="C46" s="2150"/>
      <c r="D46" s="2150"/>
      <c r="E46" s="2150"/>
      <c r="F46" s="2150"/>
      <c r="G46" s="2697"/>
      <c r="H46" s="2458"/>
      <c r="I46" s="2458"/>
    </row>
    <row r="47" spans="1:9">
      <c r="A47" s="2458"/>
      <c r="B47" s="2458"/>
      <c r="C47" s="2458"/>
      <c r="D47" s="2458"/>
      <c r="E47" s="2458"/>
      <c r="F47" s="2458"/>
      <c r="G47" s="2458"/>
      <c r="H47" s="2458"/>
      <c r="I47" s="2458"/>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sheetPr published="0" enableFormatConditionsCalculation="0">
    <pageSetUpPr fitToPage="1"/>
  </sheetPr>
  <dimension ref="A1:I65"/>
  <sheetViews>
    <sheetView showGridLines="0" topLeftCell="A16" zoomScaleNormal="100" zoomScaleSheetLayoutView="100" workbookViewId="0">
      <selection activeCell="H43" sqref="H43"/>
    </sheetView>
  </sheetViews>
  <sheetFormatPr baseColWidth="10" defaultColWidth="8.85546875" defaultRowHeight="12.75"/>
  <cols>
    <col min="1" max="1" width="45.42578125" style="2" customWidth="1"/>
    <col min="2" max="2" width="39.7109375" style="2" customWidth="1"/>
    <col min="3" max="16384" width="8.85546875" style="2"/>
  </cols>
  <sheetData>
    <row r="1" spans="1:3">
      <c r="A1" s="3896" t="s">
        <v>517</v>
      </c>
      <c r="B1" s="3897"/>
    </row>
    <row r="2" spans="1:3">
      <c r="A2" s="233"/>
    </row>
    <row r="4" spans="1:3" customFormat="1">
      <c r="A4" s="443" t="s">
        <v>541</v>
      </c>
      <c r="B4" s="236" t="str">
        <f>'PAGE DE GARDE'!C7</f>
        <v>GRD</v>
      </c>
    </row>
    <row r="5" spans="1:3" customFormat="1">
      <c r="A5" s="443" t="s">
        <v>542</v>
      </c>
      <c r="B5" s="238" t="s">
        <v>751</v>
      </c>
    </row>
    <row r="6" spans="1:3" customFormat="1">
      <c r="A6" s="232"/>
      <c r="B6" s="236"/>
    </row>
    <row r="7" spans="1:3" customFormat="1">
      <c r="A7" s="443" t="s">
        <v>543</v>
      </c>
      <c r="B7" s="239" t="str">
        <f>'PAGE DE GARDE'!C10</f>
        <v>PT 2015-2016 V0</v>
      </c>
    </row>
    <row r="8" spans="1:3" customFormat="1">
      <c r="A8" s="232"/>
      <c r="B8" s="236"/>
    </row>
    <row r="9" spans="1:3" customFormat="1">
      <c r="A9" s="232"/>
      <c r="B9" s="236"/>
    </row>
    <row r="10" spans="1:3" customFormat="1">
      <c r="A10" s="442" t="s">
        <v>537</v>
      </c>
      <c r="B10" s="236" t="str">
        <f>'PAGE DE GARDE'!C13</f>
        <v>2015-2016</v>
      </c>
    </row>
    <row r="11" spans="1:3" customFormat="1">
      <c r="A11" s="443" t="s">
        <v>538</v>
      </c>
      <c r="B11" s="236">
        <f>'PAGE DE GARDE'!C14</f>
        <v>2015</v>
      </c>
      <c r="C11" t="s">
        <v>809</v>
      </c>
    </row>
    <row r="12" spans="1:3" customFormat="1">
      <c r="A12" s="443" t="s">
        <v>539</v>
      </c>
      <c r="B12" s="236">
        <f>'PAGE DE GARDE'!C15</f>
        <v>2016</v>
      </c>
      <c r="C12" t="s">
        <v>726</v>
      </c>
    </row>
    <row r="13" spans="1:3">
      <c r="A13" s="3"/>
      <c r="B13" s="235"/>
    </row>
    <row r="15" spans="1:3" ht="13.5" thickBot="1"/>
    <row r="16" spans="1:3" ht="25.5" customHeight="1" thickBot="1">
      <c r="A16" s="3895" t="s">
        <v>82</v>
      </c>
      <c r="B16" s="3895"/>
    </row>
    <row r="17" spans="1:2">
      <c r="A17" s="2873" t="s">
        <v>1547</v>
      </c>
      <c r="B17" s="2874"/>
    </row>
    <row r="18" spans="1:2">
      <c r="A18" s="2725" t="s">
        <v>544</v>
      </c>
      <c r="B18" s="2875">
        <v>0.2</v>
      </c>
    </row>
    <row r="19" spans="1:2">
      <c r="A19" s="2725" t="s">
        <v>1603</v>
      </c>
      <c r="B19" s="2876">
        <v>2.4334999999999999E-2</v>
      </c>
    </row>
    <row r="20" spans="1:2">
      <c r="A20" s="2725" t="s">
        <v>545</v>
      </c>
      <c r="B20" s="2876">
        <v>3.5000000000000003E-2</v>
      </c>
    </row>
    <row r="21" spans="1:2">
      <c r="A21" s="2725" t="s">
        <v>546</v>
      </c>
      <c r="B21" s="2875">
        <v>0.65</v>
      </c>
    </row>
    <row r="22" spans="1:2">
      <c r="A22" s="2877"/>
      <c r="B22" s="2875"/>
    </row>
    <row r="23" spans="1:2">
      <c r="A23" s="2877"/>
      <c r="B23" s="2875"/>
    </row>
    <row r="24" spans="1:2">
      <c r="A24" s="2878" t="s">
        <v>922</v>
      </c>
      <c r="B24" s="2875"/>
    </row>
    <row r="25" spans="1:2">
      <c r="A25" s="1619" t="s">
        <v>544</v>
      </c>
      <c r="B25" s="2875">
        <v>0.2</v>
      </c>
    </row>
    <row r="26" spans="1:2">
      <c r="A26" s="1619" t="s">
        <v>1604</v>
      </c>
      <c r="B26" s="2879">
        <v>2.8000000000000001E-2</v>
      </c>
    </row>
    <row r="27" spans="1:2">
      <c r="A27" s="1619" t="s">
        <v>1605</v>
      </c>
      <c r="B27" s="2879">
        <v>3.1E-2</v>
      </c>
    </row>
    <row r="28" spans="1:2">
      <c r="A28" s="1619" t="s">
        <v>545</v>
      </c>
      <c r="B28" s="2876">
        <v>3.5000000000000003E-2</v>
      </c>
    </row>
    <row r="29" spans="1:2">
      <c r="A29" s="1619" t="s">
        <v>546</v>
      </c>
      <c r="B29" s="2875">
        <v>0.65</v>
      </c>
    </row>
    <row r="30" spans="1:2">
      <c r="A30" s="2877"/>
      <c r="B30" s="2875"/>
    </row>
    <row r="31" spans="1:2">
      <c r="A31" s="2112"/>
      <c r="B31" s="2876"/>
    </row>
    <row r="32" spans="1:2">
      <c r="A32" s="2880" t="s">
        <v>75</v>
      </c>
      <c r="B32" s="2876"/>
    </row>
    <row r="33" spans="1:9">
      <c r="A33" s="1619" t="s">
        <v>1016</v>
      </c>
      <c r="B33" s="2876">
        <v>1.11E-2</v>
      </c>
      <c r="E33" s="1763"/>
      <c r="F33" s="1763"/>
    </row>
    <row r="34" spans="1:9">
      <c r="A34" s="1619" t="s">
        <v>1017</v>
      </c>
      <c r="B34" s="2876">
        <v>8.0000000000000002E-3</v>
      </c>
      <c r="E34" s="1763"/>
      <c r="F34" s="2100"/>
      <c r="G34" s="1220"/>
      <c r="H34" s="1220"/>
      <c r="I34" s="1220"/>
    </row>
    <row r="35" spans="1:9">
      <c r="A35" s="1619" t="s">
        <v>1018</v>
      </c>
      <c r="B35" s="2876">
        <v>1.2999999999999999E-2</v>
      </c>
      <c r="C35" s="2957"/>
      <c r="E35" s="1763"/>
      <c r="F35" s="2100"/>
      <c r="G35" s="1220"/>
      <c r="H35" s="1220"/>
      <c r="I35" s="1220"/>
    </row>
    <row r="36" spans="1:9">
      <c r="A36" s="1619" t="s">
        <v>1019</v>
      </c>
      <c r="B36" s="2876">
        <v>1.4999999999999999E-2</v>
      </c>
      <c r="C36" s="2957"/>
      <c r="E36" s="1763"/>
      <c r="F36" s="2100"/>
      <c r="G36" s="1220"/>
      <c r="H36" s="1220"/>
      <c r="I36" s="1220"/>
    </row>
    <row r="37" spans="1:9">
      <c r="A37" s="2112"/>
      <c r="B37" s="2876"/>
      <c r="E37" s="1763"/>
      <c r="F37" s="2100"/>
      <c r="G37" s="1220"/>
      <c r="H37" s="1220"/>
      <c r="I37" s="1220"/>
    </row>
    <row r="38" spans="1:9">
      <c r="A38" s="2881" t="s">
        <v>547</v>
      </c>
      <c r="B38" s="2876"/>
      <c r="E38" s="1763"/>
      <c r="F38" s="1763"/>
    </row>
    <row r="39" spans="1:9">
      <c r="A39" s="2725" t="s">
        <v>799</v>
      </c>
      <c r="B39" s="2886" t="e">
        <f>'Tableau 5'!K162</f>
        <v>#DIV/0!</v>
      </c>
    </row>
    <row r="40" spans="1:9">
      <c r="A40" s="2725" t="s">
        <v>800</v>
      </c>
      <c r="B40" s="2886" t="e">
        <f>'Tableau 5'!J162</f>
        <v>#DIV/0!</v>
      </c>
    </row>
    <row r="41" spans="1:9">
      <c r="A41" s="2882"/>
      <c r="B41" s="2876"/>
    </row>
    <row r="42" spans="1:9">
      <c r="A42" s="2881" t="s">
        <v>515</v>
      </c>
      <c r="B42" s="2875"/>
    </row>
    <row r="43" spans="1:9">
      <c r="A43" s="2725" t="s">
        <v>379</v>
      </c>
      <c r="B43" s="2883">
        <v>0.03</v>
      </c>
    </row>
    <row r="44" spans="1:9">
      <c r="A44" s="2725" t="s">
        <v>380</v>
      </c>
      <c r="B44" s="2883">
        <v>0.02</v>
      </c>
    </row>
    <row r="45" spans="1:9">
      <c r="A45" s="2725" t="s">
        <v>1606</v>
      </c>
      <c r="B45" s="2883">
        <v>0.02</v>
      </c>
    </row>
    <row r="46" spans="1:9">
      <c r="A46" s="2725" t="s">
        <v>1607</v>
      </c>
      <c r="B46" s="2883">
        <v>0.02</v>
      </c>
    </row>
    <row r="47" spans="1:9">
      <c r="A47" s="2725" t="s">
        <v>1608</v>
      </c>
      <c r="B47" s="2883">
        <v>0.03</v>
      </c>
    </row>
    <row r="48" spans="1:9">
      <c r="A48" s="2725" t="s">
        <v>1609</v>
      </c>
      <c r="B48" s="2883"/>
    </row>
    <row r="49" spans="1:2">
      <c r="A49" s="2725" t="s">
        <v>1610</v>
      </c>
      <c r="B49" s="2883">
        <v>0.03</v>
      </c>
    </row>
    <row r="50" spans="1:2">
      <c r="A50" s="2725" t="s">
        <v>1611</v>
      </c>
      <c r="B50" s="2883">
        <v>0.02</v>
      </c>
    </row>
    <row r="51" spans="1:2">
      <c r="A51" s="2725" t="s">
        <v>1612</v>
      </c>
      <c r="B51" s="2883">
        <v>0.03</v>
      </c>
    </row>
    <row r="52" spans="1:2">
      <c r="A52" s="2725" t="s">
        <v>1613</v>
      </c>
      <c r="B52" s="2883">
        <v>0.1</v>
      </c>
    </row>
    <row r="53" spans="1:2">
      <c r="A53" s="2725" t="s">
        <v>1614</v>
      </c>
      <c r="B53" s="2883">
        <v>0.1</v>
      </c>
    </row>
    <row r="54" spans="1:2">
      <c r="A54" s="2725" t="s">
        <v>341</v>
      </c>
      <c r="B54" s="2883">
        <v>0.2</v>
      </c>
    </row>
    <row r="55" spans="1:2">
      <c r="A55" s="2725" t="s">
        <v>516</v>
      </c>
      <c r="B55" s="2883">
        <v>0.1</v>
      </c>
    </row>
    <row r="56" spans="1:2">
      <c r="A56" s="2725" t="s">
        <v>342</v>
      </c>
      <c r="B56" s="2883">
        <v>0.1</v>
      </c>
    </row>
    <row r="57" spans="1:2">
      <c r="A57" s="2725" t="s">
        <v>1615</v>
      </c>
      <c r="B57" s="2883">
        <v>0.33</v>
      </c>
    </row>
    <row r="58" spans="1:2">
      <c r="A58" s="2725" t="s">
        <v>1616</v>
      </c>
      <c r="B58" s="2883">
        <v>0.1</v>
      </c>
    </row>
    <row r="59" spans="1:2">
      <c r="A59" s="2725" t="s">
        <v>345</v>
      </c>
      <c r="B59" s="2883">
        <v>0.1</v>
      </c>
    </row>
    <row r="60" spans="1:2">
      <c r="A60" s="2725" t="s">
        <v>1617</v>
      </c>
      <c r="B60" s="2883">
        <v>0.1</v>
      </c>
    </row>
    <row r="61" spans="1:2">
      <c r="A61" s="1622" t="s">
        <v>1618</v>
      </c>
      <c r="B61" s="2883">
        <v>0.2</v>
      </c>
    </row>
    <row r="62" spans="1:2" ht="13.5" thickBot="1">
      <c r="A62" s="2884"/>
      <c r="B62" s="2885"/>
    </row>
    <row r="64" spans="1:2">
      <c r="A64" s="3898"/>
      <c r="B64" s="3898"/>
    </row>
    <row r="65" spans="1:2">
      <c r="A65" s="3898"/>
      <c r="B65" s="3898"/>
    </row>
  </sheetData>
  <mergeCells count="3">
    <mergeCell ref="A16:B16"/>
    <mergeCell ref="A1:B1"/>
    <mergeCell ref="A64:B65"/>
  </mergeCells>
  <pageMargins left="0.55118110236220474" right="0.23622047244094491" top="0.86614173228346458" bottom="0.6692913385826772" header="0.27559055118110237" footer="0.43307086614173229"/>
  <pageSetup paperSize="9" scale="89"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pageSetUpPr fitToPage="1"/>
  </sheetPr>
  <dimension ref="A1:J78"/>
  <sheetViews>
    <sheetView showGridLines="0" zoomScaleNormal="100" workbookViewId="0">
      <selection activeCell="A32" sqref="A32"/>
    </sheetView>
  </sheetViews>
  <sheetFormatPr baseColWidth="10" defaultColWidth="8.85546875" defaultRowHeight="12.75"/>
  <cols>
    <col min="1" max="1" width="22" style="1607" customWidth="1"/>
    <col min="2" max="2" width="58.5703125" style="1607" customWidth="1"/>
    <col min="3" max="7" width="21.28515625" style="1607" customWidth="1"/>
    <col min="8" max="16384" width="8.85546875" style="1607"/>
  </cols>
  <sheetData>
    <row r="1" spans="1:10" ht="18">
      <c r="A1" s="374" t="s">
        <v>1761</v>
      </c>
      <c r="B1" s="374"/>
      <c r="C1" s="1696"/>
      <c r="D1" s="1696"/>
      <c r="E1" s="1696"/>
      <c r="F1" s="1696"/>
      <c r="G1" s="1696"/>
      <c r="H1" s="1606"/>
      <c r="I1" s="1606"/>
      <c r="J1" s="1606"/>
    </row>
    <row r="2" spans="1:10" ht="18">
      <c r="A2" s="357" t="str">
        <f>'PAGE DE GARDE'!C8</f>
        <v>ELECTRICITE</v>
      </c>
      <c r="B2" s="369" t="str">
        <f>'PAGE DE GARDE'!C10</f>
        <v>PT 2015-2016 V0</v>
      </c>
      <c r="C2" s="1698"/>
      <c r="D2" s="2104"/>
      <c r="E2" s="2103"/>
      <c r="F2" s="1698"/>
      <c r="G2" s="1698"/>
      <c r="H2" s="1606"/>
      <c r="I2" s="1606"/>
      <c r="J2" s="1606"/>
    </row>
    <row r="3" spans="1:10">
      <c r="A3" s="1320" t="str">
        <f>'PAGE DE GARDE'!C7</f>
        <v>GRD</v>
      </c>
      <c r="B3" s="369"/>
      <c r="C3" s="1698"/>
      <c r="D3" s="1698"/>
      <c r="E3" s="1698"/>
      <c r="F3" s="1698"/>
      <c r="G3" s="1698"/>
      <c r="H3" s="1606"/>
      <c r="I3" s="1606"/>
      <c r="J3" s="1606"/>
    </row>
    <row r="4" spans="1:10" ht="13.5" thickBot="1">
      <c r="H4" s="1606"/>
    </row>
    <row r="5" spans="1:10">
      <c r="A5" s="2105"/>
      <c r="B5" s="2106"/>
      <c r="C5" s="2106"/>
      <c r="D5" s="2106"/>
      <c r="E5" s="2106"/>
      <c r="F5" s="2106"/>
      <c r="G5" s="2440"/>
    </row>
    <row r="6" spans="1:10">
      <c r="A6" s="2108" t="s">
        <v>1445</v>
      </c>
      <c r="B6" s="2109"/>
      <c r="C6" s="2110"/>
      <c r="D6" s="2110"/>
      <c r="E6" s="2110"/>
      <c r="F6" s="2110"/>
      <c r="G6" s="2111"/>
    </row>
    <row r="7" spans="1:10">
      <c r="A7" s="2112"/>
      <c r="B7" s="2110"/>
      <c r="C7" s="2110"/>
      <c r="D7" s="2110"/>
      <c r="E7" s="2110"/>
      <c r="F7" s="2110"/>
      <c r="G7" s="2111"/>
    </row>
    <row r="8" spans="1:10" ht="13.5" thickBot="1">
      <c r="A8" s="1757" t="s">
        <v>1762</v>
      </c>
      <c r="B8" s="2110"/>
      <c r="C8" s="2110"/>
      <c r="D8" s="2110"/>
      <c r="E8" s="2110"/>
      <c r="F8" s="2110"/>
      <c r="G8" s="2111"/>
    </row>
    <row r="9" spans="1:10" ht="14.25" customHeight="1">
      <c r="A9" s="4045" t="s">
        <v>1447</v>
      </c>
      <c r="B9" s="4039" t="s">
        <v>1448</v>
      </c>
      <c r="C9" s="4045" t="s">
        <v>1430</v>
      </c>
      <c r="D9" s="4042" t="s">
        <v>938</v>
      </c>
      <c r="E9" s="4042" t="s">
        <v>937</v>
      </c>
      <c r="F9" s="4042" t="s">
        <v>936</v>
      </c>
      <c r="G9" s="4057" t="s">
        <v>935</v>
      </c>
    </row>
    <row r="10" spans="1:10">
      <c r="A10" s="4046"/>
      <c r="B10" s="4040"/>
      <c r="C10" s="4046"/>
      <c r="D10" s="4043"/>
      <c r="E10" s="4043"/>
      <c r="F10" s="4043"/>
      <c r="G10" s="4058"/>
    </row>
    <row r="11" spans="1:10" ht="13.5" thickBot="1">
      <c r="A11" s="4047"/>
      <c r="B11" s="4041"/>
      <c r="C11" s="4047"/>
      <c r="D11" s="4044"/>
      <c r="E11" s="4044"/>
      <c r="F11" s="4044"/>
      <c r="G11" s="4059"/>
    </row>
    <row r="12" spans="1:10">
      <c r="A12" s="2113"/>
      <c r="B12" s="2114"/>
      <c r="C12" s="2115"/>
      <c r="D12" s="2116"/>
      <c r="E12" s="2116"/>
      <c r="F12" s="2116"/>
      <c r="G12" s="2441"/>
    </row>
    <row r="13" spans="1:10">
      <c r="A13" s="2118"/>
      <c r="B13" s="2119"/>
      <c r="C13" s="2120"/>
      <c r="D13" s="2121"/>
      <c r="E13" s="2121"/>
      <c r="F13" s="2121"/>
      <c r="G13" s="2442"/>
    </row>
    <row r="14" spans="1:10">
      <c r="A14" s="2118"/>
      <c r="B14" s="2119"/>
      <c r="C14" s="2120"/>
      <c r="D14" s="2121"/>
      <c r="E14" s="2121"/>
      <c r="F14" s="2121"/>
      <c r="G14" s="2442"/>
    </row>
    <row r="15" spans="1:10">
      <c r="A15" s="2118"/>
      <c r="B15" s="2119"/>
      <c r="C15" s="2120"/>
      <c r="D15" s="2121"/>
      <c r="E15" s="2121"/>
      <c r="F15" s="2121"/>
      <c r="G15" s="2442"/>
    </row>
    <row r="16" spans="1:10">
      <c r="A16" s="2118"/>
      <c r="B16" s="2119"/>
      <c r="C16" s="2120"/>
      <c r="D16" s="2121"/>
      <c r="E16" s="2121"/>
      <c r="F16" s="2121"/>
      <c r="G16" s="2442"/>
    </row>
    <row r="17" spans="1:7">
      <c r="A17" s="2118"/>
      <c r="B17" s="2119"/>
      <c r="C17" s="2120"/>
      <c r="D17" s="2121"/>
      <c r="E17" s="2121"/>
      <c r="F17" s="2121"/>
      <c r="G17" s="2442"/>
    </row>
    <row r="18" spans="1:7">
      <c r="A18" s="2118"/>
      <c r="B18" s="2119"/>
      <c r="C18" s="2120"/>
      <c r="D18" s="2121"/>
      <c r="E18" s="2121"/>
      <c r="F18" s="2121"/>
      <c r="G18" s="2442"/>
    </row>
    <row r="19" spans="1:7">
      <c r="A19" s="2118"/>
      <c r="B19" s="2119"/>
      <c r="C19" s="2120"/>
      <c r="D19" s="2121"/>
      <c r="E19" s="2121"/>
      <c r="F19" s="2121"/>
      <c r="G19" s="2442"/>
    </row>
    <row r="20" spans="1:7">
      <c r="A20" s="2118"/>
      <c r="B20" s="2119"/>
      <c r="C20" s="2120"/>
      <c r="D20" s="2121"/>
      <c r="E20" s="2121"/>
      <c r="F20" s="2121"/>
      <c r="G20" s="2442"/>
    </row>
    <row r="21" spans="1:7">
      <c r="A21" s="2118"/>
      <c r="B21" s="2119"/>
      <c r="C21" s="2120"/>
      <c r="D21" s="2121"/>
      <c r="E21" s="2121"/>
      <c r="F21" s="2121"/>
      <c r="G21" s="2442"/>
    </row>
    <row r="22" spans="1:7">
      <c r="A22" s="2118"/>
      <c r="B22" s="2119"/>
      <c r="C22" s="2120"/>
      <c r="D22" s="2121"/>
      <c r="E22" s="2121"/>
      <c r="F22" s="2121"/>
      <c r="G22" s="2442"/>
    </row>
    <row r="23" spans="1:7">
      <c r="A23" s="2118"/>
      <c r="B23" s="2119"/>
      <c r="C23" s="2120"/>
      <c r="D23" s="2121"/>
      <c r="E23" s="2121"/>
      <c r="F23" s="2121"/>
      <c r="G23" s="2442"/>
    </row>
    <row r="24" spans="1:7">
      <c r="A24" s="2118"/>
      <c r="B24" s="2119"/>
      <c r="C24" s="2120"/>
      <c r="D24" s="2121"/>
      <c r="E24" s="2121"/>
      <c r="F24" s="2121"/>
      <c r="G24" s="2442"/>
    </row>
    <row r="25" spans="1:7">
      <c r="A25" s="2118"/>
      <c r="B25" s="2119"/>
      <c r="C25" s="2120"/>
      <c r="D25" s="2121"/>
      <c r="E25" s="2121"/>
      <c r="F25" s="2121"/>
      <c r="G25" s="2442"/>
    </row>
    <row r="26" spans="1:7">
      <c r="A26" s="2118"/>
      <c r="B26" s="2119"/>
      <c r="C26" s="2120"/>
      <c r="D26" s="2121"/>
      <c r="E26" s="2121"/>
      <c r="F26" s="2121"/>
      <c r="G26" s="2442"/>
    </row>
    <row r="27" spans="1:7">
      <c r="A27" s="2118"/>
      <c r="B27" s="2119"/>
      <c r="C27" s="2120"/>
      <c r="D27" s="2121"/>
      <c r="E27" s="2121"/>
      <c r="F27" s="2121"/>
      <c r="G27" s="2442"/>
    </row>
    <row r="28" spans="1:7" ht="13.5" thickBot="1">
      <c r="A28" s="2113"/>
      <c r="B28" s="2114"/>
      <c r="C28" s="2123"/>
      <c r="D28" s="2124"/>
      <c r="E28" s="2124"/>
      <c r="F28" s="2124"/>
      <c r="G28" s="2443"/>
    </row>
    <row r="29" spans="1:7" ht="13.5" thickBot="1">
      <c r="A29" s="2126" t="s">
        <v>754</v>
      </c>
      <c r="B29" s="2127"/>
      <c r="C29" s="2128">
        <f>SUM(C12:C28)</f>
        <v>0</v>
      </c>
      <c r="D29" s="2129">
        <f>SUM(D12:D28)</f>
        <v>0</v>
      </c>
      <c r="E29" s="2129">
        <f>SUM(E12:E28)</f>
        <v>0</v>
      </c>
      <c r="F29" s="2129">
        <f>SUM(F12:F28)</f>
        <v>0</v>
      </c>
      <c r="G29" s="2130">
        <f>SUM(G12:G28)</f>
        <v>0</v>
      </c>
    </row>
    <row r="30" spans="1:7">
      <c r="A30" s="2113"/>
      <c r="B30" s="2131"/>
      <c r="C30" s="2131"/>
      <c r="D30" s="2131"/>
      <c r="E30" s="2131"/>
      <c r="F30" s="2131"/>
      <c r="G30" s="2144"/>
    </row>
    <row r="31" spans="1:7">
      <c r="A31" s="2147" t="s">
        <v>1763</v>
      </c>
      <c r="B31" s="2131"/>
      <c r="C31" s="2131"/>
      <c r="D31" s="2131"/>
      <c r="E31" s="2131"/>
      <c r="F31" s="2131"/>
      <c r="G31" s="2144"/>
    </row>
    <row r="32" spans="1:7" ht="13.5" thickBot="1">
      <c r="A32" s="2147"/>
      <c r="B32" s="2131"/>
      <c r="C32" s="2131"/>
      <c r="D32" s="2131"/>
      <c r="E32" s="2131"/>
      <c r="F32" s="2131"/>
      <c r="G32" s="2144"/>
    </row>
    <row r="33" spans="1:7" ht="14.25" customHeight="1">
      <c r="A33" s="4040"/>
      <c r="B33" s="4039" t="s">
        <v>1472</v>
      </c>
      <c r="C33" s="4046"/>
      <c r="D33" s="4042" t="s">
        <v>938</v>
      </c>
      <c r="E33" s="4042" t="s">
        <v>937</v>
      </c>
      <c r="F33" s="4042" t="s">
        <v>936</v>
      </c>
      <c r="G33" s="4057" t="s">
        <v>935</v>
      </c>
    </row>
    <row r="34" spans="1:7">
      <c r="A34" s="4040"/>
      <c r="B34" s="4040"/>
      <c r="C34" s="4046"/>
      <c r="D34" s="4043"/>
      <c r="E34" s="4043"/>
      <c r="F34" s="4043"/>
      <c r="G34" s="4058"/>
    </row>
    <row r="35" spans="1:7" ht="13.5" thickBot="1">
      <c r="A35" s="4040"/>
      <c r="B35" s="4041"/>
      <c r="C35" s="4046"/>
      <c r="D35" s="4044"/>
      <c r="E35" s="4044"/>
      <c r="F35" s="4044"/>
      <c r="G35" s="4059"/>
    </row>
    <row r="36" spans="1:7">
      <c r="A36" s="2114"/>
      <c r="B36" s="2114"/>
      <c r="C36" s="2113"/>
      <c r="D36" s="2115"/>
      <c r="E36" s="2116"/>
      <c r="F36" s="2116"/>
      <c r="G36" s="2441"/>
    </row>
    <row r="37" spans="1:7">
      <c r="A37" s="2114"/>
      <c r="B37" s="2119"/>
      <c r="C37" s="2113"/>
      <c r="D37" s="2120"/>
      <c r="E37" s="2121"/>
      <c r="F37" s="2121"/>
      <c r="G37" s="2442"/>
    </row>
    <row r="38" spans="1:7">
      <c r="A38" s="2114"/>
      <c r="B38" s="2119"/>
      <c r="C38" s="2113"/>
      <c r="D38" s="2120"/>
      <c r="E38" s="2121"/>
      <c r="F38" s="2121"/>
      <c r="G38" s="2442"/>
    </row>
    <row r="39" spans="1:7">
      <c r="A39" s="2114"/>
      <c r="B39" s="2119"/>
      <c r="C39" s="2113"/>
      <c r="D39" s="2120"/>
      <c r="E39" s="2121"/>
      <c r="F39" s="2121"/>
      <c r="G39" s="2442"/>
    </row>
    <row r="40" spans="1:7">
      <c r="A40" s="2114"/>
      <c r="B40" s="2119"/>
      <c r="C40" s="2113"/>
      <c r="D40" s="2120"/>
      <c r="E40" s="2121"/>
      <c r="F40" s="2121"/>
      <c r="G40" s="2442"/>
    </row>
    <row r="41" spans="1:7">
      <c r="A41" s="2114"/>
      <c r="B41" s="2119"/>
      <c r="C41" s="2113"/>
      <c r="D41" s="2120"/>
      <c r="E41" s="2121"/>
      <c r="F41" s="2121"/>
      <c r="G41" s="2442"/>
    </row>
    <row r="42" spans="1:7">
      <c r="A42" s="2114"/>
      <c r="B42" s="2119"/>
      <c r="C42" s="2113"/>
      <c r="D42" s="2120"/>
      <c r="E42" s="2121"/>
      <c r="F42" s="2121"/>
      <c r="G42" s="2442"/>
    </row>
    <row r="43" spans="1:7">
      <c r="A43" s="2114"/>
      <c r="B43" s="2119"/>
      <c r="C43" s="2113"/>
      <c r="D43" s="2120"/>
      <c r="E43" s="2121"/>
      <c r="F43" s="2121"/>
      <c r="G43" s="2442"/>
    </row>
    <row r="44" spans="1:7">
      <c r="A44" s="2114"/>
      <c r="B44" s="2119"/>
      <c r="C44" s="2113"/>
      <c r="D44" s="2120"/>
      <c r="E44" s="2121"/>
      <c r="F44" s="2121"/>
      <c r="G44" s="2442"/>
    </row>
    <row r="45" spans="1:7">
      <c r="A45" s="2114"/>
      <c r="B45" s="2119"/>
      <c r="C45" s="2113"/>
      <c r="D45" s="2120"/>
      <c r="E45" s="2121"/>
      <c r="F45" s="2121"/>
      <c r="G45" s="2442"/>
    </row>
    <row r="46" spans="1:7">
      <c r="A46" s="2114"/>
      <c r="B46" s="2119"/>
      <c r="C46" s="2113"/>
      <c r="D46" s="2120"/>
      <c r="E46" s="2121"/>
      <c r="F46" s="2121"/>
      <c r="G46" s="2442"/>
    </row>
    <row r="47" spans="1:7">
      <c r="A47" s="2114"/>
      <c r="B47" s="2119"/>
      <c r="C47" s="2113"/>
      <c r="D47" s="2120"/>
      <c r="E47" s="2121"/>
      <c r="F47" s="2121"/>
      <c r="G47" s="2442"/>
    </row>
    <row r="48" spans="1:7">
      <c r="A48" s="2114"/>
      <c r="B48" s="2119"/>
      <c r="C48" s="2113"/>
      <c r="D48" s="2120"/>
      <c r="E48" s="2121"/>
      <c r="F48" s="2121"/>
      <c r="G48" s="2442"/>
    </row>
    <row r="49" spans="1:7">
      <c r="A49" s="2114"/>
      <c r="B49" s="2119"/>
      <c r="C49" s="2113"/>
      <c r="D49" s="2120"/>
      <c r="E49" s="2121"/>
      <c r="F49" s="2121"/>
      <c r="G49" s="2442"/>
    </row>
    <row r="50" spans="1:7">
      <c r="A50" s="2114"/>
      <c r="B50" s="2119"/>
      <c r="C50" s="2113"/>
      <c r="D50" s="2120"/>
      <c r="E50" s="2121"/>
      <c r="F50" s="2121"/>
      <c r="G50" s="2442"/>
    </row>
    <row r="51" spans="1:7">
      <c r="A51" s="2114"/>
      <c r="B51" s="2119"/>
      <c r="C51" s="2113"/>
      <c r="D51" s="2120"/>
      <c r="E51" s="2121"/>
      <c r="F51" s="2121"/>
      <c r="G51" s="2442"/>
    </row>
    <row r="52" spans="1:7" ht="13.5" thickBot="1">
      <c r="A52" s="2114"/>
      <c r="B52" s="2114"/>
      <c r="C52" s="2113"/>
      <c r="D52" s="2123"/>
      <c r="E52" s="2124"/>
      <c r="F52" s="2124"/>
      <c r="G52" s="2443"/>
    </row>
    <row r="53" spans="1:7" ht="13.5" thickBot="1">
      <c r="A53" s="2148"/>
      <c r="B53" s="2126" t="s">
        <v>754</v>
      </c>
      <c r="C53" s="2133"/>
      <c r="D53" s="2128">
        <f>SUM(D36:D52)</f>
        <v>0</v>
      </c>
      <c r="E53" s="2129">
        <f>SUM(E36:E52)</f>
        <v>0</v>
      </c>
      <c r="F53" s="2129">
        <f>SUM(F36:F52)</f>
        <v>0</v>
      </c>
      <c r="G53" s="2130">
        <f>SUM(G36:G52)</f>
        <v>0</v>
      </c>
    </row>
    <row r="54" spans="1:7">
      <c r="A54" s="4061"/>
      <c r="B54" s="4062"/>
      <c r="C54" s="4062"/>
      <c r="D54" s="4062"/>
      <c r="E54" s="4062"/>
      <c r="F54" s="4062"/>
      <c r="G54" s="4063"/>
    </row>
    <row r="55" spans="1:7" ht="12.75" customHeight="1" thickBot="1">
      <c r="A55" s="2536"/>
      <c r="B55" s="2446"/>
      <c r="C55" s="2446"/>
      <c r="D55" s="2446"/>
      <c r="E55" s="2446"/>
      <c r="F55" s="2446"/>
      <c r="G55" s="2894"/>
    </row>
    <row r="56" spans="1:7" ht="12.75" customHeight="1">
      <c r="A56" s="2720"/>
      <c r="B56" s="2708"/>
      <c r="C56" s="2708"/>
      <c r="D56" s="2708"/>
      <c r="E56" s="2708"/>
      <c r="F56" s="2708"/>
      <c r="G56" s="2709"/>
    </row>
    <row r="57" spans="1:7" ht="14.25">
      <c r="A57" s="2895" t="s">
        <v>1638</v>
      </c>
      <c r="B57" s="2137"/>
      <c r="C57" s="2137"/>
      <c r="D57" s="2137"/>
      <c r="E57" s="2137"/>
      <c r="F57" s="2137"/>
      <c r="G57" s="2447"/>
    </row>
    <row r="58" spans="1:7">
      <c r="A58" s="2099" t="s">
        <v>1473</v>
      </c>
      <c r="B58" s="2137"/>
      <c r="C58" s="2137"/>
      <c r="D58" s="2137"/>
      <c r="E58" s="2137"/>
      <c r="F58" s="2137"/>
      <c r="G58" s="2447"/>
    </row>
    <row r="59" spans="1:7">
      <c r="A59" s="2099" t="s">
        <v>1474</v>
      </c>
      <c r="B59" s="2137"/>
      <c r="C59" s="2137"/>
      <c r="D59" s="2137"/>
      <c r="E59" s="2137"/>
      <c r="F59" s="2137"/>
      <c r="G59" s="2447"/>
    </row>
    <row r="60" spans="1:7">
      <c r="A60" s="2136"/>
      <c r="B60" s="2137"/>
      <c r="C60" s="2137"/>
      <c r="D60" s="2137"/>
      <c r="E60" s="2137"/>
      <c r="F60" s="2137"/>
      <c r="G60" s="2447"/>
    </row>
    <row r="61" spans="1:7" ht="12.75" customHeight="1">
      <c r="A61" s="2136"/>
      <c r="B61" s="2137"/>
      <c r="C61" s="2137"/>
      <c r="D61" s="2137"/>
      <c r="E61" s="2137"/>
      <c r="F61" s="2137"/>
      <c r="G61" s="2447"/>
    </row>
    <row r="62" spans="1:7" ht="12.75" customHeight="1">
      <c r="A62" s="2136"/>
      <c r="B62" s="2137"/>
      <c r="C62" s="2137"/>
      <c r="D62" s="2137"/>
      <c r="E62" s="2137"/>
      <c r="F62" s="2137"/>
      <c r="G62" s="2447"/>
    </row>
    <row r="63" spans="1:7">
      <c r="A63" s="2136"/>
      <c r="B63" s="2137"/>
      <c r="C63" s="2137"/>
      <c r="D63" s="2137"/>
      <c r="E63" s="2137"/>
      <c r="F63" s="2137"/>
      <c r="G63" s="2447"/>
    </row>
    <row r="64" spans="1:7">
      <c r="A64" s="2136"/>
      <c r="B64" s="2137"/>
      <c r="C64" s="2137"/>
      <c r="D64" s="2137"/>
      <c r="E64" s="2137"/>
      <c r="F64" s="2137"/>
      <c r="G64" s="2447"/>
    </row>
    <row r="65" spans="1:7">
      <c r="A65" s="2136"/>
      <c r="B65" s="2137"/>
      <c r="C65" s="2137"/>
      <c r="D65" s="2137"/>
      <c r="E65" s="2137"/>
      <c r="F65" s="2137"/>
      <c r="G65" s="2447"/>
    </row>
    <row r="66" spans="1:7">
      <c r="A66" s="2136"/>
      <c r="B66" s="2137"/>
      <c r="C66" s="2137"/>
      <c r="D66" s="2137"/>
      <c r="E66" s="2137"/>
      <c r="F66" s="2137"/>
      <c r="G66" s="2447"/>
    </row>
    <row r="67" spans="1:7">
      <c r="A67" s="2136"/>
      <c r="B67" s="2137"/>
      <c r="C67" s="2137"/>
      <c r="D67" s="2137"/>
      <c r="E67" s="2137"/>
      <c r="F67" s="2137"/>
      <c r="G67" s="2447"/>
    </row>
    <row r="68" spans="1:7">
      <c r="A68" s="2136"/>
      <c r="B68" s="2137"/>
      <c r="C68" s="2137"/>
      <c r="D68" s="2137"/>
      <c r="E68" s="2137"/>
      <c r="F68" s="2137"/>
      <c r="G68" s="2447"/>
    </row>
    <row r="69" spans="1:7">
      <c r="A69" s="2136"/>
      <c r="B69" s="2137"/>
      <c r="C69" s="2137"/>
      <c r="D69" s="2137"/>
      <c r="E69" s="2137"/>
      <c r="F69" s="2137"/>
      <c r="G69" s="2447"/>
    </row>
    <row r="70" spans="1:7">
      <c r="A70" s="2136"/>
      <c r="B70" s="2137"/>
      <c r="C70" s="2137"/>
      <c r="D70" s="2137"/>
      <c r="E70" s="2137"/>
      <c r="F70" s="2137"/>
      <c r="G70" s="2447"/>
    </row>
    <row r="71" spans="1:7">
      <c r="A71" s="2136"/>
      <c r="B71" s="2137"/>
      <c r="C71" s="2137"/>
      <c r="D71" s="2137"/>
      <c r="E71" s="2137"/>
      <c r="F71" s="2137"/>
      <c r="G71" s="2447"/>
    </row>
    <row r="72" spans="1:7">
      <c r="A72" s="2136"/>
      <c r="B72" s="2137"/>
      <c r="C72" s="2137"/>
      <c r="D72" s="2137"/>
      <c r="E72" s="2137"/>
      <c r="F72" s="2137"/>
      <c r="G72" s="2447"/>
    </row>
    <row r="73" spans="1:7">
      <c r="A73" s="2136"/>
      <c r="B73" s="2137"/>
      <c r="C73" s="2137"/>
      <c r="D73" s="2137"/>
      <c r="E73" s="2137"/>
      <c r="F73" s="2137"/>
      <c r="G73" s="2447"/>
    </row>
    <row r="74" spans="1:7">
      <c r="A74" s="2136"/>
      <c r="B74" s="2137"/>
      <c r="C74" s="2137"/>
      <c r="D74" s="2137"/>
      <c r="E74" s="2137"/>
      <c r="F74" s="2137"/>
      <c r="G74" s="2447"/>
    </row>
    <row r="75" spans="1:7">
      <c r="A75" s="2136"/>
      <c r="B75" s="2137"/>
      <c r="C75" s="2137"/>
      <c r="D75" s="2137"/>
      <c r="E75" s="2137"/>
      <c r="F75" s="2137"/>
      <c r="G75" s="2447"/>
    </row>
    <row r="76" spans="1:7" ht="13.5" thickBot="1">
      <c r="A76" s="2149"/>
      <c r="B76" s="2150"/>
      <c r="C76" s="2150"/>
      <c r="D76" s="2150"/>
      <c r="E76" s="2150"/>
      <c r="F76" s="2150"/>
      <c r="G76" s="2896"/>
    </row>
    <row r="77" spans="1:7">
      <c r="A77" s="2"/>
      <c r="B77" s="2"/>
      <c r="C77" s="2"/>
      <c r="D77" s="2"/>
      <c r="E77" s="2"/>
      <c r="F77" s="2"/>
      <c r="G77" s="2"/>
    </row>
    <row r="78" spans="1:7">
      <c r="A78" s="2"/>
      <c r="B78" s="2"/>
      <c r="C78" s="2"/>
      <c r="D78" s="2"/>
      <c r="E78" s="2"/>
      <c r="F78" s="2"/>
      <c r="G78" s="2"/>
    </row>
  </sheetData>
  <mergeCells count="15">
    <mergeCell ref="A54:G54"/>
    <mergeCell ref="G9:G11"/>
    <mergeCell ref="A33:A35"/>
    <mergeCell ref="B33:B35"/>
    <mergeCell ref="C33:C35"/>
    <mergeCell ref="D33:D35"/>
    <mergeCell ref="E33:E35"/>
    <mergeCell ref="F33:F35"/>
    <mergeCell ref="G33:G35"/>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sheetPr published="0">
    <pageSetUpPr fitToPage="1"/>
  </sheetPr>
  <dimension ref="A1:G46"/>
  <sheetViews>
    <sheetView showGridLines="0" workbookViewId="0"/>
  </sheetViews>
  <sheetFormatPr baseColWidth="10" defaultColWidth="8.85546875" defaultRowHeight="12.75"/>
  <cols>
    <col min="1" max="1" width="30.28515625" style="1415" customWidth="1"/>
    <col min="2" max="2" width="50.42578125" style="1415" customWidth="1"/>
    <col min="3" max="7" width="20" style="1415" customWidth="1"/>
    <col min="8" max="16384" width="8.85546875" style="1415"/>
  </cols>
  <sheetData>
    <row r="1" spans="1:7" s="1607" customFormat="1" ht="18">
      <c r="A1" s="374" t="s">
        <v>1760</v>
      </c>
      <c r="B1" s="374"/>
      <c r="C1" s="374"/>
      <c r="D1" s="1696"/>
      <c r="E1" s="1696"/>
      <c r="F1" s="1696"/>
      <c r="G1" s="1696"/>
    </row>
    <row r="2" spans="1:7">
      <c r="A2" s="357" t="str">
        <f>'PAGE DE GARDE'!C8</f>
        <v>ELECTRICITE</v>
      </c>
      <c r="B2" s="369" t="str">
        <f>'PAGE DE GARDE'!C10</f>
        <v>PT 2015-2016 V0</v>
      </c>
      <c r="C2" s="357"/>
      <c r="D2" s="1698"/>
      <c r="E2" s="1698"/>
      <c r="F2" s="1698"/>
      <c r="G2" s="1698"/>
    </row>
    <row r="3" spans="1:7">
      <c r="A3" s="1320" t="str">
        <f>'PAGE DE GARDE'!C7</f>
        <v>GRD</v>
      </c>
      <c r="B3" s="369"/>
      <c r="C3" s="357"/>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7">
      <c r="A17" s="2118"/>
      <c r="B17" s="2119"/>
      <c r="C17" s="2119"/>
      <c r="D17" s="2119"/>
      <c r="E17" s="2119"/>
      <c r="F17" s="2119"/>
      <c r="G17" s="2119"/>
    </row>
    <row r="18" spans="1:7">
      <c r="A18" s="2118"/>
      <c r="B18" s="2119"/>
      <c r="C18" s="2119"/>
      <c r="D18" s="2119"/>
      <c r="E18" s="2119"/>
      <c r="F18" s="2119"/>
      <c r="G18" s="2119"/>
    </row>
    <row r="19" spans="1:7">
      <c r="A19" s="2118"/>
      <c r="B19" s="2119"/>
      <c r="C19" s="2119"/>
      <c r="D19" s="2119"/>
      <c r="E19" s="2119"/>
      <c r="F19" s="2119"/>
      <c r="G19" s="2119"/>
    </row>
    <row r="20" spans="1:7">
      <c r="A20" s="2118"/>
      <c r="B20" s="2119"/>
      <c r="C20" s="2119"/>
      <c r="D20" s="2119"/>
      <c r="E20" s="2119"/>
      <c r="F20" s="2119"/>
      <c r="G20" s="2119"/>
    </row>
    <row r="21" spans="1:7">
      <c r="A21" s="2118"/>
      <c r="B21" s="2119"/>
      <c r="C21" s="2119"/>
      <c r="D21" s="2119"/>
      <c r="E21" s="2119"/>
      <c r="F21" s="2119"/>
      <c r="G21" s="2119"/>
    </row>
    <row r="22" spans="1:7">
      <c r="A22" s="2118"/>
      <c r="B22" s="2119"/>
      <c r="C22" s="2119"/>
      <c r="D22" s="2119"/>
      <c r="E22" s="2119"/>
      <c r="F22" s="2119"/>
      <c r="G22" s="2119"/>
    </row>
    <row r="23" spans="1:7">
      <c r="A23" s="2118"/>
      <c r="B23" s="2119"/>
      <c r="C23" s="2119"/>
      <c r="D23" s="2119"/>
      <c r="E23" s="2119"/>
      <c r="F23" s="2119"/>
      <c r="G23" s="2119"/>
    </row>
    <row r="24" spans="1:7" ht="13.5" thickBot="1">
      <c r="A24" s="2113"/>
      <c r="B24" s="2114"/>
      <c r="C24" s="2114"/>
      <c r="D24" s="2114"/>
      <c r="E24" s="2114"/>
      <c r="F24" s="2114"/>
      <c r="G24" s="2114"/>
    </row>
    <row r="25" spans="1:7" ht="13.5" thickBot="1">
      <c r="A25" s="2126" t="s">
        <v>754</v>
      </c>
      <c r="B25" s="2127"/>
      <c r="C25" s="2127">
        <f>SUM(C5:C24)</f>
        <v>0</v>
      </c>
      <c r="D25" s="2127">
        <f>SUM(D5:D24)</f>
        <v>0</v>
      </c>
      <c r="E25" s="2127">
        <f>SUM(E5:E24)</f>
        <v>0</v>
      </c>
      <c r="F25" s="2127">
        <f>SUM(F5:F24)</f>
        <v>0</v>
      </c>
      <c r="G25" s="2127">
        <f>SUM(G5:G24)</f>
        <v>0</v>
      </c>
    </row>
    <row r="26" spans="1:7" ht="13.5" thickBot="1">
      <c r="A26" s="2113"/>
      <c r="B26" s="2131"/>
      <c r="C26" s="2131"/>
      <c r="D26" s="2131"/>
      <c r="E26" s="2131"/>
      <c r="F26" s="2131"/>
      <c r="G26" s="2144"/>
    </row>
    <row r="27" spans="1:7" ht="14.25">
      <c r="A27" s="2698" t="s">
        <v>1638</v>
      </c>
      <c r="B27" s="2699"/>
      <c r="C27" s="2700"/>
      <c r="D27" s="2700"/>
      <c r="E27" s="2700"/>
      <c r="F27" s="2700"/>
      <c r="G27" s="2701"/>
    </row>
    <row r="28" spans="1:7">
      <c r="A28" s="2445"/>
      <c r="B28" s="1763"/>
      <c r="C28" s="1763"/>
      <c r="D28" s="1763"/>
      <c r="E28" s="1763"/>
      <c r="F28" s="1763"/>
      <c r="G28" s="2702"/>
    </row>
    <row r="29" spans="1:7" ht="12.75" customHeight="1">
      <c r="A29" s="4033" t="s">
        <v>1444</v>
      </c>
      <c r="B29" s="4034"/>
      <c r="C29" s="4034"/>
      <c r="D29" s="4034"/>
      <c r="E29" s="4034"/>
      <c r="F29" s="4034"/>
      <c r="G29" s="4035"/>
    </row>
    <row r="30" spans="1:7" ht="12.75" customHeight="1">
      <c r="A30" s="4033" t="s">
        <v>508</v>
      </c>
      <c r="B30" s="4034"/>
      <c r="C30" s="4034"/>
      <c r="D30" s="4034"/>
      <c r="E30" s="4034"/>
      <c r="F30" s="4034"/>
      <c r="G30" s="4035"/>
    </row>
    <row r="31" spans="1:7">
      <c r="A31" s="2688"/>
      <c r="B31" s="2695"/>
      <c r="C31" s="2695"/>
      <c r="D31" s="2695"/>
      <c r="E31" s="2695"/>
      <c r="F31" s="2695"/>
      <c r="G31" s="2696"/>
    </row>
    <row r="32" spans="1:7">
      <c r="A32" s="2688"/>
      <c r="B32" s="2695"/>
      <c r="C32" s="2695"/>
      <c r="D32" s="2695"/>
      <c r="E32" s="2695"/>
      <c r="F32" s="2695"/>
      <c r="G32" s="2696"/>
    </row>
    <row r="33" spans="1:7">
      <c r="A33" s="2688"/>
      <c r="B33" s="2695"/>
      <c r="C33" s="2695"/>
      <c r="D33" s="2695"/>
      <c r="E33" s="2695"/>
      <c r="F33" s="2695"/>
      <c r="G33" s="2696"/>
    </row>
    <row r="34" spans="1:7">
      <c r="A34" s="2688"/>
      <c r="B34" s="2695"/>
      <c r="C34" s="2695"/>
      <c r="D34" s="2695"/>
      <c r="E34" s="2695"/>
      <c r="F34" s="2695"/>
      <c r="G34" s="2696"/>
    </row>
    <row r="35" spans="1:7">
      <c r="A35" s="2688"/>
      <c r="B35" s="2695"/>
      <c r="C35" s="2695"/>
      <c r="D35" s="2695"/>
      <c r="E35" s="2695"/>
      <c r="F35" s="2695"/>
      <c r="G35" s="2696"/>
    </row>
    <row r="36" spans="1:7">
      <c r="A36" s="2688"/>
      <c r="B36" s="2695"/>
      <c r="C36" s="2695"/>
      <c r="D36" s="2695"/>
      <c r="E36" s="2695"/>
      <c r="F36" s="2695"/>
      <c r="G36" s="2696"/>
    </row>
    <row r="37" spans="1:7">
      <c r="A37" s="2688"/>
      <c r="B37" s="2695"/>
      <c r="C37" s="2695"/>
      <c r="D37" s="2695"/>
      <c r="E37" s="2695"/>
      <c r="F37" s="2695"/>
      <c r="G37" s="2696"/>
    </row>
    <row r="38" spans="1:7">
      <c r="A38" s="2688"/>
      <c r="B38" s="2695"/>
      <c r="C38" s="2695"/>
      <c r="D38" s="2695"/>
      <c r="E38" s="2695"/>
      <c r="F38" s="2695"/>
      <c r="G38" s="2696"/>
    </row>
    <row r="39" spans="1:7">
      <c r="A39" s="2688"/>
      <c r="B39" s="2695"/>
      <c r="C39" s="2695"/>
      <c r="D39" s="2695"/>
      <c r="E39" s="2695"/>
      <c r="F39" s="2695"/>
      <c r="G39" s="2696"/>
    </row>
    <row r="40" spans="1:7">
      <c r="A40" s="2688"/>
      <c r="B40" s="2695"/>
      <c r="C40" s="2695"/>
      <c r="D40" s="2695"/>
      <c r="E40" s="2695"/>
      <c r="F40" s="2695"/>
      <c r="G40" s="2696"/>
    </row>
    <row r="41" spans="1:7">
      <c r="A41" s="2688"/>
      <c r="B41" s="2695"/>
      <c r="C41" s="2695"/>
      <c r="D41" s="2695"/>
      <c r="E41" s="2695"/>
      <c r="F41" s="2695"/>
      <c r="G41" s="2696"/>
    </row>
    <row r="42" spans="1:7">
      <c r="A42" s="2688"/>
      <c r="B42" s="2695"/>
      <c r="C42" s="2695"/>
      <c r="D42" s="2695"/>
      <c r="E42" s="2695"/>
      <c r="F42" s="2695"/>
      <c r="G42" s="2696"/>
    </row>
    <row r="43" spans="1:7">
      <c r="A43" s="2688"/>
      <c r="B43" s="2695"/>
      <c r="C43" s="2695"/>
      <c r="D43" s="2695"/>
      <c r="E43" s="2695"/>
      <c r="F43" s="2695"/>
      <c r="G43" s="2696"/>
    </row>
    <row r="44" spans="1:7">
      <c r="A44" s="2688"/>
      <c r="B44" s="2695"/>
      <c r="C44" s="2695"/>
      <c r="D44" s="2695"/>
      <c r="E44" s="2695"/>
      <c r="F44" s="2695"/>
      <c r="G44" s="2696"/>
    </row>
    <row r="45" spans="1:7">
      <c r="A45" s="2688"/>
      <c r="B45" s="2695"/>
      <c r="C45" s="2695"/>
      <c r="D45" s="2695"/>
      <c r="E45" s="2695"/>
      <c r="F45" s="2695"/>
      <c r="G45" s="2696"/>
    </row>
    <row r="46" spans="1:7" ht="13.5" thickBot="1">
      <c r="A46" s="2149"/>
      <c r="B46" s="2150"/>
      <c r="C46" s="2150"/>
      <c r="D46" s="2150"/>
      <c r="E46" s="2150"/>
      <c r="F46" s="2150"/>
      <c r="G46" s="2697"/>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sheetPr published="0">
    <pageSetUpPr fitToPage="1"/>
  </sheetPr>
  <dimension ref="A1:G46"/>
  <sheetViews>
    <sheetView showGridLines="0" workbookViewId="0">
      <selection activeCell="A2" sqref="A2"/>
    </sheetView>
  </sheetViews>
  <sheetFormatPr baseColWidth="10" defaultColWidth="8.85546875" defaultRowHeight="12.75"/>
  <cols>
    <col min="1" max="1" width="30.28515625" style="1415" customWidth="1"/>
    <col min="2" max="2" width="50.42578125" style="1415" customWidth="1"/>
    <col min="3" max="7" width="20" style="1415" customWidth="1"/>
    <col min="8" max="16384" width="8.85546875" style="1415"/>
  </cols>
  <sheetData>
    <row r="1" spans="1:7" s="1607" customFormat="1" ht="18">
      <c r="A1" s="374" t="s">
        <v>1769</v>
      </c>
      <c r="B1" s="374"/>
      <c r="C1" s="374"/>
      <c r="D1" s="1696"/>
      <c r="E1" s="1696"/>
      <c r="F1" s="1696"/>
      <c r="G1" s="1696"/>
    </row>
    <row r="2" spans="1:7">
      <c r="A2" s="357" t="str">
        <f>'PAGE DE GARDE'!C8</f>
        <v>ELECTRICITE</v>
      </c>
      <c r="B2" s="369" t="str">
        <f>'PAGE DE GARDE'!C10</f>
        <v>PT 2015-2016 V0</v>
      </c>
      <c r="C2" s="357"/>
      <c r="D2" s="1698"/>
      <c r="E2" s="1698"/>
      <c r="F2" s="1698"/>
      <c r="G2" s="1698"/>
    </row>
    <row r="3" spans="1:7">
      <c r="A3" s="1320" t="str">
        <f>'PAGE DE GARDE'!C7</f>
        <v>GRD</v>
      </c>
      <c r="B3" s="369"/>
      <c r="C3" s="357"/>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7">
      <c r="A17" s="2118"/>
      <c r="B17" s="2119"/>
      <c r="C17" s="2119"/>
      <c r="D17" s="2119"/>
      <c r="E17" s="2119"/>
      <c r="F17" s="2119"/>
      <c r="G17" s="2119"/>
    </row>
    <row r="18" spans="1:7">
      <c r="A18" s="2118"/>
      <c r="B18" s="2119"/>
      <c r="C18" s="2119"/>
      <c r="D18" s="2119"/>
      <c r="E18" s="2119"/>
      <c r="F18" s="2119"/>
      <c r="G18" s="2119"/>
    </row>
    <row r="19" spans="1:7">
      <c r="A19" s="2118"/>
      <c r="B19" s="2119"/>
      <c r="C19" s="2119"/>
      <c r="D19" s="2119"/>
      <c r="E19" s="2119"/>
      <c r="F19" s="2119"/>
      <c r="G19" s="2119"/>
    </row>
    <row r="20" spans="1:7">
      <c r="A20" s="2118"/>
      <c r="B20" s="2119"/>
      <c r="C20" s="2119"/>
      <c r="D20" s="2119"/>
      <c r="E20" s="2119"/>
      <c r="F20" s="2119"/>
      <c r="G20" s="2119"/>
    </row>
    <row r="21" spans="1:7">
      <c r="A21" s="2118"/>
      <c r="B21" s="2119"/>
      <c r="C21" s="2119"/>
      <c r="D21" s="2119"/>
      <c r="E21" s="2119"/>
      <c r="F21" s="2119"/>
      <c r="G21" s="2119"/>
    </row>
    <row r="22" spans="1:7">
      <c r="A22" s="2118"/>
      <c r="B22" s="2119"/>
      <c r="C22" s="2119"/>
      <c r="D22" s="2119"/>
      <c r="E22" s="2119"/>
      <c r="F22" s="2119"/>
      <c r="G22" s="2119"/>
    </row>
    <row r="23" spans="1:7">
      <c r="A23" s="2118"/>
      <c r="B23" s="2119"/>
      <c r="C23" s="2119"/>
      <c r="D23" s="2119"/>
      <c r="E23" s="2119"/>
      <c r="F23" s="2119"/>
      <c r="G23" s="2119"/>
    </row>
    <row r="24" spans="1:7" ht="13.5" thickBot="1">
      <c r="A24" s="2113"/>
      <c r="B24" s="2114"/>
      <c r="C24" s="2114"/>
      <c r="D24" s="2114"/>
      <c r="E24" s="2114"/>
      <c r="F24" s="2114"/>
      <c r="G24" s="2114"/>
    </row>
    <row r="25" spans="1:7" ht="13.5" thickBot="1">
      <c r="A25" s="2126" t="s">
        <v>754</v>
      </c>
      <c r="B25" s="2127"/>
      <c r="C25" s="2127">
        <f>SUM(C5:C24)</f>
        <v>0</v>
      </c>
      <c r="D25" s="2127">
        <f>SUM(D5:D24)</f>
        <v>0</v>
      </c>
      <c r="E25" s="2127">
        <f>SUM(E5:E24)</f>
        <v>0</v>
      </c>
      <c r="F25" s="2127">
        <f>SUM(F5:F24)</f>
        <v>0</v>
      </c>
      <c r="G25" s="2127">
        <f>SUM(G5:G24)</f>
        <v>0</v>
      </c>
    </row>
    <row r="26" spans="1:7" ht="13.5" thickBot="1">
      <c r="A26" s="2113"/>
      <c r="B26" s="2131"/>
      <c r="C26" s="2131"/>
      <c r="D26" s="2131"/>
      <c r="E26" s="2131"/>
      <c r="F26" s="2131"/>
      <c r="G26" s="2144"/>
    </row>
    <row r="27" spans="1:7" ht="14.25">
      <c r="A27" s="2698" t="s">
        <v>1638</v>
      </c>
      <c r="B27" s="2699"/>
      <c r="C27" s="2700"/>
      <c r="D27" s="2700"/>
      <c r="E27" s="2700"/>
      <c r="F27" s="2700"/>
      <c r="G27" s="2701"/>
    </row>
    <row r="28" spans="1:7">
      <c r="A28" s="2445"/>
      <c r="B28" s="1763"/>
      <c r="C28" s="1763"/>
      <c r="D28" s="1763"/>
      <c r="E28" s="1763"/>
      <c r="F28" s="1763"/>
      <c r="G28" s="2702"/>
    </row>
    <row r="29" spans="1:7" ht="12.75" customHeight="1">
      <c r="A29" s="4033" t="s">
        <v>1444</v>
      </c>
      <c r="B29" s="4034"/>
      <c r="C29" s="4034"/>
      <c r="D29" s="4034"/>
      <c r="E29" s="4034"/>
      <c r="F29" s="4034"/>
      <c r="G29" s="4035"/>
    </row>
    <row r="30" spans="1:7" ht="12.75" customHeight="1">
      <c r="A30" s="4033" t="s">
        <v>508</v>
      </c>
      <c r="B30" s="4034"/>
      <c r="C30" s="4034"/>
      <c r="D30" s="4034"/>
      <c r="E30" s="4034"/>
      <c r="F30" s="4034"/>
      <c r="G30" s="4035"/>
    </row>
    <row r="31" spans="1:7">
      <c r="A31" s="2887"/>
      <c r="B31" s="2888"/>
      <c r="C31" s="2888"/>
      <c r="D31" s="2888"/>
      <c r="E31" s="2888"/>
      <c r="F31" s="2888"/>
      <c r="G31" s="2889"/>
    </row>
    <row r="32" spans="1:7">
      <c r="A32" s="2887"/>
      <c r="B32" s="2888"/>
      <c r="C32" s="2888"/>
      <c r="D32" s="2888"/>
      <c r="E32" s="2888"/>
      <c r="F32" s="2888"/>
      <c r="G32" s="2889"/>
    </row>
    <row r="33" spans="1:7">
      <c r="A33" s="2887"/>
      <c r="B33" s="2888"/>
      <c r="C33" s="2888"/>
      <c r="D33" s="2888"/>
      <c r="E33" s="2888"/>
      <c r="F33" s="2888"/>
      <c r="G33" s="2889"/>
    </row>
    <row r="34" spans="1:7">
      <c r="A34" s="2887"/>
      <c r="B34" s="2888"/>
      <c r="C34" s="2888"/>
      <c r="D34" s="2888"/>
      <c r="E34" s="2888"/>
      <c r="F34" s="2888"/>
      <c r="G34" s="2889"/>
    </row>
    <row r="35" spans="1:7">
      <c r="A35" s="2887"/>
      <c r="B35" s="2888"/>
      <c r="C35" s="2888"/>
      <c r="D35" s="2888"/>
      <c r="E35" s="2888"/>
      <c r="F35" s="2888"/>
      <c r="G35" s="2889"/>
    </row>
    <row r="36" spans="1:7">
      <c r="A36" s="2887"/>
      <c r="B36" s="2888"/>
      <c r="C36" s="2888"/>
      <c r="D36" s="2888"/>
      <c r="E36" s="2888"/>
      <c r="F36" s="2888"/>
      <c r="G36" s="2889"/>
    </row>
    <row r="37" spans="1:7">
      <c r="A37" s="2887"/>
      <c r="B37" s="2888"/>
      <c r="C37" s="2888"/>
      <c r="D37" s="2888"/>
      <c r="E37" s="2888"/>
      <c r="F37" s="2888"/>
      <c r="G37" s="2889"/>
    </row>
    <row r="38" spans="1:7">
      <c r="A38" s="2887"/>
      <c r="B38" s="2888"/>
      <c r="C38" s="2888"/>
      <c r="D38" s="2888"/>
      <c r="E38" s="2888"/>
      <c r="F38" s="2888"/>
      <c r="G38" s="2889"/>
    </row>
    <row r="39" spans="1:7">
      <c r="A39" s="2887"/>
      <c r="B39" s="2888"/>
      <c r="C39" s="2888"/>
      <c r="D39" s="2888"/>
      <c r="E39" s="2888"/>
      <c r="F39" s="2888"/>
      <c r="G39" s="2889"/>
    </row>
    <row r="40" spans="1:7">
      <c r="A40" s="2887"/>
      <c r="B40" s="2888"/>
      <c r="C40" s="2888"/>
      <c r="D40" s="2888"/>
      <c r="E40" s="2888"/>
      <c r="F40" s="2888"/>
      <c r="G40" s="2889"/>
    </row>
    <row r="41" spans="1:7">
      <c r="A41" s="2887"/>
      <c r="B41" s="2888"/>
      <c r="C41" s="2888"/>
      <c r="D41" s="2888"/>
      <c r="E41" s="2888"/>
      <c r="F41" s="2888"/>
      <c r="G41" s="2889"/>
    </row>
    <row r="42" spans="1:7">
      <c r="A42" s="2887"/>
      <c r="B42" s="2888"/>
      <c r="C42" s="2888"/>
      <c r="D42" s="2888"/>
      <c r="E42" s="2888"/>
      <c r="F42" s="2888"/>
      <c r="G42" s="2889"/>
    </row>
    <row r="43" spans="1:7">
      <c r="A43" s="2887"/>
      <c r="B43" s="2888"/>
      <c r="C43" s="2888"/>
      <c r="D43" s="2888"/>
      <c r="E43" s="2888"/>
      <c r="F43" s="2888"/>
      <c r="G43" s="2889"/>
    </row>
    <row r="44" spans="1:7">
      <c r="A44" s="2887"/>
      <c r="B44" s="2888"/>
      <c r="C44" s="2888"/>
      <c r="D44" s="2888"/>
      <c r="E44" s="2888"/>
      <c r="F44" s="2888"/>
      <c r="G44" s="2889"/>
    </row>
    <row r="45" spans="1:7">
      <c r="A45" s="2887"/>
      <c r="B45" s="2888"/>
      <c r="C45" s="2888"/>
      <c r="D45" s="2888"/>
      <c r="E45" s="2888"/>
      <c r="F45" s="2888"/>
      <c r="G45" s="2889"/>
    </row>
    <row r="46" spans="1:7" ht="13.5" thickBot="1">
      <c r="A46" s="2149"/>
      <c r="B46" s="2150"/>
      <c r="C46" s="2150"/>
      <c r="D46" s="2150"/>
      <c r="E46" s="2150"/>
      <c r="F46" s="2150"/>
      <c r="G46" s="2697"/>
    </row>
  </sheetData>
  <mergeCells count="9">
    <mergeCell ref="G8:G10"/>
    <mergeCell ref="A29:G29"/>
    <mergeCell ref="A30:G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sheetPr published="0"/>
  <dimension ref="A1:I46"/>
  <sheetViews>
    <sheetView zoomScaleNormal="100" workbookViewId="0">
      <selection activeCell="A2" sqref="A2"/>
    </sheetView>
  </sheetViews>
  <sheetFormatPr baseColWidth="10" defaultColWidth="8.85546875" defaultRowHeight="12.75"/>
  <cols>
    <col min="1" max="1" width="30.28515625" style="1415" customWidth="1"/>
    <col min="2" max="2" width="50.42578125" style="1415" customWidth="1"/>
    <col min="3" max="7" width="20" style="1415" customWidth="1"/>
    <col min="8" max="16384" width="8.85546875" style="1415"/>
  </cols>
  <sheetData>
    <row r="1" spans="1:7" ht="18">
      <c r="A1" s="374" t="s">
        <v>1759</v>
      </c>
      <c r="B1" s="374"/>
      <c r="C1" s="374"/>
      <c r="D1" s="1696"/>
      <c r="E1" s="1696"/>
      <c r="F1" s="1696"/>
      <c r="G1" s="1696"/>
    </row>
    <row r="2" spans="1:7">
      <c r="A2" s="357" t="str">
        <f>'PAGE DE GARDE'!C8</f>
        <v>ELECTRICITE</v>
      </c>
      <c r="B2" s="369" t="str">
        <f>'PAGE DE GARDE'!C10</f>
        <v>PT 2015-2016 V0</v>
      </c>
      <c r="C2" s="357"/>
      <c r="D2" s="1698"/>
      <c r="E2" s="1698"/>
      <c r="F2" s="1698"/>
      <c r="G2" s="1698"/>
    </row>
    <row r="3" spans="1:7">
      <c r="A3" s="1320" t="str">
        <f>'PAGE DE GARDE'!C7</f>
        <v>GRD</v>
      </c>
      <c r="B3" s="369"/>
      <c r="C3" s="357"/>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9">
      <c r="A17" s="2118"/>
      <c r="B17" s="2119"/>
      <c r="C17" s="2119"/>
      <c r="D17" s="2119"/>
      <c r="E17" s="2119"/>
      <c r="F17" s="2119"/>
      <c r="G17" s="2119"/>
    </row>
    <row r="18" spans="1:9">
      <c r="A18" s="2118"/>
      <c r="B18" s="2119"/>
      <c r="C18" s="2119"/>
      <c r="D18" s="2119"/>
      <c r="E18" s="2119"/>
      <c r="F18" s="2119"/>
      <c r="G18" s="2119"/>
    </row>
    <row r="19" spans="1:9">
      <c r="A19" s="2118"/>
      <c r="B19" s="2119"/>
      <c r="C19" s="2119"/>
      <c r="D19" s="2119"/>
      <c r="E19" s="2119"/>
      <c r="F19" s="2119"/>
      <c r="G19" s="2119"/>
    </row>
    <row r="20" spans="1:9">
      <c r="A20" s="2118"/>
      <c r="B20" s="2119"/>
      <c r="C20" s="2119"/>
      <c r="D20" s="2119"/>
      <c r="E20" s="2119"/>
      <c r="F20" s="2119"/>
      <c r="G20" s="2119"/>
    </row>
    <row r="21" spans="1:9">
      <c r="A21" s="2118"/>
      <c r="B21" s="2119"/>
      <c r="C21" s="2119"/>
      <c r="D21" s="2119"/>
      <c r="E21" s="2119"/>
      <c r="F21" s="2119"/>
      <c r="G21" s="2119"/>
    </row>
    <row r="22" spans="1:9">
      <c r="A22" s="2118"/>
      <c r="B22" s="2119"/>
      <c r="C22" s="2119"/>
      <c r="D22" s="2119"/>
      <c r="E22" s="2119"/>
      <c r="F22" s="2119"/>
      <c r="G22" s="2119"/>
    </row>
    <row r="23" spans="1:9">
      <c r="A23" s="2118"/>
      <c r="B23" s="2119"/>
      <c r="C23" s="2119"/>
      <c r="D23" s="2119"/>
      <c r="E23" s="2119"/>
      <c r="F23" s="2119"/>
      <c r="G23" s="2119"/>
    </row>
    <row r="24" spans="1:9" ht="13.5" thickBot="1">
      <c r="A24" s="2113"/>
      <c r="B24" s="2114"/>
      <c r="C24" s="2114"/>
      <c r="D24" s="2114"/>
      <c r="E24" s="2114"/>
      <c r="F24" s="2114"/>
      <c r="G24" s="2114"/>
    </row>
    <row r="25" spans="1:9" ht="13.5" thickBot="1">
      <c r="A25" s="2126" t="s">
        <v>754</v>
      </c>
      <c r="B25" s="2127"/>
      <c r="C25" s="2127">
        <f>SUM(C5:C24)</f>
        <v>0</v>
      </c>
      <c r="D25" s="2127">
        <f>SUM(D5:D24)</f>
        <v>0</v>
      </c>
      <c r="E25" s="2127">
        <f>SUM(E5:E24)</f>
        <v>0</v>
      </c>
      <c r="F25" s="2127">
        <f>SUM(F5:F24)</f>
        <v>0</v>
      </c>
      <c r="G25" s="2127">
        <f>SUM(G5:G24)</f>
        <v>0</v>
      </c>
    </row>
    <row r="26" spans="1:9" ht="13.5" thickBot="1">
      <c r="A26" s="2113"/>
      <c r="B26" s="2131"/>
      <c r="C26" s="2131"/>
      <c r="D26" s="2131"/>
      <c r="E26" s="2131"/>
      <c r="F26" s="2131"/>
      <c r="G26" s="2144"/>
    </row>
    <row r="27" spans="1:9" ht="14.25">
      <c r="A27" s="2698" t="s">
        <v>1638</v>
      </c>
      <c r="B27" s="2699"/>
      <c r="C27" s="2700"/>
      <c r="D27" s="2700"/>
      <c r="E27" s="2700"/>
      <c r="F27" s="2700"/>
      <c r="G27" s="2701"/>
    </row>
    <row r="28" spans="1:9" ht="12.75" customHeight="1">
      <c r="A28" s="2445"/>
      <c r="B28" s="1763"/>
      <c r="C28" s="1763"/>
      <c r="D28" s="1763"/>
      <c r="E28" s="1763"/>
      <c r="F28" s="1763"/>
      <c r="G28" s="2702"/>
      <c r="H28" s="468"/>
      <c r="I28" s="468"/>
    </row>
    <row r="29" spans="1:9" ht="12.75" customHeight="1">
      <c r="A29" s="4033" t="s">
        <v>1444</v>
      </c>
      <c r="B29" s="4034"/>
      <c r="C29" s="4034"/>
      <c r="D29" s="4034"/>
      <c r="E29" s="4034"/>
      <c r="F29" s="4034"/>
      <c r="G29" s="4035"/>
      <c r="H29" s="468"/>
      <c r="I29" s="468"/>
    </row>
    <row r="30" spans="1:9">
      <c r="A30" s="4033" t="s">
        <v>508</v>
      </c>
      <c r="B30" s="4034"/>
      <c r="C30" s="4034"/>
      <c r="D30" s="4034"/>
      <c r="E30" s="4034"/>
      <c r="F30" s="4034"/>
      <c r="G30" s="4035"/>
    </row>
    <row r="31" spans="1:9">
      <c r="A31" s="2688"/>
      <c r="B31" s="2695"/>
      <c r="C31" s="2695"/>
      <c r="D31" s="2695"/>
      <c r="E31" s="2695"/>
      <c r="F31" s="2695"/>
      <c r="G31" s="2696"/>
    </row>
    <row r="32" spans="1:9">
      <c r="A32" s="2688"/>
      <c r="B32" s="2695"/>
      <c r="C32" s="2695"/>
      <c r="D32" s="2695"/>
      <c r="E32" s="2695"/>
      <c r="F32" s="2695"/>
      <c r="G32" s="2696"/>
    </row>
    <row r="33" spans="1:7">
      <c r="A33" s="2688"/>
      <c r="B33" s="2695"/>
      <c r="C33" s="2695"/>
      <c r="D33" s="2695"/>
      <c r="E33" s="2695"/>
      <c r="F33" s="2695"/>
      <c r="G33" s="2696"/>
    </row>
    <row r="34" spans="1:7">
      <c r="A34" s="2688"/>
      <c r="B34" s="2695"/>
      <c r="C34" s="2695"/>
      <c r="D34" s="2695"/>
      <c r="E34" s="2695"/>
      <c r="F34" s="2695"/>
      <c r="G34" s="2696"/>
    </row>
    <row r="35" spans="1:7">
      <c r="A35" s="2688"/>
      <c r="B35" s="2695"/>
      <c r="C35" s="2695"/>
      <c r="D35" s="2695"/>
      <c r="E35" s="2695"/>
      <c r="F35" s="2695"/>
      <c r="G35" s="2696"/>
    </row>
    <row r="36" spans="1:7">
      <c r="A36" s="2688"/>
      <c r="B36" s="2695"/>
      <c r="C36" s="2695"/>
      <c r="D36" s="2695"/>
      <c r="E36" s="2695"/>
      <c r="F36" s="2695"/>
      <c r="G36" s="2696"/>
    </row>
    <row r="37" spans="1:7">
      <c r="A37" s="2688"/>
      <c r="B37" s="2695"/>
      <c r="C37" s="2695"/>
      <c r="D37" s="2695"/>
      <c r="E37" s="2695"/>
      <c r="F37" s="2695"/>
      <c r="G37" s="2696"/>
    </row>
    <row r="38" spans="1:7">
      <c r="A38" s="2688"/>
      <c r="B38" s="2695"/>
      <c r="C38" s="2695"/>
      <c r="D38" s="2695"/>
      <c r="E38" s="2695"/>
      <c r="F38" s="2695"/>
      <c r="G38" s="2696"/>
    </row>
    <row r="39" spans="1:7">
      <c r="A39" s="2688"/>
      <c r="B39" s="2695"/>
      <c r="C39" s="2695"/>
      <c r="D39" s="2695"/>
      <c r="E39" s="2695"/>
      <c r="F39" s="2695"/>
      <c r="G39" s="2696"/>
    </row>
    <row r="40" spans="1:7">
      <c r="A40" s="2688"/>
      <c r="B40" s="2695"/>
      <c r="C40" s="2695"/>
      <c r="D40" s="2695"/>
      <c r="E40" s="2695"/>
      <c r="F40" s="2695"/>
      <c r="G40" s="2696"/>
    </row>
    <row r="41" spans="1:7">
      <c r="A41" s="2688"/>
      <c r="B41" s="2695"/>
      <c r="C41" s="2695"/>
      <c r="D41" s="2695"/>
      <c r="E41" s="2695"/>
      <c r="F41" s="2695"/>
      <c r="G41" s="2696"/>
    </row>
    <row r="42" spans="1:7">
      <c r="A42" s="2688"/>
      <c r="B42" s="2695"/>
      <c r="C42" s="2695"/>
      <c r="D42" s="2695"/>
      <c r="E42" s="2695"/>
      <c r="F42" s="2695"/>
      <c r="G42" s="2696"/>
    </row>
    <row r="43" spans="1:7">
      <c r="A43" s="2688"/>
      <c r="B43" s="2695"/>
      <c r="C43" s="2695"/>
      <c r="D43" s="2695"/>
      <c r="E43" s="2695"/>
      <c r="F43" s="2695"/>
      <c r="G43" s="2696"/>
    </row>
    <row r="44" spans="1:7">
      <c r="A44" s="2688"/>
      <c r="B44" s="2695"/>
      <c r="C44" s="2695"/>
      <c r="D44" s="2695"/>
      <c r="E44" s="2695"/>
      <c r="F44" s="2695"/>
      <c r="G44" s="2696"/>
    </row>
    <row r="45" spans="1:7" s="1777" customFormat="1">
      <c r="A45" s="2688"/>
      <c r="B45" s="2695"/>
      <c r="C45" s="2695"/>
      <c r="D45" s="2695"/>
      <c r="E45" s="2695"/>
      <c r="F45" s="2695"/>
      <c r="G45" s="2696"/>
    </row>
    <row r="46" spans="1:7" s="1777" customFormat="1" ht="13.5" thickBot="1">
      <c r="A46" s="2149"/>
      <c r="B46" s="2150"/>
      <c r="C46" s="2150"/>
      <c r="D46" s="2150"/>
      <c r="E46" s="2150"/>
      <c r="F46" s="2150"/>
      <c r="G46" s="2697"/>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sheetPr published="0">
    <pageSetUpPr fitToPage="1"/>
  </sheetPr>
  <dimension ref="A1:I84"/>
  <sheetViews>
    <sheetView topLeftCell="A31" zoomScaleNormal="100" zoomScaleSheetLayoutView="100" workbookViewId="0">
      <selection activeCell="A78" sqref="A78:I84"/>
    </sheetView>
  </sheetViews>
  <sheetFormatPr baseColWidth="10" defaultColWidth="8.85546875" defaultRowHeight="12.75"/>
  <cols>
    <col min="1" max="1" width="26.42578125" style="1415" customWidth="1"/>
    <col min="2" max="2" width="32.7109375" style="1415" customWidth="1"/>
    <col min="3" max="3" width="16.28515625" style="1415" customWidth="1"/>
    <col min="4" max="4" width="17" style="1415" customWidth="1"/>
    <col min="5" max="9" width="16.28515625" style="1415" customWidth="1"/>
    <col min="10" max="16384" width="8.85546875" style="1415"/>
  </cols>
  <sheetData>
    <row r="1" spans="1:9" ht="18">
      <c r="A1" s="374" t="s">
        <v>1755</v>
      </c>
      <c r="B1" s="374"/>
      <c r="C1" s="1696"/>
      <c r="D1" s="1696"/>
      <c r="E1" s="1696"/>
      <c r="F1" s="2103"/>
      <c r="G1" s="2103"/>
      <c r="H1" s="2103"/>
      <c r="I1" s="2103"/>
    </row>
    <row r="2" spans="1:9">
      <c r="A2" s="357" t="str">
        <f>'PAGE DE GARDE'!C8</f>
        <v>ELECTRICITE</v>
      </c>
      <c r="B2" s="369" t="str">
        <f>'PAGE DE GARDE'!C10</f>
        <v>PT 2015-2016 V0</v>
      </c>
      <c r="C2" s="1698"/>
      <c r="D2" s="1698"/>
      <c r="E2" s="1698"/>
      <c r="F2" s="2103"/>
      <c r="G2" s="2103"/>
      <c r="H2" s="2103"/>
      <c r="I2" s="2103"/>
    </row>
    <row r="3" spans="1:9">
      <c r="A3" s="1320" t="str">
        <f>'PAGE DE GARDE'!C7</f>
        <v>GRD</v>
      </c>
      <c r="B3" s="369"/>
      <c r="C3" s="1698"/>
      <c r="D3" s="1698"/>
      <c r="E3" s="1698"/>
      <c r="F3" s="2103"/>
      <c r="G3" s="2103"/>
      <c r="H3" s="2103"/>
      <c r="I3" s="2103"/>
    </row>
    <row r="5" spans="1:9">
      <c r="E5" s="2660"/>
      <c r="I5" s="2660"/>
    </row>
    <row r="6" spans="1:9" ht="13.5" thickBot="1">
      <c r="A6" s="1771" t="s">
        <v>1756</v>
      </c>
    </row>
    <row r="7" spans="1:9" ht="39" thickBot="1">
      <c r="A7" s="4077" t="s">
        <v>1429</v>
      </c>
      <c r="B7" s="4078"/>
      <c r="C7" s="4078"/>
      <c r="D7" s="2661" t="s">
        <v>497</v>
      </c>
      <c r="E7" s="2662" t="s">
        <v>1246</v>
      </c>
      <c r="F7" s="2662" t="s">
        <v>938</v>
      </c>
      <c r="G7" s="2663" t="s">
        <v>937</v>
      </c>
      <c r="H7" s="2662" t="s">
        <v>936</v>
      </c>
      <c r="I7" s="2664" t="s">
        <v>935</v>
      </c>
    </row>
    <row r="8" spans="1:9">
      <c r="A8" s="2665"/>
      <c r="B8" s="2456"/>
      <c r="C8" s="2666"/>
      <c r="D8" s="2456"/>
      <c r="E8" s="2667"/>
      <c r="F8" s="2667"/>
      <c r="G8" s="2456"/>
      <c r="H8" s="2667"/>
      <c r="I8" s="2132"/>
    </row>
    <row r="9" spans="1:9">
      <c r="A9" s="2668"/>
      <c r="B9" s="2669"/>
      <c r="C9" s="2670"/>
      <c r="D9" s="2669"/>
      <c r="E9" s="2671"/>
      <c r="F9" s="2671"/>
      <c r="G9" s="2669"/>
      <c r="H9" s="2671"/>
      <c r="I9" s="2672"/>
    </row>
    <row r="10" spans="1:9">
      <c r="A10" s="2668"/>
      <c r="B10" s="2669"/>
      <c r="C10" s="2670"/>
      <c r="D10" s="2669"/>
      <c r="E10" s="2671"/>
      <c r="F10" s="2671"/>
      <c r="G10" s="2669"/>
      <c r="H10" s="2671"/>
      <c r="I10" s="2672"/>
    </row>
    <row r="11" spans="1:9">
      <c r="A11" s="2668"/>
      <c r="B11" s="2669"/>
      <c r="C11" s="2670"/>
      <c r="D11" s="2669"/>
      <c r="E11" s="2671"/>
      <c r="F11" s="2671"/>
      <c r="G11" s="2669"/>
      <c r="H11" s="2671"/>
      <c r="I11" s="2672"/>
    </row>
    <row r="12" spans="1:9">
      <c r="A12" s="2668"/>
      <c r="B12" s="2669"/>
      <c r="C12" s="2670"/>
      <c r="D12" s="2669"/>
      <c r="E12" s="2671"/>
      <c r="F12" s="2671"/>
      <c r="G12" s="2669"/>
      <c r="H12" s="2671"/>
      <c r="I12" s="2672"/>
    </row>
    <row r="13" spans="1:9">
      <c r="A13" s="2668"/>
      <c r="B13" s="2669"/>
      <c r="C13" s="2670"/>
      <c r="D13" s="2669"/>
      <c r="E13" s="2671"/>
      <c r="F13" s="2671"/>
      <c r="G13" s="2669"/>
      <c r="H13" s="2671"/>
      <c r="I13" s="2672"/>
    </row>
    <row r="14" spans="1:9">
      <c r="A14" s="2668"/>
      <c r="B14" s="2669"/>
      <c r="C14" s="2670"/>
      <c r="D14" s="2669"/>
      <c r="E14" s="2671"/>
      <c r="F14" s="2671"/>
      <c r="G14" s="2669"/>
      <c r="H14" s="2671"/>
      <c r="I14" s="2672"/>
    </row>
    <row r="15" spans="1:9">
      <c r="A15" s="2668"/>
      <c r="B15" s="2669"/>
      <c r="C15" s="2670"/>
      <c r="D15" s="2669"/>
      <c r="E15" s="2671"/>
      <c r="F15" s="2671"/>
      <c r="G15" s="2669"/>
      <c r="H15" s="2671"/>
      <c r="I15" s="2672"/>
    </row>
    <row r="16" spans="1:9">
      <c r="A16" s="2668"/>
      <c r="B16" s="2669"/>
      <c r="C16" s="2670"/>
      <c r="D16" s="2669"/>
      <c r="E16" s="2671"/>
      <c r="F16" s="2671"/>
      <c r="G16" s="2669"/>
      <c r="H16" s="2671"/>
      <c r="I16" s="2672"/>
    </row>
    <row r="17" spans="1:9" ht="13.5" thickBot="1">
      <c r="A17" s="2665"/>
      <c r="B17" s="2456"/>
      <c r="C17" s="2666"/>
      <c r="D17" s="2456"/>
      <c r="E17" s="2667"/>
      <c r="F17" s="2667"/>
      <c r="G17" s="2456"/>
      <c r="H17" s="2667"/>
      <c r="I17" s="2132"/>
    </row>
    <row r="18" spans="1:9" ht="13.5" thickBot="1">
      <c r="A18" s="4084" t="s">
        <v>498</v>
      </c>
      <c r="B18" s="4085"/>
      <c r="C18" s="4085"/>
      <c r="D18" s="2673"/>
      <c r="E18" s="1817">
        <f>SUM(E9:E16)</f>
        <v>0</v>
      </c>
      <c r="F18" s="1817">
        <f>SUM(F9:F16)</f>
        <v>0</v>
      </c>
      <c r="G18" s="1817">
        <f>SUM(G9:G16)</f>
        <v>0</v>
      </c>
      <c r="H18" s="1817">
        <f>SUM(H9:H16)</f>
        <v>0</v>
      </c>
      <c r="I18" s="1817">
        <f>SUM(I9:I16)</f>
        <v>0</v>
      </c>
    </row>
    <row r="19" spans="1:9">
      <c r="A19" s="2665"/>
      <c r="B19" s="2456"/>
      <c r="C19" s="2666"/>
      <c r="D19" s="2456"/>
      <c r="E19" s="2667"/>
      <c r="F19" s="2667"/>
      <c r="G19" s="2456"/>
      <c r="H19" s="2667"/>
      <c r="I19" s="2132"/>
    </row>
    <row r="20" spans="1:9">
      <c r="A20" s="2668"/>
      <c r="B20" s="2669"/>
      <c r="C20" s="2670"/>
      <c r="D20" s="2669"/>
      <c r="E20" s="2671"/>
      <c r="F20" s="2671"/>
      <c r="G20" s="2669"/>
      <c r="H20" s="2671"/>
      <c r="I20" s="2672"/>
    </row>
    <row r="21" spans="1:9">
      <c r="A21" s="2668"/>
      <c r="B21" s="2669"/>
      <c r="C21" s="2670"/>
      <c r="D21" s="2669"/>
      <c r="E21" s="2671"/>
      <c r="F21" s="2671"/>
      <c r="G21" s="2669"/>
      <c r="H21" s="2671"/>
      <c r="I21" s="2672"/>
    </row>
    <row r="22" spans="1:9">
      <c r="A22" s="2668"/>
      <c r="B22" s="2669"/>
      <c r="C22" s="2670"/>
      <c r="D22" s="2669"/>
      <c r="E22" s="2671"/>
      <c r="F22" s="2671"/>
      <c r="G22" s="2669"/>
      <c r="H22" s="2671"/>
      <c r="I22" s="2672"/>
    </row>
    <row r="23" spans="1:9">
      <c r="A23" s="2668"/>
      <c r="B23" s="2669"/>
      <c r="C23" s="2670"/>
      <c r="D23" s="2669"/>
      <c r="E23" s="2671"/>
      <c r="F23" s="2671"/>
      <c r="G23" s="2669"/>
      <c r="H23" s="2671"/>
      <c r="I23" s="2672"/>
    </row>
    <row r="24" spans="1:9">
      <c r="A24" s="2668"/>
      <c r="B24" s="2669"/>
      <c r="C24" s="2670"/>
      <c r="D24" s="2669"/>
      <c r="E24" s="2671"/>
      <c r="F24" s="2671"/>
      <c r="G24" s="2669"/>
      <c r="H24" s="2671"/>
      <c r="I24" s="2672"/>
    </row>
    <row r="25" spans="1:9">
      <c r="A25" s="2668"/>
      <c r="B25" s="2669"/>
      <c r="C25" s="2670"/>
      <c r="D25" s="2669"/>
      <c r="E25" s="2671"/>
      <c r="F25" s="2671"/>
      <c r="G25" s="2669"/>
      <c r="H25" s="2671"/>
      <c r="I25" s="2672"/>
    </row>
    <row r="26" spans="1:9">
      <c r="A26" s="2668"/>
      <c r="B26" s="2669"/>
      <c r="C26" s="2670"/>
      <c r="D26" s="2669"/>
      <c r="E26" s="2671"/>
      <c r="F26" s="2671"/>
      <c r="G26" s="2669"/>
      <c r="H26" s="2671"/>
      <c r="I26" s="2672"/>
    </row>
    <row r="27" spans="1:9">
      <c r="A27" s="2668"/>
      <c r="B27" s="2669"/>
      <c r="C27" s="2670"/>
      <c r="D27" s="2669"/>
      <c r="E27" s="2671"/>
      <c r="F27" s="2671"/>
      <c r="G27" s="2669"/>
      <c r="H27" s="2671"/>
      <c r="I27" s="2672"/>
    </row>
    <row r="28" spans="1:9" ht="13.5" thickBot="1">
      <c r="A28" s="2665"/>
      <c r="B28" s="2456"/>
      <c r="C28" s="2666"/>
      <c r="D28" s="2456"/>
      <c r="E28" s="2667"/>
      <c r="F28" s="2667"/>
      <c r="G28" s="2456"/>
      <c r="H28" s="2667"/>
      <c r="I28" s="2132"/>
    </row>
    <row r="29" spans="1:9" ht="13.5" thickBot="1">
      <c r="A29" s="4086" t="s">
        <v>499</v>
      </c>
      <c r="B29" s="4087"/>
      <c r="C29" s="4087"/>
      <c r="D29" s="2674"/>
      <c r="E29" s="1817">
        <f>SUM(E20:E27)</f>
        <v>0</v>
      </c>
      <c r="F29" s="1817">
        <f>SUM(F20:F27)</f>
        <v>0</v>
      </c>
      <c r="G29" s="1817">
        <f>SUM(G20:G27)</f>
        <v>0</v>
      </c>
      <c r="H29" s="1817">
        <f>SUM(H20:H27)</f>
        <v>0</v>
      </c>
      <c r="I29" s="1817">
        <f>SUM(I20:I27)</f>
        <v>0</v>
      </c>
    </row>
    <row r="30" spans="1:9">
      <c r="A30" s="2675"/>
      <c r="B30" s="2675"/>
      <c r="C30" s="2675"/>
      <c r="D30" s="1777"/>
      <c r="E30" s="1777"/>
      <c r="F30" s="1777"/>
      <c r="G30" s="1777"/>
      <c r="H30" s="1777"/>
      <c r="I30" s="1777"/>
    </row>
    <row r="31" spans="1:9">
      <c r="A31" s="2676" t="s">
        <v>1758</v>
      </c>
      <c r="B31" s="2675"/>
      <c r="C31" s="2675"/>
      <c r="D31" s="1777"/>
      <c r="E31" s="1777"/>
      <c r="F31" s="1777"/>
      <c r="G31" s="1777"/>
      <c r="H31" s="1777"/>
      <c r="I31" s="1777"/>
    </row>
    <row r="32" spans="1:9">
      <c r="A32" s="2676"/>
      <c r="B32" s="2675"/>
      <c r="C32" s="2675"/>
      <c r="D32" s="1777"/>
      <c r="E32" s="1777"/>
      <c r="F32" s="1777"/>
      <c r="G32" s="1777"/>
      <c r="H32" s="1777"/>
      <c r="I32" s="1777"/>
    </row>
    <row r="33" spans="1:9">
      <c r="A33" s="2676"/>
      <c r="B33" s="2675"/>
      <c r="C33" s="2675"/>
      <c r="D33" s="1777"/>
      <c r="E33" s="1777"/>
      <c r="F33" s="1777"/>
      <c r="G33" s="1777"/>
      <c r="H33" s="1777"/>
      <c r="I33" s="1777"/>
    </row>
    <row r="34" spans="1:9" ht="13.5" thickBot="1">
      <c r="A34" s="1771" t="s">
        <v>1757</v>
      </c>
      <c r="B34" s="2675"/>
      <c r="C34" s="2675"/>
      <c r="D34" s="1777"/>
      <c r="E34" s="1777"/>
      <c r="F34" s="1777"/>
      <c r="G34" s="1777"/>
      <c r="H34" s="1777"/>
      <c r="I34" s="1777"/>
    </row>
    <row r="35" spans="1:9" ht="39" thickBot="1">
      <c r="A35" s="2677"/>
      <c r="B35" s="2678" t="s">
        <v>1433</v>
      </c>
      <c r="C35" s="2678" t="s">
        <v>1434</v>
      </c>
      <c r="D35" s="2662" t="s">
        <v>1246</v>
      </c>
      <c r="E35" s="2662" t="s">
        <v>938</v>
      </c>
      <c r="F35" s="2663" t="s">
        <v>937</v>
      </c>
      <c r="G35" s="2662" t="s">
        <v>936</v>
      </c>
      <c r="H35" s="2664" t="s">
        <v>935</v>
      </c>
      <c r="I35" s="1777"/>
    </row>
    <row r="36" spans="1:9">
      <c r="A36" s="2679" t="s">
        <v>1435</v>
      </c>
      <c r="B36" s="2680"/>
      <c r="C36" s="2680"/>
      <c r="D36" s="2680"/>
      <c r="E36" s="2680"/>
      <c r="F36" s="2680"/>
      <c r="G36" s="2680"/>
      <c r="H36" s="2680"/>
      <c r="I36" s="2675"/>
    </row>
    <row r="37" spans="1:9">
      <c r="A37" s="2679" t="s">
        <v>1436</v>
      </c>
      <c r="B37" s="2681"/>
      <c r="C37" s="2681"/>
      <c r="D37" s="2682"/>
      <c r="E37" s="2682"/>
      <c r="F37" s="2682"/>
      <c r="G37" s="2682"/>
      <c r="H37" s="2682"/>
      <c r="I37" s="2675"/>
    </row>
    <row r="38" spans="1:9">
      <c r="A38" s="2679" t="s">
        <v>1437</v>
      </c>
      <c r="B38" s="2683"/>
      <c r="C38" s="2683"/>
      <c r="D38" s="2682"/>
      <c r="E38" s="2682"/>
      <c r="F38" s="2682"/>
      <c r="G38" s="2682"/>
      <c r="H38" s="2682"/>
      <c r="I38" s="2675"/>
    </row>
    <row r="39" spans="1:9">
      <c r="A39" s="2679" t="s">
        <v>1438</v>
      </c>
      <c r="B39" s="2683"/>
      <c r="C39" s="2683"/>
      <c r="D39" s="2684"/>
      <c r="E39" s="2684"/>
      <c r="F39" s="2684"/>
      <c r="G39" s="2684"/>
      <c r="H39" s="2684"/>
      <c r="I39" s="2675"/>
    </row>
    <row r="40" spans="1:9" ht="13.5" thickBot="1">
      <c r="A40" s="2685" t="s">
        <v>1439</v>
      </c>
      <c r="B40" s="2686"/>
      <c r="C40" s="2686"/>
      <c r="D40" s="2687"/>
      <c r="E40" s="2687"/>
      <c r="F40" s="2687"/>
      <c r="G40" s="2687"/>
      <c r="H40" s="2687"/>
      <c r="I40" s="1852"/>
    </row>
    <row r="41" spans="1:9" ht="13.5" thickBot="1">
      <c r="A41" s="2676"/>
      <c r="B41" s="2675"/>
      <c r="C41" s="2675"/>
      <c r="D41" s="1777"/>
      <c r="E41" s="1777"/>
      <c r="F41" s="1777"/>
      <c r="G41" s="1777"/>
      <c r="H41" s="1777"/>
      <c r="I41" s="1777"/>
    </row>
    <row r="42" spans="1:9" ht="39" thickBot="1">
      <c r="A42" s="2677"/>
      <c r="B42" s="2678" t="s">
        <v>1433</v>
      </c>
      <c r="C42" s="2678" t="s">
        <v>1434</v>
      </c>
      <c r="D42" s="2662" t="s">
        <v>1246</v>
      </c>
      <c r="E42" s="2662" t="s">
        <v>938</v>
      </c>
      <c r="F42" s="2663" t="s">
        <v>937</v>
      </c>
      <c r="G42" s="2662" t="s">
        <v>936</v>
      </c>
      <c r="H42" s="2664" t="s">
        <v>935</v>
      </c>
      <c r="I42" s="1777"/>
    </row>
    <row r="43" spans="1:9">
      <c r="A43" s="2679" t="s">
        <v>1435</v>
      </c>
      <c r="B43" s="2680"/>
      <c r="C43" s="2680"/>
      <c r="D43" s="2680"/>
      <c r="E43" s="2680"/>
      <c r="F43" s="2680"/>
      <c r="G43" s="2680"/>
      <c r="H43" s="2680"/>
      <c r="I43" s="2675"/>
    </row>
    <row r="44" spans="1:9">
      <c r="A44" s="2679" t="s">
        <v>1436</v>
      </c>
      <c r="B44" s="2681"/>
      <c r="C44" s="2681"/>
      <c r="D44" s="2682"/>
      <c r="E44" s="2682"/>
      <c r="F44" s="2682"/>
      <c r="G44" s="2682"/>
      <c r="H44" s="2682"/>
      <c r="I44" s="2675"/>
    </row>
    <row r="45" spans="1:9">
      <c r="A45" s="2679" t="s">
        <v>1437</v>
      </c>
      <c r="B45" s="2683"/>
      <c r="C45" s="2683"/>
      <c r="D45" s="2682"/>
      <c r="E45" s="2682"/>
      <c r="F45" s="2682"/>
      <c r="G45" s="2682"/>
      <c r="H45" s="2682"/>
      <c r="I45" s="2675"/>
    </row>
    <row r="46" spans="1:9">
      <c r="A46" s="2679" t="s">
        <v>1438</v>
      </c>
      <c r="B46" s="2683"/>
      <c r="C46" s="2683"/>
      <c r="D46" s="2684"/>
      <c r="E46" s="2684"/>
      <c r="F46" s="2684"/>
      <c r="G46" s="2684"/>
      <c r="H46" s="2684"/>
      <c r="I46" s="2675"/>
    </row>
    <row r="47" spans="1:9" ht="13.5" thickBot="1">
      <c r="A47" s="2685" t="s">
        <v>1439</v>
      </c>
      <c r="B47" s="2686"/>
      <c r="C47" s="2686"/>
      <c r="D47" s="2687"/>
      <c r="E47" s="2687"/>
      <c r="F47" s="2687"/>
      <c r="G47" s="2687"/>
      <c r="H47" s="2687"/>
      <c r="I47" s="1852"/>
    </row>
    <row r="48" spans="1:9" ht="13.5" thickBot="1">
      <c r="A48" s="2676"/>
      <c r="B48" s="2675"/>
      <c r="C48" s="2675"/>
      <c r="D48" s="1777"/>
      <c r="E48" s="1777"/>
      <c r="F48" s="1777"/>
      <c r="G48" s="1777"/>
      <c r="H48" s="1777"/>
      <c r="I48" s="1777"/>
    </row>
    <row r="49" spans="1:9" ht="39" thickBot="1">
      <c r="A49" s="2677"/>
      <c r="B49" s="2678" t="s">
        <v>1433</v>
      </c>
      <c r="C49" s="2678" t="s">
        <v>1434</v>
      </c>
      <c r="D49" s="2662" t="s">
        <v>1246</v>
      </c>
      <c r="E49" s="2662" t="s">
        <v>938</v>
      </c>
      <c r="F49" s="2663" t="s">
        <v>937</v>
      </c>
      <c r="G49" s="2662" t="s">
        <v>936</v>
      </c>
      <c r="H49" s="2664" t="s">
        <v>935</v>
      </c>
      <c r="I49" s="1777"/>
    </row>
    <row r="50" spans="1:9">
      <c r="A50" s="2679" t="s">
        <v>1435</v>
      </c>
      <c r="B50" s="2680"/>
      <c r="C50" s="2680"/>
      <c r="D50" s="2680"/>
      <c r="E50" s="2680"/>
      <c r="F50" s="2680"/>
      <c r="G50" s="2680"/>
      <c r="H50" s="2680"/>
      <c r="I50" s="2675"/>
    </row>
    <row r="51" spans="1:9">
      <c r="A51" s="2679" t="s">
        <v>1436</v>
      </c>
      <c r="B51" s="2681"/>
      <c r="C51" s="2681"/>
      <c r="D51" s="2682"/>
      <c r="E51" s="2682"/>
      <c r="F51" s="2682"/>
      <c r="G51" s="2682"/>
      <c r="H51" s="2682"/>
      <c r="I51" s="2675"/>
    </row>
    <row r="52" spans="1:9">
      <c r="A52" s="2679" t="s">
        <v>1437</v>
      </c>
      <c r="B52" s="2683"/>
      <c r="C52" s="2683"/>
      <c r="D52" s="2682"/>
      <c r="E52" s="2682"/>
      <c r="F52" s="2682"/>
      <c r="G52" s="2682"/>
      <c r="H52" s="2682"/>
      <c r="I52" s="2675"/>
    </row>
    <row r="53" spans="1:9">
      <c r="A53" s="2679" t="s">
        <v>1438</v>
      </c>
      <c r="B53" s="2683"/>
      <c r="C53" s="2683"/>
      <c r="D53" s="2684"/>
      <c r="E53" s="2684"/>
      <c r="F53" s="2684"/>
      <c r="G53" s="2684"/>
      <c r="H53" s="2684"/>
      <c r="I53" s="2675"/>
    </row>
    <row r="54" spans="1:9" ht="13.5" thickBot="1">
      <c r="A54" s="2685" t="s">
        <v>1439</v>
      </c>
      <c r="B54" s="2686"/>
      <c r="C54" s="2686"/>
      <c r="D54" s="2687"/>
      <c r="E54" s="2687"/>
      <c r="F54" s="2687"/>
      <c r="G54" s="2687"/>
      <c r="H54" s="2687"/>
      <c r="I54" s="1852"/>
    </row>
    <row r="55" spans="1:9" ht="13.5" thickBot="1">
      <c r="I55" s="1777"/>
    </row>
    <row r="56" spans="1:9" ht="39" thickBot="1">
      <c r="A56" s="2677"/>
      <c r="B56" s="2678" t="s">
        <v>1433</v>
      </c>
      <c r="C56" s="2678" t="s">
        <v>1434</v>
      </c>
      <c r="D56" s="2662" t="s">
        <v>1246</v>
      </c>
      <c r="E56" s="2662" t="s">
        <v>938</v>
      </c>
      <c r="F56" s="2663" t="s">
        <v>937</v>
      </c>
      <c r="G56" s="2662" t="s">
        <v>936</v>
      </c>
      <c r="H56" s="2664" t="s">
        <v>935</v>
      </c>
      <c r="I56" s="1777"/>
    </row>
    <row r="57" spans="1:9">
      <c r="A57" s="2679" t="s">
        <v>1435</v>
      </c>
      <c r="B57" s="2680"/>
      <c r="C57" s="2680"/>
      <c r="D57" s="2680"/>
      <c r="E57" s="2680"/>
      <c r="F57" s="2680"/>
      <c r="G57" s="2680"/>
      <c r="H57" s="2680"/>
      <c r="I57" s="2675"/>
    </row>
    <row r="58" spans="1:9">
      <c r="A58" s="2679" t="s">
        <v>1436</v>
      </c>
      <c r="B58" s="2681"/>
      <c r="C58" s="2681"/>
      <c r="D58" s="2682"/>
      <c r="E58" s="2682"/>
      <c r="F58" s="2682"/>
      <c r="G58" s="2682"/>
      <c r="H58" s="2682"/>
      <c r="I58" s="2675"/>
    </row>
    <row r="59" spans="1:9">
      <c r="A59" s="2679" t="s">
        <v>1437</v>
      </c>
      <c r="B59" s="2683"/>
      <c r="C59" s="2683"/>
      <c r="D59" s="2682"/>
      <c r="E59" s="2682"/>
      <c r="F59" s="2682"/>
      <c r="G59" s="2682"/>
      <c r="H59" s="2682"/>
      <c r="I59" s="2675"/>
    </row>
    <row r="60" spans="1:9">
      <c r="A60" s="2679" t="s">
        <v>1438</v>
      </c>
      <c r="B60" s="2683"/>
      <c r="C60" s="2683"/>
      <c r="D60" s="2684"/>
      <c r="E60" s="2684"/>
      <c r="F60" s="2684"/>
      <c r="G60" s="2684"/>
      <c r="H60" s="2684"/>
      <c r="I60" s="2675"/>
    </row>
    <row r="61" spans="1:9" ht="13.5" thickBot="1">
      <c r="A61" s="2685" t="s">
        <v>1439</v>
      </c>
      <c r="B61" s="2686"/>
      <c r="C61" s="2686"/>
      <c r="D61" s="2687"/>
      <c r="E61" s="2687"/>
      <c r="F61" s="2687"/>
      <c r="G61" s="2687"/>
      <c r="H61" s="2687"/>
      <c r="I61" s="1852"/>
    </row>
    <row r="62" spans="1:9" ht="13.5" thickBot="1">
      <c r="I62" s="1777"/>
    </row>
    <row r="63" spans="1:9" ht="39" thickBot="1">
      <c r="A63" s="2677"/>
      <c r="B63" s="2678" t="s">
        <v>1433</v>
      </c>
      <c r="C63" s="2678" t="s">
        <v>1434</v>
      </c>
      <c r="D63" s="2662" t="s">
        <v>1246</v>
      </c>
      <c r="E63" s="2662" t="s">
        <v>938</v>
      </c>
      <c r="F63" s="2663" t="s">
        <v>937</v>
      </c>
      <c r="G63" s="2662" t="s">
        <v>936</v>
      </c>
      <c r="H63" s="2664" t="s">
        <v>935</v>
      </c>
      <c r="I63" s="1777"/>
    </row>
    <row r="64" spans="1:9">
      <c r="A64" s="2679" t="s">
        <v>1435</v>
      </c>
      <c r="B64" s="2680"/>
      <c r="C64" s="2680"/>
      <c r="D64" s="2680"/>
      <c r="E64" s="2680"/>
      <c r="F64" s="2680"/>
      <c r="G64" s="2680"/>
      <c r="H64" s="2680"/>
      <c r="I64" s="2675"/>
    </row>
    <row r="65" spans="1:9">
      <c r="A65" s="2679" t="s">
        <v>1436</v>
      </c>
      <c r="B65" s="2681"/>
      <c r="C65" s="2681"/>
      <c r="D65" s="2682"/>
      <c r="E65" s="2682"/>
      <c r="F65" s="2682"/>
      <c r="G65" s="2682"/>
      <c r="H65" s="2682"/>
      <c r="I65" s="2675"/>
    </row>
    <row r="66" spans="1:9">
      <c r="A66" s="2679" t="s">
        <v>1437</v>
      </c>
      <c r="B66" s="2683"/>
      <c r="C66" s="2683"/>
      <c r="D66" s="2682"/>
      <c r="E66" s="2682"/>
      <c r="F66" s="2682"/>
      <c r="G66" s="2682"/>
      <c r="H66" s="2682"/>
      <c r="I66" s="2675"/>
    </row>
    <row r="67" spans="1:9">
      <c r="A67" s="2679" t="s">
        <v>1438</v>
      </c>
      <c r="B67" s="2683"/>
      <c r="C67" s="2683"/>
      <c r="D67" s="2684"/>
      <c r="E67" s="2684"/>
      <c r="F67" s="2684"/>
      <c r="G67" s="2684"/>
      <c r="H67" s="2684"/>
      <c r="I67" s="2675"/>
    </row>
    <row r="68" spans="1:9" ht="13.5" thickBot="1">
      <c r="A68" s="2685" t="s">
        <v>1439</v>
      </c>
      <c r="B68" s="2686"/>
      <c r="C68" s="2686"/>
      <c r="D68" s="2687"/>
      <c r="E68" s="2687"/>
      <c r="F68" s="2687"/>
      <c r="G68" s="2687"/>
      <c r="H68" s="2687"/>
      <c r="I68" s="1852"/>
    </row>
    <row r="69" spans="1:9" ht="13.5" thickBot="1">
      <c r="I69" s="1777"/>
    </row>
    <row r="70" spans="1:9" ht="39" thickBot="1">
      <c r="A70" s="2677"/>
      <c r="B70" s="2678" t="s">
        <v>1433</v>
      </c>
      <c r="C70" s="2678" t="s">
        <v>1434</v>
      </c>
      <c r="D70" s="2662" t="s">
        <v>1246</v>
      </c>
      <c r="E70" s="2662" t="s">
        <v>938</v>
      </c>
      <c r="F70" s="2663" t="s">
        <v>937</v>
      </c>
      <c r="G70" s="2662" t="s">
        <v>936</v>
      </c>
      <c r="H70" s="2664" t="s">
        <v>935</v>
      </c>
      <c r="I70" s="1777"/>
    </row>
    <row r="71" spans="1:9">
      <c r="A71" s="2679" t="s">
        <v>1435</v>
      </c>
      <c r="B71" s="2680"/>
      <c r="C71" s="2680"/>
      <c r="D71" s="2680"/>
      <c r="E71" s="2680"/>
      <c r="F71" s="2680"/>
      <c r="G71" s="2680"/>
      <c r="H71" s="2680"/>
      <c r="I71" s="2675"/>
    </row>
    <row r="72" spans="1:9">
      <c r="A72" s="2679" t="s">
        <v>1436</v>
      </c>
      <c r="B72" s="2681"/>
      <c r="C72" s="2681"/>
      <c r="D72" s="2682"/>
      <c r="E72" s="2682"/>
      <c r="F72" s="2682"/>
      <c r="G72" s="2682"/>
      <c r="H72" s="2682"/>
      <c r="I72" s="2675"/>
    </row>
    <row r="73" spans="1:9">
      <c r="A73" s="2679" t="s">
        <v>1437</v>
      </c>
      <c r="B73" s="2683"/>
      <c r="C73" s="2683"/>
      <c r="D73" s="2682"/>
      <c r="E73" s="2682"/>
      <c r="F73" s="2682"/>
      <c r="G73" s="2682"/>
      <c r="H73" s="2682"/>
      <c r="I73" s="2675"/>
    </row>
    <row r="74" spans="1:9">
      <c r="A74" s="2679" t="s">
        <v>1438</v>
      </c>
      <c r="B74" s="2683"/>
      <c r="C74" s="2683"/>
      <c r="D74" s="2684"/>
      <c r="E74" s="2684"/>
      <c r="F74" s="2684"/>
      <c r="G74" s="2684"/>
      <c r="H74" s="2684"/>
      <c r="I74" s="2675"/>
    </row>
    <row r="75" spans="1:9" ht="13.5" thickBot="1">
      <c r="A75" s="2685" t="s">
        <v>1439</v>
      </c>
      <c r="B75" s="2686"/>
      <c r="C75" s="2686"/>
      <c r="D75" s="2687"/>
      <c r="E75" s="2687"/>
      <c r="F75" s="2687"/>
      <c r="G75" s="2687"/>
      <c r="H75" s="2687"/>
      <c r="I75" s="1852"/>
    </row>
    <row r="76" spans="1:9">
      <c r="I76" s="1777"/>
    </row>
    <row r="77" spans="1:9" ht="13.5" thickBot="1">
      <c r="I77" s="1777"/>
    </row>
    <row r="78" spans="1:9">
      <c r="A78" s="3018"/>
      <c r="B78" s="3019"/>
      <c r="C78" s="3019"/>
      <c r="D78" s="3019"/>
      <c r="E78" s="3019"/>
      <c r="F78" s="3019"/>
      <c r="G78" s="3019"/>
      <c r="H78" s="3019"/>
      <c r="I78" s="3020"/>
    </row>
    <row r="79" spans="1:9" ht="14.25">
      <c r="A79" s="2895" t="s">
        <v>1638</v>
      </c>
      <c r="B79" s="2675"/>
      <c r="C79" s="2675"/>
      <c r="D79" s="1777"/>
      <c r="E79" s="1777"/>
      <c r="F79" s="1777"/>
      <c r="G79" s="1777"/>
      <c r="H79" s="1777"/>
      <c r="I79" s="2704"/>
    </row>
    <row r="80" spans="1:9">
      <c r="A80" s="2099" t="s">
        <v>1431</v>
      </c>
      <c r="B80" s="2675"/>
      <c r="C80" s="2675"/>
      <c r="D80" s="1777"/>
      <c r="E80" s="1777"/>
      <c r="F80" s="1777"/>
      <c r="G80" s="1777"/>
      <c r="H80" s="1777"/>
      <c r="I80" s="2704"/>
    </row>
    <row r="81" spans="1:9">
      <c r="A81" s="2099" t="s">
        <v>1432</v>
      </c>
      <c r="B81" s="2675"/>
      <c r="C81" s="2675"/>
      <c r="D81" s="1777"/>
      <c r="E81" s="1777"/>
      <c r="F81" s="1777"/>
      <c r="G81" s="1777"/>
      <c r="H81" s="1777"/>
      <c r="I81" s="2704"/>
    </row>
    <row r="82" spans="1:9">
      <c r="A82" s="3021"/>
      <c r="B82" s="2675"/>
      <c r="C82" s="2675"/>
      <c r="D82" s="1777"/>
      <c r="E82" s="1777"/>
      <c r="F82" s="1777"/>
      <c r="G82" s="1777"/>
      <c r="H82" s="1777"/>
      <c r="I82" s="2704"/>
    </row>
    <row r="83" spans="1:9" ht="15">
      <c r="A83" s="2448" t="s">
        <v>1526</v>
      </c>
      <c r="B83" s="2675"/>
      <c r="C83" s="2675"/>
      <c r="D83" s="1777"/>
      <c r="E83" s="1777"/>
      <c r="F83" s="1777"/>
      <c r="G83" s="1777"/>
      <c r="H83" s="1777"/>
      <c r="I83" s="2704"/>
    </row>
    <row r="84" spans="1:9" ht="13.5" thickBot="1">
      <c r="A84" s="3022" t="s">
        <v>1529</v>
      </c>
      <c r="B84" s="3023"/>
      <c r="C84" s="3023"/>
      <c r="D84" s="2706"/>
      <c r="E84" s="2706"/>
      <c r="F84" s="2706"/>
      <c r="G84" s="2706"/>
      <c r="H84" s="2706"/>
      <c r="I84" s="2697"/>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sheetPr published="0"/>
  <dimension ref="A1:J48"/>
  <sheetViews>
    <sheetView zoomScaleNormal="100" workbookViewId="0">
      <selection activeCell="C44" sqref="C44"/>
    </sheetView>
  </sheetViews>
  <sheetFormatPr baseColWidth="10" defaultColWidth="8.85546875" defaultRowHeight="12.75"/>
  <cols>
    <col min="1" max="1" width="30.28515625" style="1415" customWidth="1"/>
    <col min="2" max="2" width="50.42578125" style="1415" customWidth="1"/>
    <col min="3" max="7" width="20" style="1415" customWidth="1"/>
    <col min="8" max="16384" width="8.85546875" style="1415"/>
  </cols>
  <sheetData>
    <row r="1" spans="1:7" ht="18">
      <c r="A1" s="374" t="s">
        <v>1754</v>
      </c>
      <c r="B1" s="374"/>
      <c r="C1" s="374"/>
      <c r="D1" s="1696"/>
      <c r="E1" s="1696"/>
      <c r="F1" s="1696"/>
      <c r="G1" s="1696"/>
    </row>
    <row r="2" spans="1:7">
      <c r="A2" s="357" t="str">
        <f>'PAGE DE GARDE'!C8</f>
        <v>ELECTRICITE</v>
      </c>
      <c r="B2" s="369" t="str">
        <f>'PAGE DE GARDE'!C10</f>
        <v>PT 2015-2016 V0</v>
      </c>
      <c r="C2" s="357"/>
      <c r="D2" s="1698"/>
      <c r="E2" s="1698"/>
      <c r="F2" s="1698"/>
      <c r="G2" s="1698"/>
    </row>
    <row r="3" spans="1:7">
      <c r="A3" s="1320" t="str">
        <f>'PAGE DE GARDE'!C7</f>
        <v>GRD</v>
      </c>
      <c r="B3" s="369"/>
      <c r="C3" s="357"/>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10">
      <c r="A17" s="2118"/>
      <c r="B17" s="2119"/>
      <c r="C17" s="2119"/>
      <c r="D17" s="2119"/>
      <c r="E17" s="2119"/>
      <c r="F17" s="2119"/>
      <c r="G17" s="2119"/>
    </row>
    <row r="18" spans="1:10">
      <c r="A18" s="2118"/>
      <c r="B18" s="2119"/>
      <c r="C18" s="2119"/>
      <c r="D18" s="2119"/>
      <c r="E18" s="2119"/>
      <c r="F18" s="2119"/>
      <c r="G18" s="2119"/>
    </row>
    <row r="19" spans="1:10">
      <c r="A19" s="2118"/>
      <c r="B19" s="2119"/>
      <c r="C19" s="2119"/>
      <c r="D19" s="2119"/>
      <c r="E19" s="2119"/>
      <c r="F19" s="2119"/>
      <c r="G19" s="2119"/>
    </row>
    <row r="20" spans="1:10">
      <c r="A20" s="2118"/>
      <c r="B20" s="2119"/>
      <c r="C20" s="2119"/>
      <c r="D20" s="2119"/>
      <c r="E20" s="2119"/>
      <c r="F20" s="2119"/>
      <c r="G20" s="2119"/>
    </row>
    <row r="21" spans="1:10">
      <c r="A21" s="2118"/>
      <c r="B21" s="2119"/>
      <c r="C21" s="2119"/>
      <c r="D21" s="2119"/>
      <c r="E21" s="2119"/>
      <c r="F21" s="2119"/>
      <c r="G21" s="2119"/>
    </row>
    <row r="22" spans="1:10">
      <c r="A22" s="2118"/>
      <c r="B22" s="2119"/>
      <c r="C22" s="2119"/>
      <c r="D22" s="2119"/>
      <c r="E22" s="2119"/>
      <c r="F22" s="2119"/>
      <c r="G22" s="2119"/>
    </row>
    <row r="23" spans="1:10">
      <c r="A23" s="2118"/>
      <c r="B23" s="2119"/>
      <c r="C23" s="2119"/>
      <c r="D23" s="2119"/>
      <c r="E23" s="2119"/>
      <c r="F23" s="2119"/>
      <c r="G23" s="2119"/>
    </row>
    <row r="24" spans="1:10" ht="13.5" thickBot="1">
      <c r="A24" s="2113"/>
      <c r="B24" s="2114"/>
      <c r="C24" s="2114"/>
      <c r="D24" s="2114"/>
      <c r="E24" s="2114"/>
      <c r="F24" s="2114"/>
      <c r="G24" s="2114"/>
    </row>
    <row r="25" spans="1:10" ht="13.5" thickBot="1">
      <c r="A25" s="2126" t="s">
        <v>754</v>
      </c>
      <c r="B25" s="2127"/>
      <c r="C25" s="2127">
        <f>SUM(C5:C24)</f>
        <v>0</v>
      </c>
      <c r="D25" s="2127">
        <f>SUM(D5:D24)</f>
        <v>0</v>
      </c>
      <c r="E25" s="2127">
        <f>SUM(E5:E24)</f>
        <v>0</v>
      </c>
      <c r="F25" s="2127">
        <f>SUM(F5:F24)</f>
        <v>0</v>
      </c>
      <c r="G25" s="2127">
        <f>SUM(G5:G24)</f>
        <v>0</v>
      </c>
    </row>
    <row r="26" spans="1:10">
      <c r="A26" s="2113"/>
      <c r="B26" s="2131"/>
      <c r="C26" s="2131"/>
      <c r="D26" s="2131"/>
      <c r="E26" s="2131"/>
      <c r="F26" s="2131"/>
      <c r="G26" s="2144"/>
    </row>
    <row r="27" spans="1:10" ht="13.5" thickBot="1">
      <c r="A27" s="2460"/>
      <c r="B27" s="2457"/>
      <c r="C27" s="2457"/>
      <c r="D27" s="2457"/>
      <c r="E27" s="2457"/>
      <c r="F27" s="2457"/>
      <c r="G27" s="2461"/>
    </row>
    <row r="28" spans="1:10">
      <c r="A28" s="2720"/>
      <c r="B28" s="2708"/>
      <c r="C28" s="2708"/>
      <c r="D28" s="2708"/>
      <c r="E28" s="2708"/>
      <c r="F28" s="2708"/>
      <c r="G28" s="2709"/>
    </row>
    <row r="29" spans="1:10" ht="14.25">
      <c r="A29" s="2895" t="s">
        <v>1638</v>
      </c>
      <c r="B29" s="2137"/>
      <c r="C29" s="2137"/>
      <c r="D29" s="2137"/>
      <c r="E29" s="2137"/>
      <c r="F29" s="2137"/>
      <c r="G29" s="2447"/>
    </row>
    <row r="30" spans="1:10">
      <c r="A30" s="2099" t="s">
        <v>1475</v>
      </c>
      <c r="B30" s="2137"/>
      <c r="C30" s="2137"/>
      <c r="D30" s="2137"/>
      <c r="E30" s="2137"/>
      <c r="F30" s="2137"/>
      <c r="G30" s="2447"/>
      <c r="H30" s="1777"/>
      <c r="I30" s="1777"/>
      <c r="J30" s="1777"/>
    </row>
    <row r="31" spans="1:10" ht="12.75" customHeight="1">
      <c r="A31" s="2099" t="s">
        <v>1527</v>
      </c>
      <c r="B31" s="2146"/>
      <c r="C31" s="2146"/>
      <c r="D31" s="2146"/>
      <c r="E31" s="2146"/>
      <c r="F31" s="2146"/>
      <c r="G31" s="2719"/>
      <c r="H31" s="2146"/>
      <c r="I31" s="2146"/>
      <c r="J31" s="2146"/>
    </row>
    <row r="32" spans="1:10" ht="12.75" customHeight="1">
      <c r="A32" s="2099"/>
      <c r="B32" s="2146"/>
      <c r="C32" s="2146"/>
      <c r="D32" s="2146"/>
      <c r="E32" s="2146"/>
      <c r="F32" s="2146"/>
      <c r="G32" s="2719"/>
      <c r="H32" s="2146"/>
      <c r="I32" s="2146"/>
      <c r="J32" s="2146"/>
    </row>
    <row r="33" spans="1:10" ht="15">
      <c r="A33" s="2448" t="s">
        <v>1313</v>
      </c>
      <c r="B33" s="2137"/>
      <c r="C33" s="2137"/>
      <c r="D33" s="2137"/>
      <c r="E33" s="2137"/>
      <c r="F33" s="2137"/>
      <c r="G33" s="2447"/>
      <c r="H33" s="1777"/>
      <c r="I33" s="1777"/>
      <c r="J33" s="1777"/>
    </row>
    <row r="34" spans="1:10" ht="28.5" customHeight="1">
      <c r="A34" s="4088" t="s">
        <v>1528</v>
      </c>
      <c r="B34" s="4089"/>
      <c r="C34" s="4089"/>
      <c r="D34" s="4089"/>
      <c r="E34" s="4089"/>
      <c r="F34" s="4089"/>
      <c r="G34" s="4090"/>
      <c r="H34" s="2146"/>
      <c r="I34" s="2146"/>
      <c r="J34" s="2146"/>
    </row>
    <row r="35" spans="1:10">
      <c r="A35" s="2136"/>
      <c r="B35" s="2137"/>
      <c r="C35" s="2137"/>
      <c r="D35" s="2137"/>
      <c r="E35" s="2137"/>
      <c r="F35" s="2137"/>
      <c r="G35" s="2447"/>
    </row>
    <row r="36" spans="1:10">
      <c r="A36" s="2703"/>
      <c r="B36" s="1777"/>
      <c r="C36" s="1777"/>
      <c r="D36" s="1777"/>
      <c r="E36" s="1777"/>
      <c r="F36" s="1777"/>
      <c r="G36" s="2704"/>
    </row>
    <row r="37" spans="1:10">
      <c r="A37" s="2703"/>
      <c r="B37" s="1777"/>
      <c r="C37" s="1777"/>
      <c r="D37" s="1777"/>
      <c r="E37" s="1777"/>
      <c r="F37" s="1777"/>
      <c r="G37" s="2704"/>
    </row>
    <row r="38" spans="1:10">
      <c r="A38" s="2703"/>
      <c r="B38" s="1777"/>
      <c r="C38" s="1777"/>
      <c r="D38" s="1777"/>
      <c r="E38" s="1777"/>
      <c r="F38" s="1777"/>
      <c r="G38" s="2704"/>
    </row>
    <row r="39" spans="1:10">
      <c r="A39" s="2703"/>
      <c r="B39" s="1777"/>
      <c r="C39" s="1777"/>
      <c r="D39" s="1777"/>
      <c r="E39" s="1777"/>
      <c r="F39" s="1777"/>
      <c r="G39" s="2704"/>
    </row>
    <row r="40" spans="1:10">
      <c r="A40" s="2703"/>
      <c r="B40" s="1777"/>
      <c r="C40" s="1777"/>
      <c r="D40" s="1777"/>
      <c r="E40" s="1777"/>
      <c r="F40" s="1777"/>
      <c r="G40" s="2704"/>
    </row>
    <row r="41" spans="1:10">
      <c r="A41" s="2703"/>
      <c r="B41" s="1777"/>
      <c r="C41" s="1777"/>
      <c r="D41" s="1777"/>
      <c r="E41" s="1777"/>
      <c r="F41" s="1777"/>
      <c r="G41" s="2704"/>
    </row>
    <row r="42" spans="1:10">
      <c r="A42" s="2703"/>
      <c r="B42" s="1777"/>
      <c r="C42" s="1777"/>
      <c r="D42" s="1777"/>
      <c r="E42" s="1777"/>
      <c r="F42" s="1777"/>
      <c r="G42" s="2704"/>
    </row>
    <row r="43" spans="1:10">
      <c r="A43" s="2703"/>
      <c r="B43" s="1777"/>
      <c r="C43" s="1777"/>
      <c r="D43" s="1777"/>
      <c r="E43" s="1777"/>
      <c r="F43" s="1777"/>
      <c r="G43" s="2704"/>
    </row>
    <row r="44" spans="1:10">
      <c r="A44" s="2703"/>
      <c r="B44" s="1777"/>
      <c r="C44" s="1777"/>
      <c r="D44" s="1777"/>
      <c r="E44" s="1777"/>
      <c r="F44" s="1777"/>
      <c r="G44" s="2704"/>
    </row>
    <row r="45" spans="1:10">
      <c r="A45" s="2703"/>
      <c r="B45" s="1777"/>
      <c r="C45" s="1777"/>
      <c r="D45" s="1777"/>
      <c r="E45" s="1777"/>
      <c r="F45" s="1777"/>
      <c r="G45" s="2704"/>
    </row>
    <row r="46" spans="1:10">
      <c r="A46" s="2703"/>
      <c r="B46" s="1777"/>
      <c r="C46" s="1777"/>
      <c r="D46" s="1777"/>
      <c r="E46" s="1777"/>
      <c r="F46" s="1777"/>
      <c r="G46" s="2704"/>
    </row>
    <row r="47" spans="1:10">
      <c r="A47" s="2703"/>
      <c r="B47" s="1777"/>
      <c r="C47" s="1777"/>
      <c r="D47" s="1777"/>
      <c r="E47" s="1777"/>
      <c r="F47" s="1777"/>
      <c r="G47" s="2704"/>
    </row>
    <row r="48" spans="1:10" ht="13.5" thickBot="1">
      <c r="A48" s="2705"/>
      <c r="B48" s="2706"/>
      <c r="C48" s="2706"/>
      <c r="D48" s="2706"/>
      <c r="E48" s="2706"/>
      <c r="F48" s="2706"/>
      <c r="G48" s="2697"/>
    </row>
  </sheetData>
  <mergeCells count="8">
    <mergeCell ref="G8:G10"/>
    <mergeCell ref="A34:G34"/>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56.xml><?xml version="1.0" encoding="utf-8"?>
<worksheet xmlns="http://schemas.openxmlformats.org/spreadsheetml/2006/main" xmlns:r="http://schemas.openxmlformats.org/officeDocument/2006/relationships">
  <sheetPr published="0">
    <pageSetUpPr fitToPage="1"/>
  </sheetPr>
  <dimension ref="A1:G47"/>
  <sheetViews>
    <sheetView workbookViewId="0">
      <selection activeCell="A28" sqref="A28:G47"/>
    </sheetView>
  </sheetViews>
  <sheetFormatPr baseColWidth="10" defaultColWidth="8.85546875" defaultRowHeight="12.75"/>
  <cols>
    <col min="1" max="1" width="20" style="1415" customWidth="1"/>
    <col min="2" max="2" width="55.7109375" style="1415" customWidth="1"/>
    <col min="3" max="7" width="20" style="1415" customWidth="1"/>
    <col min="8" max="16384" width="8.85546875" style="1415"/>
  </cols>
  <sheetData>
    <row r="1" spans="1:7" ht="18">
      <c r="A1" s="374" t="s">
        <v>1753</v>
      </c>
      <c r="B1" s="374"/>
      <c r="C1" s="1696"/>
      <c r="D1" s="1696"/>
      <c r="E1" s="1696"/>
      <c r="F1" s="1696"/>
      <c r="G1" s="1696"/>
    </row>
    <row r="2" spans="1:7">
      <c r="A2" s="357" t="str">
        <f>'PAGE DE GARDE'!C8</f>
        <v>ELECTRICITE</v>
      </c>
      <c r="B2" s="369" t="str">
        <f>'PAGE DE GARDE'!C10</f>
        <v>PT 2015-2016 V0</v>
      </c>
      <c r="C2" s="1698"/>
      <c r="D2" s="1698"/>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7">
      <c r="A17" s="2118"/>
      <c r="B17" s="2119"/>
      <c r="C17" s="2119"/>
      <c r="D17" s="2119"/>
      <c r="E17" s="2119"/>
      <c r="F17" s="2119"/>
      <c r="G17" s="2119"/>
    </row>
    <row r="18" spans="1:7">
      <c r="A18" s="2118"/>
      <c r="B18" s="2119"/>
      <c r="C18" s="2119"/>
      <c r="D18" s="2119"/>
      <c r="E18" s="2119"/>
      <c r="F18" s="2119"/>
      <c r="G18" s="2119"/>
    </row>
    <row r="19" spans="1:7">
      <c r="A19" s="2118"/>
      <c r="B19" s="2119"/>
      <c r="C19" s="2119"/>
      <c r="D19" s="2119"/>
      <c r="E19" s="2119"/>
      <c r="F19" s="2119"/>
      <c r="G19" s="2119"/>
    </row>
    <row r="20" spans="1:7">
      <c r="A20" s="2118"/>
      <c r="B20" s="2119"/>
      <c r="C20" s="2119"/>
      <c r="D20" s="2119"/>
      <c r="E20" s="2119"/>
      <c r="F20" s="2119"/>
      <c r="G20" s="2119"/>
    </row>
    <row r="21" spans="1:7">
      <c r="A21" s="2118"/>
      <c r="B21" s="2119"/>
      <c r="C21" s="2119"/>
      <c r="D21" s="2119"/>
      <c r="E21" s="2119"/>
      <c r="F21" s="2119"/>
      <c r="G21" s="2119"/>
    </row>
    <row r="22" spans="1:7">
      <c r="A22" s="2118"/>
      <c r="B22" s="2119"/>
      <c r="C22" s="2119"/>
      <c r="D22" s="2119"/>
      <c r="E22" s="2119"/>
      <c r="F22" s="2119"/>
      <c r="G22" s="2119"/>
    </row>
    <row r="23" spans="1:7">
      <c r="A23" s="2118"/>
      <c r="B23" s="2119"/>
      <c r="C23" s="2119"/>
      <c r="D23" s="2119"/>
      <c r="E23" s="2119"/>
      <c r="F23" s="2119"/>
      <c r="G23" s="2119"/>
    </row>
    <row r="24" spans="1:7" ht="13.5" thickBot="1">
      <c r="A24" s="2113"/>
      <c r="B24" s="2114"/>
      <c r="C24" s="2114"/>
      <c r="D24" s="2114"/>
      <c r="E24" s="2114"/>
      <c r="F24" s="2114"/>
      <c r="G24" s="2114"/>
    </row>
    <row r="25" spans="1:7" ht="13.5" thickBot="1">
      <c r="A25" s="2126" t="s">
        <v>754</v>
      </c>
      <c r="B25" s="2127"/>
      <c r="C25" s="2127">
        <f>SUM(C6:C24)</f>
        <v>0</v>
      </c>
      <c r="D25" s="2127">
        <f>SUM(D6:D24)</f>
        <v>0</v>
      </c>
      <c r="E25" s="2127">
        <f>SUM(E6:E24)</f>
        <v>0</v>
      </c>
      <c r="F25" s="2127">
        <f>SUM(F6:F24)</f>
        <v>0</v>
      </c>
      <c r="G25" s="2127">
        <f>SUM(G6:G24)</f>
        <v>0</v>
      </c>
    </row>
    <row r="26" spans="1:7">
      <c r="A26" s="2133"/>
      <c r="B26" s="2134"/>
      <c r="C26" s="2134"/>
      <c r="D26" s="2134"/>
      <c r="E26" s="2134"/>
      <c r="F26" s="2134"/>
      <c r="G26" s="2135"/>
    </row>
    <row r="27" spans="1:7" ht="13.5" thickBot="1">
      <c r="A27" s="4061"/>
      <c r="B27" s="4062"/>
      <c r="C27" s="4062"/>
      <c r="D27" s="4062"/>
      <c r="E27" s="4062"/>
      <c r="F27" s="4062"/>
      <c r="G27" s="4063"/>
    </row>
    <row r="28" spans="1:7" ht="14.25">
      <c r="A28" s="2698" t="s">
        <v>1638</v>
      </c>
      <c r="B28" s="2699"/>
      <c r="C28" s="2700"/>
      <c r="D28" s="2700"/>
      <c r="E28" s="2700"/>
      <c r="F28" s="2700"/>
      <c r="G28" s="2701"/>
    </row>
    <row r="29" spans="1:7">
      <c r="A29" s="2445"/>
      <c r="B29" s="1763"/>
      <c r="C29" s="1763"/>
      <c r="D29" s="1763"/>
      <c r="E29" s="1763"/>
      <c r="F29" s="1763"/>
      <c r="G29" s="2702"/>
    </row>
    <row r="30" spans="1:7" ht="12.75" customHeight="1">
      <c r="A30" s="4033" t="s">
        <v>1444</v>
      </c>
      <c r="B30" s="4034"/>
      <c r="C30" s="4034"/>
      <c r="D30" s="4034"/>
      <c r="E30" s="4034"/>
      <c r="F30" s="4034"/>
      <c r="G30" s="4035"/>
    </row>
    <row r="31" spans="1:7" ht="12.75" customHeight="1">
      <c r="A31" s="4033" t="s">
        <v>508</v>
      </c>
      <c r="B31" s="4034"/>
      <c r="C31" s="4034"/>
      <c r="D31" s="4034"/>
      <c r="E31" s="4034"/>
      <c r="F31" s="4034"/>
      <c r="G31" s="4035"/>
    </row>
    <row r="32" spans="1:7">
      <c r="A32" s="2688"/>
      <c r="B32" s="2695"/>
      <c r="C32" s="2695"/>
      <c r="D32" s="2695"/>
      <c r="E32" s="2695"/>
      <c r="F32" s="2695"/>
      <c r="G32" s="2696"/>
    </row>
    <row r="33" spans="1:7">
      <c r="A33" s="2688"/>
      <c r="B33" s="2695"/>
      <c r="C33" s="2695"/>
      <c r="D33" s="2695"/>
      <c r="E33" s="2695"/>
      <c r="F33" s="2695"/>
      <c r="G33" s="2696"/>
    </row>
    <row r="34" spans="1:7">
      <c r="A34" s="2688"/>
      <c r="B34" s="2695"/>
      <c r="C34" s="2695"/>
      <c r="D34" s="2695"/>
      <c r="E34" s="2695"/>
      <c r="F34" s="2695"/>
      <c r="G34" s="2696"/>
    </row>
    <row r="35" spans="1:7">
      <c r="A35" s="2688"/>
      <c r="B35" s="2695"/>
      <c r="C35" s="2695"/>
      <c r="D35" s="2695"/>
      <c r="E35" s="2695"/>
      <c r="F35" s="2695"/>
      <c r="G35" s="2696"/>
    </row>
    <row r="36" spans="1:7">
      <c r="A36" s="2688"/>
      <c r="B36" s="2695"/>
      <c r="C36" s="2695"/>
      <c r="D36" s="2695"/>
      <c r="E36" s="2695"/>
      <c r="F36" s="2695"/>
      <c r="G36" s="2696"/>
    </row>
    <row r="37" spans="1:7">
      <c r="A37" s="2688"/>
      <c r="B37" s="2695"/>
      <c r="C37" s="2695"/>
      <c r="D37" s="2695"/>
      <c r="E37" s="2695"/>
      <c r="F37" s="2695"/>
      <c r="G37" s="2696"/>
    </row>
    <row r="38" spans="1:7">
      <c r="A38" s="2688"/>
      <c r="B38" s="2695"/>
      <c r="C38" s="2695"/>
      <c r="D38" s="2695"/>
      <c r="E38" s="2695"/>
      <c r="F38" s="2695"/>
      <c r="G38" s="2696"/>
    </row>
    <row r="39" spans="1:7">
      <c r="A39" s="2688"/>
      <c r="B39" s="2695"/>
      <c r="C39" s="2695"/>
      <c r="D39" s="2695"/>
      <c r="E39" s="2695"/>
      <c r="F39" s="2695"/>
      <c r="G39" s="2696"/>
    </row>
    <row r="40" spans="1:7">
      <c r="A40" s="2688"/>
      <c r="B40" s="2695"/>
      <c r="C40" s="2695"/>
      <c r="D40" s="2695"/>
      <c r="E40" s="2695"/>
      <c r="F40" s="2695"/>
      <c r="G40" s="2696"/>
    </row>
    <row r="41" spans="1:7">
      <c r="A41" s="2688"/>
      <c r="B41" s="2695"/>
      <c r="C41" s="2695"/>
      <c r="D41" s="2695"/>
      <c r="E41" s="2695"/>
      <c r="F41" s="2695"/>
      <c r="G41" s="2696"/>
    </row>
    <row r="42" spans="1:7">
      <c r="A42" s="2688"/>
      <c r="B42" s="2695"/>
      <c r="C42" s="2695"/>
      <c r="D42" s="2695"/>
      <c r="E42" s="2695"/>
      <c r="F42" s="2695"/>
      <c r="G42" s="2696"/>
    </row>
    <row r="43" spans="1:7">
      <c r="A43" s="2688"/>
      <c r="B43" s="2695"/>
      <c r="C43" s="2695"/>
      <c r="D43" s="2695"/>
      <c r="E43" s="2695"/>
      <c r="F43" s="2695"/>
      <c r="G43" s="2696"/>
    </row>
    <row r="44" spans="1:7">
      <c r="A44" s="2688"/>
      <c r="B44" s="2695"/>
      <c r="C44" s="2695"/>
      <c r="D44" s="2695"/>
      <c r="E44" s="2695"/>
      <c r="F44" s="2695"/>
      <c r="G44" s="2696"/>
    </row>
    <row r="45" spans="1:7">
      <c r="A45" s="2688"/>
      <c r="B45" s="2695"/>
      <c r="C45" s="2695"/>
      <c r="D45" s="2695"/>
      <c r="E45" s="2695"/>
      <c r="F45" s="2695"/>
      <c r="G45" s="2696"/>
    </row>
    <row r="46" spans="1:7">
      <c r="A46" s="2688"/>
      <c r="B46" s="2695"/>
      <c r="C46" s="2695"/>
      <c r="D46" s="2695"/>
      <c r="E46" s="2695"/>
      <c r="F46" s="2695"/>
      <c r="G46" s="2696"/>
    </row>
    <row r="47" spans="1:7" ht="13.5" thickBot="1">
      <c r="A47" s="2149"/>
      <c r="B47" s="2150"/>
      <c r="C47" s="2150"/>
      <c r="D47" s="2150"/>
      <c r="E47" s="2150"/>
      <c r="F47" s="2150"/>
      <c r="G47" s="2697"/>
    </row>
  </sheetData>
  <mergeCells count="10">
    <mergeCell ref="A30:G30"/>
    <mergeCell ref="A31:G31"/>
    <mergeCell ref="G8:G10"/>
    <mergeCell ref="A27:G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sheetPr published="0">
    <pageSetUpPr fitToPage="1"/>
  </sheetPr>
  <dimension ref="A1:G47"/>
  <sheetViews>
    <sheetView workbookViewId="0">
      <selection activeCell="C49" sqref="C49"/>
    </sheetView>
  </sheetViews>
  <sheetFormatPr baseColWidth="10" defaultColWidth="8.85546875" defaultRowHeight="12.75"/>
  <cols>
    <col min="1" max="1" width="20" style="1415" customWidth="1"/>
    <col min="2" max="2" width="55.7109375" style="1415" customWidth="1"/>
    <col min="3" max="7" width="20" style="1415" customWidth="1"/>
    <col min="8" max="16384" width="8.85546875" style="1415"/>
  </cols>
  <sheetData>
    <row r="1" spans="1:7" ht="18">
      <c r="A1" s="374" t="s">
        <v>1752</v>
      </c>
      <c r="B1" s="374"/>
      <c r="C1" s="1696"/>
      <c r="D1" s="1696"/>
      <c r="E1" s="1696"/>
      <c r="F1" s="1696"/>
      <c r="G1" s="1696"/>
    </row>
    <row r="2" spans="1:7">
      <c r="A2" s="357" t="str">
        <f>'PAGE DE GARDE'!C8</f>
        <v>ELECTRICITE</v>
      </c>
      <c r="B2" s="369" t="str">
        <f>'PAGE DE GARDE'!C10</f>
        <v>PT 2015-2016 V0</v>
      </c>
      <c r="C2" s="1698"/>
      <c r="D2" s="1698"/>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7">
      <c r="A17" s="2118"/>
      <c r="B17" s="2119"/>
      <c r="C17" s="2119"/>
      <c r="D17" s="2119"/>
      <c r="E17" s="2119"/>
      <c r="F17" s="2119"/>
      <c r="G17" s="2119"/>
    </row>
    <row r="18" spans="1:7">
      <c r="A18" s="2118"/>
      <c r="B18" s="2119"/>
      <c r="C18" s="2119"/>
      <c r="D18" s="2119"/>
      <c r="E18" s="2119"/>
      <c r="F18" s="2119"/>
      <c r="G18" s="2119"/>
    </row>
    <row r="19" spans="1:7">
      <c r="A19" s="2118"/>
      <c r="B19" s="2119"/>
      <c r="C19" s="2119"/>
      <c r="D19" s="2119"/>
      <c r="E19" s="2119"/>
      <c r="F19" s="2119"/>
      <c r="G19" s="2119"/>
    </row>
    <row r="20" spans="1:7">
      <c r="A20" s="2118"/>
      <c r="B20" s="2119"/>
      <c r="C20" s="2119"/>
      <c r="D20" s="2119"/>
      <c r="E20" s="2119"/>
      <c r="F20" s="2119"/>
      <c r="G20" s="2119"/>
    </row>
    <row r="21" spans="1:7">
      <c r="A21" s="2118"/>
      <c r="B21" s="2119"/>
      <c r="C21" s="2119"/>
      <c r="D21" s="2119"/>
      <c r="E21" s="2119"/>
      <c r="F21" s="2119"/>
      <c r="G21" s="2119"/>
    </row>
    <row r="22" spans="1:7">
      <c r="A22" s="2118"/>
      <c r="B22" s="2119"/>
      <c r="C22" s="2119"/>
      <c r="D22" s="2119"/>
      <c r="E22" s="2119"/>
      <c r="F22" s="2119"/>
      <c r="G22" s="2119"/>
    </row>
    <row r="23" spans="1:7">
      <c r="A23" s="2118"/>
      <c r="B23" s="2119"/>
      <c r="C23" s="2119"/>
      <c r="D23" s="2119"/>
      <c r="E23" s="2119"/>
      <c r="F23" s="2119"/>
      <c r="G23" s="2119"/>
    </row>
    <row r="24" spans="1:7" ht="12.75" customHeight="1" thickBot="1">
      <c r="A24" s="2113"/>
      <c r="B24" s="2114"/>
      <c r="C24" s="2114"/>
      <c r="D24" s="2114"/>
      <c r="E24" s="2114"/>
      <c r="F24" s="2114"/>
      <c r="G24" s="2114"/>
    </row>
    <row r="25" spans="1:7" ht="12.75" customHeight="1" thickBot="1">
      <c r="A25" s="2126" t="s">
        <v>754</v>
      </c>
      <c r="B25" s="2127"/>
      <c r="C25" s="2127">
        <f>SUM(C6:C24)</f>
        <v>0</v>
      </c>
      <c r="D25" s="2127">
        <f>SUM(D6:D24)</f>
        <v>0</v>
      </c>
      <c r="E25" s="2127">
        <f>SUM(E6:E24)</f>
        <v>0</v>
      </c>
      <c r="F25" s="2127">
        <f>SUM(F6:F24)</f>
        <v>0</v>
      </c>
      <c r="G25" s="2127">
        <f>SUM(G6:G24)</f>
        <v>0</v>
      </c>
    </row>
    <row r="26" spans="1:7" ht="12.75" customHeight="1">
      <c r="A26" s="2133"/>
      <c r="B26" s="2134"/>
      <c r="C26" s="2134"/>
      <c r="D26" s="2134"/>
      <c r="E26" s="2134"/>
      <c r="F26" s="2134"/>
      <c r="G26" s="2135"/>
    </row>
    <row r="27" spans="1:7" ht="13.5" thickBot="1">
      <c r="A27" s="4061"/>
      <c r="B27" s="4062"/>
      <c r="C27" s="4062"/>
      <c r="D27" s="4062"/>
      <c r="E27" s="4062"/>
      <c r="F27" s="4062"/>
      <c r="G27" s="4063"/>
    </row>
    <row r="28" spans="1:7" ht="14.25">
      <c r="A28" s="2698" t="s">
        <v>1638</v>
      </c>
      <c r="B28" s="2699"/>
      <c r="C28" s="2700"/>
      <c r="D28" s="2700"/>
      <c r="E28" s="2700"/>
      <c r="F28" s="2700"/>
      <c r="G28" s="2701"/>
    </row>
    <row r="29" spans="1:7" ht="12.75" customHeight="1">
      <c r="A29" s="2445"/>
      <c r="B29" s="1763"/>
      <c r="C29" s="1763"/>
      <c r="D29" s="1763"/>
      <c r="E29" s="1763"/>
      <c r="F29" s="1763"/>
      <c r="G29" s="2702"/>
    </row>
    <row r="30" spans="1:7" ht="12.75" customHeight="1">
      <c r="A30" s="4033" t="s">
        <v>1444</v>
      </c>
      <c r="B30" s="4034"/>
      <c r="C30" s="4034"/>
      <c r="D30" s="4034"/>
      <c r="E30" s="4034"/>
      <c r="F30" s="4034"/>
      <c r="G30" s="4035"/>
    </row>
    <row r="31" spans="1:7" ht="12.75" customHeight="1">
      <c r="A31" s="4033" t="s">
        <v>508</v>
      </c>
      <c r="B31" s="4034"/>
      <c r="C31" s="4034"/>
      <c r="D31" s="4034"/>
      <c r="E31" s="4034"/>
      <c r="F31" s="4034"/>
      <c r="G31" s="4035"/>
    </row>
    <row r="32" spans="1:7">
      <c r="A32" s="2688"/>
      <c r="B32" s="2695"/>
      <c r="C32" s="2695"/>
      <c r="D32" s="2695"/>
      <c r="E32" s="2695"/>
      <c r="F32" s="2695"/>
      <c r="G32" s="2696"/>
    </row>
    <row r="33" spans="1:7">
      <c r="A33" s="2688"/>
      <c r="B33" s="2695"/>
      <c r="C33" s="2695"/>
      <c r="D33" s="2695"/>
      <c r="E33" s="2695"/>
      <c r="F33" s="2695"/>
      <c r="G33" s="2696"/>
    </row>
    <row r="34" spans="1:7">
      <c r="A34" s="2688"/>
      <c r="B34" s="2695"/>
      <c r="C34" s="2695"/>
      <c r="D34" s="2695"/>
      <c r="E34" s="2695"/>
      <c r="F34" s="2695"/>
      <c r="G34" s="2696"/>
    </row>
    <row r="35" spans="1:7">
      <c r="A35" s="2688"/>
      <c r="B35" s="2695"/>
      <c r="C35" s="2695"/>
      <c r="D35" s="2695"/>
      <c r="E35" s="2695"/>
      <c r="F35" s="2695"/>
      <c r="G35" s="2696"/>
    </row>
    <row r="36" spans="1:7">
      <c r="A36" s="2688"/>
      <c r="B36" s="2695"/>
      <c r="C36" s="2695"/>
      <c r="D36" s="2695"/>
      <c r="E36" s="2695"/>
      <c r="F36" s="2695"/>
      <c r="G36" s="2696"/>
    </row>
    <row r="37" spans="1:7">
      <c r="A37" s="2688"/>
      <c r="B37" s="2695"/>
      <c r="C37" s="2695"/>
      <c r="D37" s="2695"/>
      <c r="E37" s="2695"/>
      <c r="F37" s="2695"/>
      <c r="G37" s="2696"/>
    </row>
    <row r="38" spans="1:7">
      <c r="A38" s="2688"/>
      <c r="B38" s="2695"/>
      <c r="C38" s="2695"/>
      <c r="D38" s="2695"/>
      <c r="E38" s="2695"/>
      <c r="F38" s="2695"/>
      <c r="G38" s="2696"/>
    </row>
    <row r="39" spans="1:7">
      <c r="A39" s="2688"/>
      <c r="B39" s="2695"/>
      <c r="C39" s="2695"/>
      <c r="D39" s="2695"/>
      <c r="E39" s="2695"/>
      <c r="F39" s="2695"/>
      <c r="G39" s="2696"/>
    </row>
    <row r="40" spans="1:7">
      <c r="A40" s="2688"/>
      <c r="B40" s="2695"/>
      <c r="C40" s="2695"/>
      <c r="D40" s="2695"/>
      <c r="E40" s="2695"/>
      <c r="F40" s="2695"/>
      <c r="G40" s="2696"/>
    </row>
    <row r="41" spans="1:7">
      <c r="A41" s="2688"/>
      <c r="B41" s="2695"/>
      <c r="C41" s="2695"/>
      <c r="D41" s="2695"/>
      <c r="E41" s="2695"/>
      <c r="F41" s="2695"/>
      <c r="G41" s="2696"/>
    </row>
    <row r="42" spans="1:7">
      <c r="A42" s="2688"/>
      <c r="B42" s="2695"/>
      <c r="C42" s="2695"/>
      <c r="D42" s="2695"/>
      <c r="E42" s="2695"/>
      <c r="F42" s="2695"/>
      <c r="G42" s="2696"/>
    </row>
    <row r="43" spans="1:7">
      <c r="A43" s="2688"/>
      <c r="B43" s="2695"/>
      <c r="C43" s="2695"/>
      <c r="D43" s="2695"/>
      <c r="E43" s="2695"/>
      <c r="F43" s="2695"/>
      <c r="G43" s="2696"/>
    </row>
    <row r="44" spans="1:7">
      <c r="A44" s="2688"/>
      <c r="B44" s="2695"/>
      <c r="C44" s="2695"/>
      <c r="D44" s="2695"/>
      <c r="E44" s="2695"/>
      <c r="F44" s="2695"/>
      <c r="G44" s="2696"/>
    </row>
    <row r="45" spans="1:7">
      <c r="A45" s="2688"/>
      <c r="B45" s="2695"/>
      <c r="C45" s="2695"/>
      <c r="D45" s="2695"/>
      <c r="E45" s="2695"/>
      <c r="F45" s="2695"/>
      <c r="G45" s="2696"/>
    </row>
    <row r="46" spans="1:7">
      <c r="A46" s="2688"/>
      <c r="B46" s="2695"/>
      <c r="C46" s="2695"/>
      <c r="D46" s="2695"/>
      <c r="E46" s="2695"/>
      <c r="F46" s="2695"/>
      <c r="G46" s="2696"/>
    </row>
    <row r="47" spans="1:7" ht="13.5" thickBot="1">
      <c r="A47" s="2149"/>
      <c r="B47" s="2150"/>
      <c r="C47" s="2150"/>
      <c r="D47" s="2150"/>
      <c r="E47" s="2150"/>
      <c r="F47" s="2150"/>
      <c r="G47" s="2697"/>
    </row>
  </sheetData>
  <mergeCells count="10">
    <mergeCell ref="A30:G30"/>
    <mergeCell ref="A31:G31"/>
    <mergeCell ref="G8:G10"/>
    <mergeCell ref="A27:G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sheetPr published="0">
    <pageSetUpPr fitToPage="1"/>
  </sheetPr>
  <dimension ref="A1:I48"/>
  <sheetViews>
    <sheetView workbookViewId="0"/>
  </sheetViews>
  <sheetFormatPr baseColWidth="10" defaultColWidth="8.85546875" defaultRowHeight="12.75"/>
  <cols>
    <col min="1" max="1" width="20" style="1415" customWidth="1"/>
    <col min="2" max="2" width="55.7109375" style="1415" customWidth="1"/>
    <col min="3" max="7" width="20" style="1415" customWidth="1"/>
    <col min="8" max="16384" width="8.85546875" style="1415"/>
  </cols>
  <sheetData>
    <row r="1" spans="1:7" ht="18">
      <c r="A1" s="374" t="s">
        <v>1751</v>
      </c>
      <c r="B1" s="374"/>
      <c r="C1" s="1696"/>
      <c r="D1" s="1696"/>
      <c r="E1" s="1696"/>
      <c r="F1" s="1696"/>
      <c r="G1" s="1696"/>
    </row>
    <row r="2" spans="1:7">
      <c r="A2" s="357" t="str">
        <f>'PAGE DE GARDE'!C8</f>
        <v>ELECTRICITE</v>
      </c>
      <c r="B2" s="369" t="str">
        <f>'PAGE DE GARDE'!C10</f>
        <v>PT 2015-2016 V0</v>
      </c>
      <c r="C2" s="1698"/>
      <c r="D2" s="1698"/>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7">
      <c r="A17" s="2118"/>
      <c r="B17" s="2119"/>
      <c r="C17" s="2119"/>
      <c r="D17" s="2119"/>
      <c r="E17" s="2119"/>
      <c r="F17" s="2119"/>
      <c r="G17" s="2119"/>
    </row>
    <row r="18" spans="1:7">
      <c r="A18" s="2118"/>
      <c r="B18" s="2119"/>
      <c r="C18" s="2119"/>
      <c r="D18" s="2119"/>
      <c r="E18" s="2119"/>
      <c r="F18" s="2119"/>
      <c r="G18" s="2119"/>
    </row>
    <row r="19" spans="1:7">
      <c r="A19" s="2118"/>
      <c r="B19" s="2119"/>
      <c r="C19" s="2119"/>
      <c r="D19" s="2119"/>
      <c r="E19" s="2119"/>
      <c r="F19" s="2119"/>
      <c r="G19" s="2119"/>
    </row>
    <row r="20" spans="1:7">
      <c r="A20" s="2118"/>
      <c r="B20" s="2119"/>
      <c r="C20" s="2119"/>
      <c r="D20" s="2119"/>
      <c r="E20" s="2119"/>
      <c r="F20" s="2119"/>
      <c r="G20" s="2119"/>
    </row>
    <row r="21" spans="1:7">
      <c r="A21" s="2118"/>
      <c r="B21" s="2119"/>
      <c r="C21" s="2119"/>
      <c r="D21" s="2119"/>
      <c r="E21" s="2119"/>
      <c r="F21" s="2119"/>
      <c r="G21" s="2119"/>
    </row>
    <row r="22" spans="1:7">
      <c r="A22" s="2118"/>
      <c r="B22" s="2119"/>
      <c r="C22" s="2119"/>
      <c r="D22" s="2119"/>
      <c r="E22" s="2119"/>
      <c r="F22" s="2119"/>
      <c r="G22" s="2119"/>
    </row>
    <row r="23" spans="1:7">
      <c r="A23" s="2118"/>
      <c r="B23" s="2119"/>
      <c r="C23" s="2119"/>
      <c r="D23" s="2119"/>
      <c r="E23" s="2119"/>
      <c r="F23" s="2119"/>
      <c r="G23" s="2119"/>
    </row>
    <row r="24" spans="1:7" ht="12.75" customHeight="1" thickBot="1">
      <c r="A24" s="2113"/>
      <c r="B24" s="2114"/>
      <c r="C24" s="2114"/>
      <c r="D24" s="2114"/>
      <c r="E24" s="2114"/>
      <c r="F24" s="2114"/>
      <c r="G24" s="2114"/>
    </row>
    <row r="25" spans="1:7" ht="12.75" customHeight="1" thickBot="1">
      <c r="A25" s="2126" t="s">
        <v>754</v>
      </c>
      <c r="B25" s="2127"/>
      <c r="C25" s="2127">
        <f>SUM(C6:C24)</f>
        <v>0</v>
      </c>
      <c r="D25" s="2127">
        <f>SUM(D6:D24)</f>
        <v>0</v>
      </c>
      <c r="E25" s="2127">
        <f>SUM(E6:E24)</f>
        <v>0</v>
      </c>
      <c r="F25" s="2127">
        <f>SUM(F6:F24)</f>
        <v>0</v>
      </c>
      <c r="G25" s="2127">
        <f>SUM(G6:G24)</f>
        <v>0</v>
      </c>
    </row>
    <row r="26" spans="1:7" ht="12.75" customHeight="1">
      <c r="A26" s="2133"/>
      <c r="B26" s="2134"/>
      <c r="C26" s="2134"/>
      <c r="D26" s="2134"/>
      <c r="E26" s="2134"/>
      <c r="F26" s="2134"/>
      <c r="G26" s="2135"/>
    </row>
    <row r="27" spans="1:7" ht="13.5" thickBot="1">
      <c r="A27" s="4061"/>
      <c r="B27" s="4062"/>
      <c r="C27" s="4062"/>
      <c r="D27" s="4062"/>
      <c r="E27" s="4062"/>
      <c r="F27" s="4062"/>
      <c r="G27" s="4063"/>
    </row>
    <row r="28" spans="1:7" ht="14.25">
      <c r="A28" s="2698" t="s">
        <v>1638</v>
      </c>
      <c r="B28" s="2699"/>
      <c r="C28" s="2700"/>
      <c r="D28" s="2700"/>
      <c r="E28" s="2700"/>
      <c r="F28" s="2700"/>
      <c r="G28" s="2701"/>
    </row>
    <row r="29" spans="1:7" ht="12.75" customHeight="1">
      <c r="A29" s="2445"/>
      <c r="B29" s="1763"/>
      <c r="C29" s="1763"/>
      <c r="D29" s="1763"/>
      <c r="E29" s="1763"/>
      <c r="F29" s="1763"/>
      <c r="G29" s="2702"/>
    </row>
    <row r="30" spans="1:7" ht="12.75" customHeight="1">
      <c r="A30" s="4033" t="s">
        <v>1444</v>
      </c>
      <c r="B30" s="4034"/>
      <c r="C30" s="4034"/>
      <c r="D30" s="4034"/>
      <c r="E30" s="4034"/>
      <c r="F30" s="4034"/>
      <c r="G30" s="4035"/>
    </row>
    <row r="31" spans="1:7" ht="12.75" customHeight="1">
      <c r="A31" s="4033" t="s">
        <v>508</v>
      </c>
      <c r="B31" s="4034"/>
      <c r="C31" s="4034"/>
      <c r="D31" s="4034"/>
      <c r="E31" s="4034"/>
      <c r="F31" s="4034"/>
      <c r="G31" s="4035"/>
    </row>
    <row r="32" spans="1:7">
      <c r="A32" s="2688"/>
      <c r="B32" s="2695"/>
      <c r="C32" s="2695"/>
      <c r="D32" s="2695"/>
      <c r="E32" s="2695"/>
      <c r="F32" s="2695"/>
      <c r="G32" s="2696"/>
    </row>
    <row r="33" spans="1:9" ht="15">
      <c r="A33" s="2448" t="s">
        <v>1323</v>
      </c>
      <c r="B33" s="2695"/>
      <c r="C33" s="2695"/>
      <c r="D33" s="2695"/>
      <c r="E33" s="2695"/>
      <c r="F33" s="2695"/>
      <c r="G33" s="2696"/>
    </row>
    <row r="34" spans="1:9" ht="35.25" customHeight="1">
      <c r="A34" s="4088" t="s">
        <v>1639</v>
      </c>
      <c r="B34" s="4089"/>
      <c r="C34" s="4089"/>
      <c r="D34" s="4089"/>
      <c r="E34" s="4089"/>
      <c r="F34" s="4089"/>
      <c r="G34" s="4090"/>
      <c r="H34" s="2532"/>
      <c r="I34" s="2532"/>
    </row>
    <row r="35" spans="1:9" ht="12.75" customHeight="1">
      <c r="A35" s="2688"/>
      <c r="B35" s="2695"/>
      <c r="C35" s="2695"/>
      <c r="D35" s="2695"/>
      <c r="E35" s="2695"/>
      <c r="F35" s="2695"/>
      <c r="G35" s="2696"/>
      <c r="H35" s="2459"/>
      <c r="I35" s="2459"/>
    </row>
    <row r="36" spans="1:9">
      <c r="A36" s="2688"/>
      <c r="B36" s="2695"/>
      <c r="C36" s="2695"/>
      <c r="D36" s="2695"/>
      <c r="E36" s="2695"/>
      <c r="F36" s="2695"/>
      <c r="G36" s="2696"/>
    </row>
    <row r="37" spans="1:9">
      <c r="A37" s="2688"/>
      <c r="B37" s="2695"/>
      <c r="C37" s="2695"/>
      <c r="D37" s="2695"/>
      <c r="E37" s="2695"/>
      <c r="F37" s="2695"/>
      <c r="G37" s="2696"/>
    </row>
    <row r="38" spans="1:9">
      <c r="A38" s="2688"/>
      <c r="B38" s="2695"/>
      <c r="C38" s="2695"/>
      <c r="D38" s="2695"/>
      <c r="E38" s="2695"/>
      <c r="F38" s="2695"/>
      <c r="G38" s="2696"/>
    </row>
    <row r="39" spans="1:9">
      <c r="A39" s="2688"/>
      <c r="B39" s="2695"/>
      <c r="C39" s="2695"/>
      <c r="D39" s="2695"/>
      <c r="E39" s="2695"/>
      <c r="F39" s="2695"/>
      <c r="G39" s="2696"/>
    </row>
    <row r="40" spans="1:9">
      <c r="A40" s="2688"/>
      <c r="B40" s="2695"/>
      <c r="C40" s="2695"/>
      <c r="D40" s="2695"/>
      <c r="E40" s="2695"/>
      <c r="F40" s="2695"/>
      <c r="G40" s="2696"/>
    </row>
    <row r="41" spans="1:9">
      <c r="A41" s="2688"/>
      <c r="B41" s="2695"/>
      <c r="C41" s="2695"/>
      <c r="D41" s="2695"/>
      <c r="E41" s="2695"/>
      <c r="F41" s="2695"/>
      <c r="G41" s="2696"/>
    </row>
    <row r="42" spans="1:9">
      <c r="A42" s="2688"/>
      <c r="B42" s="2695"/>
      <c r="C42" s="2695"/>
      <c r="D42" s="2695"/>
      <c r="E42" s="2695"/>
      <c r="F42" s="2695"/>
      <c r="G42" s="2696"/>
    </row>
    <row r="43" spans="1:9">
      <c r="A43" s="2688"/>
      <c r="B43" s="2695"/>
      <c r="C43" s="2695"/>
      <c r="D43" s="2695"/>
      <c r="E43" s="2695"/>
      <c r="F43" s="2695"/>
      <c r="G43" s="2696"/>
    </row>
    <row r="44" spans="1:9">
      <c r="A44" s="2688"/>
      <c r="B44" s="2695"/>
      <c r="C44" s="2695"/>
      <c r="D44" s="2695"/>
      <c r="E44" s="2695"/>
      <c r="F44" s="2695"/>
      <c r="G44" s="2696"/>
    </row>
    <row r="45" spans="1:9">
      <c r="A45" s="2688"/>
      <c r="B45" s="2695"/>
      <c r="C45" s="2695"/>
      <c r="D45" s="2695"/>
      <c r="E45" s="2695"/>
      <c r="F45" s="2695"/>
      <c r="G45" s="2696"/>
    </row>
    <row r="46" spans="1:9">
      <c r="A46" s="2688"/>
      <c r="B46" s="2695"/>
      <c r="C46" s="2695"/>
      <c r="D46" s="2695"/>
      <c r="E46" s="2695"/>
      <c r="F46" s="2695"/>
      <c r="G46" s="2696"/>
    </row>
    <row r="47" spans="1:9">
      <c r="A47" s="2688"/>
      <c r="B47" s="2695"/>
      <c r="C47" s="2695"/>
      <c r="D47" s="2695"/>
      <c r="E47" s="2695"/>
      <c r="F47" s="2695"/>
      <c r="G47" s="2696"/>
    </row>
    <row r="48" spans="1:9" ht="13.5" thickBot="1">
      <c r="A48" s="2149"/>
      <c r="B48" s="2150"/>
      <c r="C48" s="2150"/>
      <c r="D48" s="2150"/>
      <c r="E48" s="2150"/>
      <c r="F48" s="2150"/>
      <c r="G48" s="2697"/>
    </row>
  </sheetData>
  <mergeCells count="11">
    <mergeCell ref="A34:G34"/>
    <mergeCell ref="G8:G10"/>
    <mergeCell ref="A27:G27"/>
    <mergeCell ref="A8:A10"/>
    <mergeCell ref="B8:B10"/>
    <mergeCell ref="C8:C10"/>
    <mergeCell ref="D8:D10"/>
    <mergeCell ref="E8:E10"/>
    <mergeCell ref="F8:F10"/>
    <mergeCell ref="A30:G30"/>
    <mergeCell ref="A31:G31"/>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sheetPr published="0"/>
  <dimension ref="A1:G42"/>
  <sheetViews>
    <sheetView workbookViewId="0"/>
  </sheetViews>
  <sheetFormatPr baseColWidth="10" defaultColWidth="8.85546875" defaultRowHeight="12.75"/>
  <cols>
    <col min="1" max="1" width="20" style="1415" customWidth="1"/>
    <col min="2" max="2" width="55.7109375" style="1415" customWidth="1"/>
    <col min="3" max="7" width="20" style="1415" customWidth="1"/>
    <col min="8" max="8" width="8.85546875" style="1415" customWidth="1"/>
    <col min="9" max="16384" width="8.85546875" style="1415"/>
  </cols>
  <sheetData>
    <row r="1" spans="1:7" ht="18" customHeight="1">
      <c r="A1" s="374" t="s">
        <v>2031</v>
      </c>
      <c r="B1" s="374"/>
      <c r="C1" s="1696"/>
      <c r="D1" s="1696"/>
      <c r="E1" s="1696"/>
      <c r="F1" s="1696"/>
      <c r="G1" s="1696"/>
    </row>
    <row r="2" spans="1:7">
      <c r="A2" s="357" t="str">
        <f>'PAGE DE GARDE'!C8</f>
        <v>ELECTRICITE</v>
      </c>
      <c r="B2" s="369" t="str">
        <f>'PAGE DE GARDE'!C10</f>
        <v>PT 2015-2016 V0</v>
      </c>
      <c r="C2" s="1698"/>
      <c r="D2" s="1698"/>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7">
      <c r="A17" s="2118"/>
      <c r="B17" s="2119"/>
      <c r="C17" s="2119"/>
      <c r="D17" s="2119"/>
      <c r="E17" s="2119"/>
      <c r="F17" s="2119"/>
      <c r="G17" s="2119"/>
    </row>
    <row r="18" spans="1:7">
      <c r="A18" s="2118"/>
      <c r="B18" s="2119"/>
      <c r="C18" s="2119"/>
      <c r="D18" s="2119"/>
      <c r="E18" s="2119"/>
      <c r="F18" s="2119"/>
      <c r="G18" s="2119"/>
    </row>
    <row r="19" spans="1:7">
      <c r="A19" s="2118"/>
      <c r="B19" s="2119"/>
      <c r="C19" s="2119"/>
      <c r="D19" s="2119"/>
      <c r="E19" s="2119"/>
      <c r="F19" s="2119"/>
      <c r="G19" s="2119"/>
    </row>
    <row r="20" spans="1:7">
      <c r="A20" s="2118"/>
      <c r="B20" s="2119"/>
      <c r="C20" s="2119"/>
      <c r="D20" s="2119"/>
      <c r="E20" s="2119"/>
      <c r="F20" s="2119"/>
      <c r="G20" s="2119"/>
    </row>
    <row r="21" spans="1:7">
      <c r="A21" s="2118"/>
      <c r="B21" s="2119"/>
      <c r="C21" s="2119"/>
      <c r="D21" s="2119"/>
      <c r="E21" s="2119"/>
      <c r="F21" s="2119"/>
      <c r="G21" s="2119"/>
    </row>
    <row r="22" spans="1:7">
      <c r="A22" s="2118"/>
      <c r="B22" s="2119"/>
      <c r="C22" s="2119"/>
      <c r="D22" s="2119"/>
      <c r="E22" s="2119"/>
      <c r="F22" s="2119"/>
      <c r="G22" s="2119"/>
    </row>
    <row r="23" spans="1:7">
      <c r="A23" s="2118"/>
      <c r="B23" s="2119"/>
      <c r="C23" s="2119"/>
      <c r="D23" s="2119"/>
      <c r="E23" s="2119"/>
      <c r="F23" s="2119"/>
      <c r="G23" s="2119"/>
    </row>
    <row r="24" spans="1:7" ht="12.75" customHeight="1" thickBot="1">
      <c r="A24" s="2113"/>
      <c r="B24" s="2114"/>
      <c r="C24" s="2114"/>
      <c r="D24" s="2114"/>
      <c r="E24" s="2114"/>
      <c r="F24" s="2114"/>
      <c r="G24" s="2114"/>
    </row>
    <row r="25" spans="1:7" ht="12.75" customHeight="1" thickBot="1">
      <c r="A25" s="2126" t="s">
        <v>754</v>
      </c>
      <c r="B25" s="2127"/>
      <c r="C25" s="2127">
        <f>SUM(C6:C24)</f>
        <v>0</v>
      </c>
      <c r="D25" s="2127">
        <f>SUM(D6:D24)</f>
        <v>0</v>
      </c>
      <c r="E25" s="2127">
        <f>SUM(E6:E24)</f>
        <v>0</v>
      </c>
      <c r="F25" s="2127">
        <f>SUM(F6:F24)</f>
        <v>0</v>
      </c>
      <c r="G25" s="2127">
        <f>SUM(G6:G24)</f>
        <v>0</v>
      </c>
    </row>
    <row r="26" spans="1:7" ht="12.75" customHeight="1">
      <c r="A26" s="2133"/>
      <c r="B26" s="2134"/>
      <c r="C26" s="2134"/>
      <c r="D26" s="2134"/>
      <c r="E26" s="2134"/>
      <c r="F26" s="2134"/>
      <c r="G26" s="2135"/>
    </row>
    <row r="27" spans="1:7" ht="13.5" thickBot="1">
      <c r="A27" s="4061"/>
      <c r="B27" s="4062"/>
      <c r="C27" s="4062"/>
      <c r="D27" s="4062"/>
      <c r="E27" s="4062"/>
      <c r="F27" s="4062"/>
      <c r="G27" s="4063"/>
    </row>
    <row r="28" spans="1:7" ht="14.25">
      <c r="A28" s="2698" t="s">
        <v>1638</v>
      </c>
      <c r="B28" s="2699"/>
      <c r="C28" s="2700"/>
      <c r="D28" s="2700"/>
      <c r="E28" s="2700"/>
      <c r="F28" s="2700"/>
      <c r="G28" s="2701"/>
    </row>
    <row r="29" spans="1:7" ht="12.75" customHeight="1">
      <c r="A29" s="2445"/>
      <c r="B29" s="1763"/>
      <c r="C29" s="1763"/>
      <c r="D29" s="1763"/>
      <c r="E29" s="1763"/>
      <c r="F29" s="1763"/>
      <c r="G29" s="2702"/>
    </row>
    <row r="30" spans="1:7" ht="12.75" customHeight="1">
      <c r="A30" s="4033" t="s">
        <v>1444</v>
      </c>
      <c r="B30" s="4034"/>
      <c r="C30" s="4034"/>
      <c r="D30" s="4034"/>
      <c r="E30" s="4034"/>
      <c r="F30" s="4034"/>
      <c r="G30" s="4035"/>
    </row>
    <row r="31" spans="1:7" ht="12.75" customHeight="1">
      <c r="A31" s="4033" t="s">
        <v>508</v>
      </c>
      <c r="B31" s="4034"/>
      <c r="C31" s="4034"/>
      <c r="D31" s="4034"/>
      <c r="E31" s="4034"/>
      <c r="F31" s="4034"/>
      <c r="G31" s="4035"/>
    </row>
    <row r="32" spans="1:7">
      <c r="A32" s="3768"/>
      <c r="B32" s="3769"/>
      <c r="C32" s="3769"/>
      <c r="D32" s="3769"/>
      <c r="E32" s="3769"/>
      <c r="F32" s="3769"/>
      <c r="G32" s="3770"/>
    </row>
    <row r="33" spans="1:7">
      <c r="A33" s="3768"/>
      <c r="B33" s="3769"/>
      <c r="C33" s="3769"/>
      <c r="D33" s="3769"/>
      <c r="E33" s="3769"/>
      <c r="F33" s="3769"/>
      <c r="G33" s="3770"/>
    </row>
    <row r="34" spans="1:7">
      <c r="A34" s="3768"/>
      <c r="B34" s="3769"/>
      <c r="C34" s="3769"/>
      <c r="D34" s="3769"/>
      <c r="E34" s="3769"/>
      <c r="F34" s="3769"/>
      <c r="G34" s="3770"/>
    </row>
    <row r="35" spans="1:7">
      <c r="A35" s="3768"/>
      <c r="B35" s="3769"/>
      <c r="C35" s="3769"/>
      <c r="D35" s="3769"/>
      <c r="E35" s="3769"/>
      <c r="F35" s="3769"/>
      <c r="G35" s="3770"/>
    </row>
    <row r="36" spans="1:7">
      <c r="A36" s="3768"/>
      <c r="B36" s="3769"/>
      <c r="C36" s="3769"/>
      <c r="D36" s="3769"/>
      <c r="E36" s="3769"/>
      <c r="F36" s="3769"/>
      <c r="G36" s="3770"/>
    </row>
    <row r="37" spans="1:7">
      <c r="A37" s="3786" t="s">
        <v>2001</v>
      </c>
      <c r="B37" s="3782"/>
      <c r="C37" s="3782"/>
      <c r="D37" s="3782"/>
      <c r="E37" s="3782"/>
      <c r="F37" s="3782"/>
      <c r="G37" s="3783"/>
    </row>
    <row r="38" spans="1:7">
      <c r="A38" s="3785" t="s">
        <v>2002</v>
      </c>
      <c r="B38" s="3782"/>
      <c r="C38" s="3782"/>
      <c r="D38" s="3782"/>
      <c r="E38" s="3782"/>
      <c r="F38" s="3782"/>
      <c r="G38" s="3783"/>
    </row>
    <row r="39" spans="1:7">
      <c r="A39" s="3768"/>
      <c r="B39" s="3769"/>
      <c r="C39" s="3769"/>
      <c r="D39" s="3769"/>
      <c r="E39" s="3769"/>
      <c r="F39" s="3769"/>
      <c r="G39" s="3770"/>
    </row>
    <row r="40" spans="1:7">
      <c r="A40" s="3768"/>
      <c r="B40" s="3769"/>
      <c r="C40" s="3769"/>
      <c r="D40" s="3769"/>
      <c r="E40" s="3769"/>
      <c r="F40" s="3769"/>
      <c r="G40" s="3770"/>
    </row>
    <row r="41" spans="1:7">
      <c r="A41" s="3768"/>
      <c r="B41" s="3769"/>
      <c r="C41" s="3769"/>
      <c r="D41" s="3769"/>
      <c r="E41" s="3769"/>
      <c r="F41" s="3769"/>
      <c r="G41" s="3770"/>
    </row>
    <row r="42" spans="1:7" ht="13.5" thickBot="1">
      <c r="A42" s="2149"/>
      <c r="B42" s="2150"/>
      <c r="C42" s="2150"/>
      <c r="D42" s="2150"/>
      <c r="E42" s="2150"/>
      <c r="F42" s="2150"/>
      <c r="G42" s="2697"/>
    </row>
  </sheetData>
  <mergeCells count="10">
    <mergeCell ref="F8:F10"/>
    <mergeCell ref="A27:G27"/>
    <mergeCell ref="A30:G30"/>
    <mergeCell ref="A31:G31"/>
    <mergeCell ref="A8:A10"/>
    <mergeCell ref="B8:B10"/>
    <mergeCell ref="C8:C10"/>
    <mergeCell ref="D8:D10"/>
    <mergeCell ref="E8:E10"/>
    <mergeCell ref="G8:G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published="0">
    <pageSetUpPr fitToPage="1"/>
  </sheetPr>
  <dimension ref="A1:V93"/>
  <sheetViews>
    <sheetView topLeftCell="A43" zoomScaleNormal="100" zoomScaleSheetLayoutView="100" workbookViewId="0">
      <selection activeCell="B5" sqref="B5"/>
    </sheetView>
  </sheetViews>
  <sheetFormatPr baseColWidth="10" defaultColWidth="8.85546875" defaultRowHeight="12.75"/>
  <cols>
    <col min="1" max="3" width="8.85546875" style="1216"/>
    <col min="4" max="4" width="32.42578125" style="1216" customWidth="1"/>
    <col min="5" max="5" width="8.85546875" style="1216"/>
    <col min="6" max="13" width="18.42578125" style="1216" customWidth="1"/>
    <col min="14" max="14" width="6.85546875" style="1216" customWidth="1"/>
    <col min="15" max="22" width="18.42578125" style="1216" customWidth="1"/>
    <col min="23" max="16384" width="8.85546875" style="1216"/>
  </cols>
  <sheetData>
    <row r="1" spans="1:22" s="1321" customFormat="1" ht="18">
      <c r="A1" s="374" t="s">
        <v>1494</v>
      </c>
      <c r="B1" s="374"/>
      <c r="C1" s="374"/>
      <c r="D1" s="374"/>
      <c r="E1" s="375"/>
      <c r="F1" s="375"/>
      <c r="G1" s="375"/>
      <c r="H1" s="375"/>
      <c r="I1" s="375"/>
      <c r="J1" s="374"/>
      <c r="K1" s="374"/>
      <c r="L1" s="374"/>
      <c r="M1" s="374"/>
      <c r="N1" s="1322"/>
      <c r="O1" s="375"/>
      <c r="P1" s="375"/>
      <c r="Q1" s="375"/>
      <c r="R1" s="375"/>
      <c r="S1" s="374"/>
      <c r="T1" s="374"/>
      <c r="U1" s="374"/>
      <c r="V1" s="374"/>
    </row>
    <row r="2" spans="1:22" s="1319" customFormat="1" ht="11.25">
      <c r="A2" s="357" t="str">
        <f>'PAGE DE GARDE'!C8</f>
        <v>ELECTRICITE</v>
      </c>
      <c r="B2" s="357"/>
      <c r="C2" s="357"/>
      <c r="D2" s="358"/>
      <c r="E2" s="2479" t="str">
        <f>'PAGE DE GARDE'!C10</f>
        <v>PT 2015-2016 V0</v>
      </c>
      <c r="F2" s="358"/>
      <c r="G2" s="358"/>
      <c r="H2" s="358"/>
      <c r="I2" s="358"/>
      <c r="J2" s="357"/>
      <c r="K2" s="357"/>
      <c r="L2" s="357"/>
      <c r="M2" s="357"/>
      <c r="N2" s="1323"/>
      <c r="O2" s="358"/>
      <c r="P2" s="358"/>
      <c r="Q2" s="358"/>
      <c r="R2" s="358"/>
      <c r="S2" s="357"/>
      <c r="T2" s="357"/>
      <c r="U2" s="357"/>
      <c r="V2" s="357"/>
    </row>
    <row r="3" spans="1:22" s="1319" customFormat="1" ht="11.25">
      <c r="A3" s="1320" t="str">
        <f>'PAGE DE GARDE'!C7</f>
        <v>GRD</v>
      </c>
      <c r="B3" s="357"/>
      <c r="C3" s="357"/>
      <c r="D3" s="357"/>
      <c r="E3" s="358"/>
      <c r="F3" s="358"/>
      <c r="G3" s="358"/>
      <c r="H3" s="358"/>
      <c r="I3" s="358"/>
      <c r="J3" s="357"/>
      <c r="K3" s="357"/>
      <c r="L3" s="357"/>
      <c r="M3" s="357"/>
      <c r="N3" s="1323"/>
      <c r="O3" s="358"/>
      <c r="P3" s="358"/>
      <c r="Q3" s="358"/>
      <c r="R3" s="358"/>
      <c r="S3" s="357"/>
      <c r="T3" s="357"/>
      <c r="U3" s="357"/>
      <c r="V3" s="357"/>
    </row>
    <row r="4" spans="1:22">
      <c r="A4" s="386"/>
      <c r="B4" s="386"/>
      <c r="C4" s="386"/>
      <c r="D4" s="386"/>
      <c r="E4" s="386"/>
      <c r="F4" s="386"/>
      <c r="G4" s="386"/>
      <c r="H4" s="386"/>
      <c r="I4" s="386"/>
      <c r="J4" s="386"/>
      <c r="K4" s="386"/>
      <c r="L4" s="386"/>
      <c r="M4" s="386"/>
      <c r="O4" s="386"/>
      <c r="P4" s="386"/>
      <c r="Q4" s="386"/>
      <c r="R4" s="386"/>
      <c r="S4" s="386"/>
      <c r="T4" s="386"/>
      <c r="U4" s="386"/>
      <c r="V4" s="386"/>
    </row>
    <row r="5" spans="1:22" ht="13.5" thickBot="1"/>
    <row r="6" spans="1:22" ht="18.75" thickBot="1">
      <c r="F6" s="3923" t="s">
        <v>938</v>
      </c>
      <c r="G6" s="3924"/>
      <c r="H6" s="3924"/>
      <c r="I6" s="3924"/>
      <c r="J6" s="3924"/>
      <c r="K6" s="3924"/>
      <c r="L6" s="3924"/>
      <c r="M6" s="3925"/>
      <c r="O6" s="3923" t="s">
        <v>937</v>
      </c>
      <c r="P6" s="3924"/>
      <c r="Q6" s="3924"/>
      <c r="R6" s="3924"/>
      <c r="S6" s="3924"/>
      <c r="T6" s="3924"/>
      <c r="U6" s="3924"/>
      <c r="V6" s="3925"/>
    </row>
    <row r="7" spans="1:22" ht="13.5" thickBot="1">
      <c r="A7" s="3911" t="s">
        <v>684</v>
      </c>
      <c r="B7" s="3912"/>
      <c r="C7" s="3912"/>
      <c r="D7" s="3913"/>
      <c r="E7" s="3920" t="s">
        <v>824</v>
      </c>
      <c r="F7" s="3899" t="s">
        <v>934</v>
      </c>
      <c r="G7" s="3899" t="s">
        <v>933</v>
      </c>
      <c r="H7" s="3902" t="s">
        <v>932</v>
      </c>
      <c r="I7" s="3903"/>
      <c r="J7" s="3903"/>
      <c r="K7" s="3903"/>
      <c r="L7" s="3903"/>
      <c r="M7" s="3904"/>
      <c r="O7" s="3899" t="s">
        <v>934</v>
      </c>
      <c r="P7" s="3899" t="s">
        <v>933</v>
      </c>
      <c r="Q7" s="3902" t="s">
        <v>932</v>
      </c>
      <c r="R7" s="3903"/>
      <c r="S7" s="3903"/>
      <c r="T7" s="3903"/>
      <c r="U7" s="3903"/>
      <c r="V7" s="3904"/>
    </row>
    <row r="8" spans="1:22" s="1220" customFormat="1" ht="13.5" customHeight="1">
      <c r="A8" s="3914"/>
      <c r="B8" s="3915"/>
      <c r="C8" s="3915"/>
      <c r="D8" s="3916"/>
      <c r="E8" s="3921"/>
      <c r="F8" s="3900"/>
      <c r="G8" s="3900"/>
      <c r="H8" s="3905" t="s">
        <v>931</v>
      </c>
      <c r="I8" s="3906"/>
      <c r="J8" s="3907"/>
      <c r="K8" s="3905" t="s">
        <v>930</v>
      </c>
      <c r="L8" s="3906"/>
      <c r="M8" s="3907"/>
      <c r="O8" s="3900"/>
      <c r="P8" s="3900"/>
      <c r="Q8" s="3905" t="s">
        <v>931</v>
      </c>
      <c r="R8" s="3906"/>
      <c r="S8" s="3907"/>
      <c r="T8" s="3905" t="s">
        <v>930</v>
      </c>
      <c r="U8" s="3906"/>
      <c r="V8" s="3907"/>
    </row>
    <row r="9" spans="1:22" s="1220" customFormat="1" ht="13.5" thickBot="1">
      <c r="A9" s="3914"/>
      <c r="B9" s="3915"/>
      <c r="C9" s="3915"/>
      <c r="D9" s="3916"/>
      <c r="E9" s="3921"/>
      <c r="F9" s="3900"/>
      <c r="G9" s="3900"/>
      <c r="H9" s="3908"/>
      <c r="I9" s="3909"/>
      <c r="J9" s="3910"/>
      <c r="K9" s="3908"/>
      <c r="L9" s="3909"/>
      <c r="M9" s="3910"/>
      <c r="O9" s="3900"/>
      <c r="P9" s="3900"/>
      <c r="Q9" s="3908"/>
      <c r="R9" s="3909"/>
      <c r="S9" s="3910"/>
      <c r="T9" s="3908"/>
      <c r="U9" s="3909"/>
      <c r="V9" s="3910"/>
    </row>
    <row r="10" spans="1:22" s="1220" customFormat="1" ht="26.25" thickBot="1">
      <c r="A10" s="3917"/>
      <c r="B10" s="3918"/>
      <c r="C10" s="3918"/>
      <c r="D10" s="3919"/>
      <c r="E10" s="3922"/>
      <c r="F10" s="3901"/>
      <c r="G10" s="3901"/>
      <c r="H10" s="1260" t="s">
        <v>928</v>
      </c>
      <c r="I10" s="1260" t="s">
        <v>927</v>
      </c>
      <c r="J10" s="1260" t="s">
        <v>929</v>
      </c>
      <c r="K10" s="1260" t="s">
        <v>928</v>
      </c>
      <c r="L10" s="1260" t="s">
        <v>927</v>
      </c>
      <c r="M10" s="1260" t="s">
        <v>926</v>
      </c>
      <c r="O10" s="3901"/>
      <c r="P10" s="3901"/>
      <c r="Q10" s="1260" t="s">
        <v>928</v>
      </c>
      <c r="R10" s="1260" t="s">
        <v>927</v>
      </c>
      <c r="S10" s="1260" t="s">
        <v>929</v>
      </c>
      <c r="T10" s="1260" t="s">
        <v>928</v>
      </c>
      <c r="U10" s="1260" t="s">
        <v>927</v>
      </c>
      <c r="V10" s="1260" t="s">
        <v>926</v>
      </c>
    </row>
    <row r="11" spans="1:22" s="1220" customFormat="1">
      <c r="A11" s="1239"/>
      <c r="B11" s="1230"/>
      <c r="C11" s="1230"/>
      <c r="D11" s="1230"/>
      <c r="E11" s="1286"/>
      <c r="F11" s="1286"/>
      <c r="G11" s="1286"/>
      <c r="H11" s="1286"/>
      <c r="I11" s="1286"/>
      <c r="J11" s="1242"/>
      <c r="K11" s="1317"/>
      <c r="L11" s="1317"/>
      <c r="M11" s="1317"/>
      <c r="O11" s="1286"/>
      <c r="P11" s="1286"/>
      <c r="Q11" s="1286"/>
      <c r="R11" s="1286"/>
      <c r="S11" s="1242"/>
      <c r="T11" s="1317"/>
      <c r="U11" s="1317"/>
      <c r="V11" s="1317"/>
    </row>
    <row r="12" spans="1:22" s="1220" customFormat="1">
      <c r="A12" s="1231" t="s">
        <v>685</v>
      </c>
      <c r="B12" s="1230"/>
      <c r="C12" s="1230"/>
      <c r="D12" s="1230"/>
      <c r="E12" s="1274" t="s">
        <v>825</v>
      </c>
      <c r="F12" s="1228">
        <f t="shared" ref="F12:M12" si="0">F14+F16+F18+F20</f>
        <v>0</v>
      </c>
      <c r="G12" s="1228">
        <f t="shared" si="0"/>
        <v>0</v>
      </c>
      <c r="H12" s="1228">
        <f t="shared" si="0"/>
        <v>0</v>
      </c>
      <c r="I12" s="1228">
        <f t="shared" si="0"/>
        <v>0</v>
      </c>
      <c r="J12" s="1228">
        <f t="shared" si="0"/>
        <v>0</v>
      </c>
      <c r="K12" s="1228">
        <f t="shared" si="0"/>
        <v>0</v>
      </c>
      <c r="L12" s="1228">
        <f t="shared" si="0"/>
        <v>0</v>
      </c>
      <c r="M12" s="1228">
        <f t="shared" si="0"/>
        <v>0</v>
      </c>
      <c r="O12" s="1228">
        <f t="shared" ref="O12:V12" si="1">O14+O16+O18+O20</f>
        <v>0</v>
      </c>
      <c r="P12" s="1228">
        <f t="shared" si="1"/>
        <v>0</v>
      </c>
      <c r="Q12" s="1228">
        <f t="shared" si="1"/>
        <v>0</v>
      </c>
      <c r="R12" s="1228">
        <f t="shared" si="1"/>
        <v>0</v>
      </c>
      <c r="S12" s="1228">
        <f t="shared" si="1"/>
        <v>0</v>
      </c>
      <c r="T12" s="1228">
        <f t="shared" si="1"/>
        <v>0</v>
      </c>
      <c r="U12" s="1228">
        <f t="shared" si="1"/>
        <v>0</v>
      </c>
      <c r="V12" s="1228">
        <f t="shared" si="1"/>
        <v>0</v>
      </c>
    </row>
    <row r="13" spans="1:22" s="1220" customFormat="1">
      <c r="A13" s="1239"/>
      <c r="B13" s="1230"/>
      <c r="C13" s="1230"/>
      <c r="D13" s="1230"/>
      <c r="E13" s="1286"/>
      <c r="F13" s="1278"/>
      <c r="G13" s="1278"/>
      <c r="H13" s="1278"/>
      <c r="I13" s="1278"/>
      <c r="J13" s="1278"/>
      <c r="K13" s="1278"/>
      <c r="L13" s="1278"/>
      <c r="M13" s="1278"/>
      <c r="O13" s="1278"/>
      <c r="P13" s="1278"/>
      <c r="Q13" s="1278"/>
      <c r="R13" s="1278"/>
      <c r="S13" s="1278"/>
      <c r="T13" s="1278"/>
      <c r="U13" s="1278"/>
      <c r="V13" s="1278"/>
    </row>
    <row r="14" spans="1:22" s="1220" customFormat="1">
      <c r="A14" s="1239"/>
      <c r="B14" s="1249" t="s">
        <v>686</v>
      </c>
      <c r="C14" s="1230"/>
      <c r="D14" s="1230"/>
      <c r="E14" s="1293" t="s">
        <v>826</v>
      </c>
      <c r="F14" s="1291">
        <f>G14+J14+M14</f>
        <v>0</v>
      </c>
      <c r="G14" s="1292"/>
      <c r="H14" s="1292"/>
      <c r="I14" s="1292"/>
      <c r="J14" s="1291">
        <f>H14+I14</f>
        <v>0</v>
      </c>
      <c r="K14" s="1292"/>
      <c r="L14" s="1292"/>
      <c r="M14" s="1291">
        <f>K14+L14</f>
        <v>0</v>
      </c>
      <c r="O14" s="1291">
        <f>P14+S14+V14</f>
        <v>0</v>
      </c>
      <c r="P14" s="1292"/>
      <c r="Q14" s="1292"/>
      <c r="R14" s="1292"/>
      <c r="S14" s="1291">
        <f>Q14+R14</f>
        <v>0</v>
      </c>
      <c r="T14" s="1292"/>
      <c r="U14" s="1292"/>
      <c r="V14" s="1291">
        <f>T14+U14</f>
        <v>0</v>
      </c>
    </row>
    <row r="15" spans="1:22" s="1220" customFormat="1">
      <c r="A15" s="1239"/>
      <c r="B15" s="1230"/>
      <c r="C15" s="1230"/>
      <c r="D15" s="1230"/>
      <c r="E15" s="1286"/>
      <c r="F15" s="1240"/>
      <c r="G15" s="1240"/>
      <c r="H15" s="1240"/>
      <c r="I15" s="1240"/>
      <c r="J15" s="1240"/>
      <c r="K15" s="1240"/>
      <c r="L15" s="1240"/>
      <c r="M15" s="1240"/>
      <c r="O15" s="1240"/>
      <c r="P15" s="1240"/>
      <c r="Q15" s="1240"/>
      <c r="R15" s="1240"/>
      <c r="S15" s="1240"/>
      <c r="T15" s="1240"/>
      <c r="U15" s="1240"/>
      <c r="V15" s="1240"/>
    </row>
    <row r="16" spans="1:22" s="1220" customFormat="1">
      <c r="A16" s="1239"/>
      <c r="B16" s="1249" t="s">
        <v>687</v>
      </c>
      <c r="C16" s="1230"/>
      <c r="D16" s="1230"/>
      <c r="E16" s="1293" t="s">
        <v>827</v>
      </c>
      <c r="F16" s="1291">
        <f>G16+J16+M16</f>
        <v>0</v>
      </c>
      <c r="G16" s="1292"/>
      <c r="H16" s="1292"/>
      <c r="I16" s="1292"/>
      <c r="J16" s="1291">
        <f>H16+I16</f>
        <v>0</v>
      </c>
      <c r="K16" s="1292"/>
      <c r="L16" s="1292"/>
      <c r="M16" s="1291">
        <f>K16+L16</f>
        <v>0</v>
      </c>
      <c r="O16" s="1291">
        <f>P16+S16+V16</f>
        <v>0</v>
      </c>
      <c r="P16" s="1292"/>
      <c r="Q16" s="1292"/>
      <c r="R16" s="1292"/>
      <c r="S16" s="1291">
        <f>Q16+R16</f>
        <v>0</v>
      </c>
      <c r="T16" s="1292"/>
      <c r="U16" s="1292"/>
      <c r="V16" s="1291">
        <f>T16+U16</f>
        <v>0</v>
      </c>
    </row>
    <row r="17" spans="1:22" s="1220" customFormat="1">
      <c r="A17" s="1239"/>
      <c r="B17" s="1230"/>
      <c r="C17" s="1230"/>
      <c r="D17" s="1230"/>
      <c r="E17" s="1286"/>
      <c r="F17" s="1278"/>
      <c r="G17" s="1278"/>
      <c r="H17" s="1278"/>
      <c r="I17" s="1278"/>
      <c r="J17" s="1278"/>
      <c r="K17" s="1278"/>
      <c r="L17" s="1278"/>
      <c r="M17" s="1278"/>
      <c r="O17" s="1278"/>
      <c r="P17" s="1278"/>
      <c r="Q17" s="1278"/>
      <c r="R17" s="1278"/>
      <c r="S17" s="1278"/>
      <c r="T17" s="1278"/>
      <c r="U17" s="1278"/>
      <c r="V17" s="1278"/>
    </row>
    <row r="18" spans="1:22" s="1220" customFormat="1">
      <c r="A18" s="1239"/>
      <c r="B18" s="1249" t="s">
        <v>688</v>
      </c>
      <c r="C18" s="1230"/>
      <c r="D18" s="1230"/>
      <c r="E18" s="1293" t="s">
        <v>828</v>
      </c>
      <c r="F18" s="1291">
        <f>G18+J18+M18</f>
        <v>0</v>
      </c>
      <c r="G18" s="1292"/>
      <c r="H18" s="1292"/>
      <c r="I18" s="1292"/>
      <c r="J18" s="1291">
        <f>H18+I18</f>
        <v>0</v>
      </c>
      <c r="K18" s="1292"/>
      <c r="L18" s="1292"/>
      <c r="M18" s="1291">
        <f>K18+L18</f>
        <v>0</v>
      </c>
      <c r="O18" s="1291">
        <f>P18+S18+V18</f>
        <v>0</v>
      </c>
      <c r="P18" s="1292"/>
      <c r="Q18" s="1292"/>
      <c r="R18" s="1292"/>
      <c r="S18" s="1291">
        <f>Q18+R18</f>
        <v>0</v>
      </c>
      <c r="T18" s="1292"/>
      <c r="U18" s="1292"/>
      <c r="V18" s="1291">
        <f>T18+U18</f>
        <v>0</v>
      </c>
    </row>
    <row r="19" spans="1:22" s="1220" customFormat="1">
      <c r="A19" s="1239"/>
      <c r="B19" s="1230"/>
      <c r="C19" s="1230"/>
      <c r="D19" s="1230"/>
      <c r="E19" s="1286"/>
      <c r="F19" s="1278"/>
      <c r="G19" s="1278"/>
      <c r="H19" s="1278"/>
      <c r="I19" s="1278"/>
      <c r="J19" s="1278"/>
      <c r="K19" s="1278"/>
      <c r="L19" s="1278"/>
      <c r="M19" s="1278"/>
      <c r="O19" s="1278"/>
      <c r="P19" s="1278"/>
      <c r="Q19" s="1278"/>
      <c r="R19" s="1278"/>
      <c r="S19" s="1278"/>
      <c r="T19" s="1278"/>
      <c r="U19" s="1278"/>
      <c r="V19" s="1278"/>
    </row>
    <row r="20" spans="1:22" s="1220" customFormat="1">
      <c r="A20" s="1239"/>
      <c r="B20" s="1249" t="s">
        <v>689</v>
      </c>
      <c r="C20" s="1230"/>
      <c r="D20" s="1254"/>
      <c r="E20" s="1293" t="s">
        <v>829</v>
      </c>
      <c r="F20" s="1291">
        <f>G20+J20+M20</f>
        <v>0</v>
      </c>
      <c r="G20" s="1292"/>
      <c r="H20" s="1292"/>
      <c r="I20" s="1292"/>
      <c r="J20" s="1291">
        <f>H20+I20</f>
        <v>0</v>
      </c>
      <c r="K20" s="1292"/>
      <c r="L20" s="1292"/>
      <c r="M20" s="1291">
        <f>K20+L20</f>
        <v>0</v>
      </c>
      <c r="O20" s="1291">
        <f>P20+S20+V20</f>
        <v>0</v>
      </c>
      <c r="P20" s="1292"/>
      <c r="Q20" s="1292"/>
      <c r="R20" s="1292"/>
      <c r="S20" s="1291">
        <f>Q20+R20</f>
        <v>0</v>
      </c>
      <c r="T20" s="1292"/>
      <c r="U20" s="1292"/>
      <c r="V20" s="1291">
        <f>T20+U20</f>
        <v>0</v>
      </c>
    </row>
    <row r="21" spans="1:22" s="1220" customFormat="1">
      <c r="A21" s="1239"/>
      <c r="B21" s="1230"/>
      <c r="C21" s="1230"/>
      <c r="D21" s="1230"/>
      <c r="E21" s="1286"/>
      <c r="F21" s="1278"/>
      <c r="G21" s="1278"/>
      <c r="H21" s="1278"/>
      <c r="I21" s="1278"/>
      <c r="J21" s="1278"/>
      <c r="K21" s="1278"/>
      <c r="L21" s="1278"/>
      <c r="M21" s="1278"/>
      <c r="O21" s="1278"/>
      <c r="P21" s="1278"/>
      <c r="Q21" s="1278"/>
      <c r="R21" s="1278"/>
      <c r="S21" s="1278"/>
      <c r="T21" s="1278"/>
      <c r="U21" s="1278"/>
      <c r="V21" s="1278"/>
    </row>
    <row r="22" spans="1:22" s="1220" customFormat="1">
      <c r="A22" s="1231" t="s">
        <v>690</v>
      </c>
      <c r="B22" s="1230"/>
      <c r="C22" s="1230"/>
      <c r="D22" s="1230"/>
      <c r="E22" s="1274" t="s">
        <v>830</v>
      </c>
      <c r="F22" s="1228">
        <f t="shared" ref="F22:M22" si="2">F24+F26+F28+F30+F32+F34</f>
        <v>0</v>
      </c>
      <c r="G22" s="1228">
        <f t="shared" si="2"/>
        <v>0</v>
      </c>
      <c r="H22" s="1228">
        <f t="shared" si="2"/>
        <v>0</v>
      </c>
      <c r="I22" s="1228">
        <f t="shared" si="2"/>
        <v>0</v>
      </c>
      <c r="J22" s="1228">
        <f t="shared" si="2"/>
        <v>0</v>
      </c>
      <c r="K22" s="1228">
        <f t="shared" si="2"/>
        <v>0</v>
      </c>
      <c r="L22" s="1228">
        <f t="shared" si="2"/>
        <v>0</v>
      </c>
      <c r="M22" s="1228">
        <f t="shared" si="2"/>
        <v>0</v>
      </c>
      <c r="O22" s="1228">
        <f t="shared" ref="O22:V22" si="3">O24+O26+O28+O30+O32+O34</f>
        <v>0</v>
      </c>
      <c r="P22" s="1228">
        <f t="shared" si="3"/>
        <v>0</v>
      </c>
      <c r="Q22" s="1228">
        <f t="shared" si="3"/>
        <v>0</v>
      </c>
      <c r="R22" s="1228">
        <f t="shared" si="3"/>
        <v>0</v>
      </c>
      <c r="S22" s="1228">
        <f t="shared" si="3"/>
        <v>0</v>
      </c>
      <c r="T22" s="1228">
        <f t="shared" si="3"/>
        <v>0</v>
      </c>
      <c r="U22" s="1228">
        <f t="shared" si="3"/>
        <v>0</v>
      </c>
      <c r="V22" s="1228">
        <f t="shared" si="3"/>
        <v>0</v>
      </c>
    </row>
    <row r="23" spans="1:22" s="1220" customFormat="1">
      <c r="A23" s="1239"/>
      <c r="B23" s="1230"/>
      <c r="C23" s="1230"/>
      <c r="D23" s="1230"/>
      <c r="E23" s="1286"/>
      <c r="F23" s="1278"/>
      <c r="G23" s="1278"/>
      <c r="H23" s="1278"/>
      <c r="I23" s="1278"/>
      <c r="J23" s="1278"/>
      <c r="K23" s="1278"/>
      <c r="L23" s="1278"/>
      <c r="M23" s="1278"/>
      <c r="O23" s="1278"/>
      <c r="P23" s="1278"/>
      <c r="Q23" s="1278"/>
      <c r="R23" s="1278"/>
      <c r="S23" s="1278"/>
      <c r="T23" s="1278"/>
      <c r="U23" s="1278"/>
      <c r="V23" s="1278"/>
    </row>
    <row r="24" spans="1:22" s="1220" customFormat="1">
      <c r="A24" s="1239"/>
      <c r="B24" s="1249" t="s">
        <v>691</v>
      </c>
      <c r="C24" s="1230"/>
      <c r="D24" s="1230"/>
      <c r="E24" s="1293" t="s">
        <v>831</v>
      </c>
      <c r="F24" s="1291">
        <f>G24+J24+M24</f>
        <v>0</v>
      </c>
      <c r="G24" s="1292"/>
      <c r="H24" s="1292"/>
      <c r="I24" s="1292"/>
      <c r="J24" s="1291">
        <f>H24+I24</f>
        <v>0</v>
      </c>
      <c r="K24" s="1292"/>
      <c r="L24" s="1292"/>
      <c r="M24" s="1291">
        <f>K24+L24</f>
        <v>0</v>
      </c>
      <c r="O24" s="1291">
        <f>P24+S24+V24</f>
        <v>0</v>
      </c>
      <c r="P24" s="1292"/>
      <c r="Q24" s="1292"/>
      <c r="R24" s="1292"/>
      <c r="S24" s="1291">
        <f>Q24+R24</f>
        <v>0</v>
      </c>
      <c r="T24" s="1292"/>
      <c r="U24" s="1292"/>
      <c r="V24" s="1291">
        <f>T24+U24</f>
        <v>0</v>
      </c>
    </row>
    <row r="25" spans="1:22" s="1220" customFormat="1">
      <c r="A25" s="1239"/>
      <c r="B25" s="1230"/>
      <c r="C25" s="1230"/>
      <c r="D25" s="1230"/>
      <c r="E25" s="1286"/>
      <c r="F25" s="1278"/>
      <c r="G25" s="1278"/>
      <c r="H25" s="1278"/>
      <c r="I25" s="1278"/>
      <c r="J25" s="1278"/>
      <c r="K25" s="1278"/>
      <c r="L25" s="1278"/>
      <c r="M25" s="1278"/>
      <c r="O25" s="1278"/>
      <c r="P25" s="1278"/>
      <c r="Q25" s="1278"/>
      <c r="R25" s="1278"/>
      <c r="S25" s="1278"/>
      <c r="T25" s="1278"/>
      <c r="U25" s="1278"/>
      <c r="V25" s="1278"/>
    </row>
    <row r="26" spans="1:22" s="1220" customFormat="1">
      <c r="A26" s="1239"/>
      <c r="B26" s="1249" t="s">
        <v>692</v>
      </c>
      <c r="C26" s="1230"/>
      <c r="D26" s="1230"/>
      <c r="E26" s="1293" t="s">
        <v>832</v>
      </c>
      <c r="F26" s="1291">
        <f>G26+J26+M26</f>
        <v>0</v>
      </c>
      <c r="G26" s="1292"/>
      <c r="H26" s="1292"/>
      <c r="I26" s="1292"/>
      <c r="J26" s="1291">
        <f>H26+I26</f>
        <v>0</v>
      </c>
      <c r="K26" s="1292"/>
      <c r="L26" s="1292"/>
      <c r="M26" s="1291">
        <f>K26+L26</f>
        <v>0</v>
      </c>
      <c r="O26" s="1291">
        <f>P26+S26+V26</f>
        <v>0</v>
      </c>
      <c r="P26" s="1292"/>
      <c r="Q26" s="1292"/>
      <c r="R26" s="1292"/>
      <c r="S26" s="1291">
        <f>Q26+R26</f>
        <v>0</v>
      </c>
      <c r="T26" s="1292"/>
      <c r="U26" s="1292"/>
      <c r="V26" s="1291">
        <f>T26+U26</f>
        <v>0</v>
      </c>
    </row>
    <row r="27" spans="1:22" s="1220" customFormat="1">
      <c r="A27" s="1239"/>
      <c r="B27" s="1230"/>
      <c r="C27" s="1230"/>
      <c r="D27" s="1230"/>
      <c r="E27" s="1286"/>
      <c r="F27" s="1278"/>
      <c r="G27" s="1278"/>
      <c r="H27" s="1278"/>
      <c r="I27" s="1278"/>
      <c r="J27" s="1278"/>
      <c r="K27" s="1278"/>
      <c r="L27" s="1278"/>
      <c r="M27" s="1278"/>
      <c r="O27" s="1278"/>
      <c r="P27" s="1278"/>
      <c r="Q27" s="1278"/>
      <c r="R27" s="1278"/>
      <c r="S27" s="1278"/>
      <c r="T27" s="1278"/>
      <c r="U27" s="1278"/>
      <c r="V27" s="1278"/>
    </row>
    <row r="28" spans="1:22" s="1220" customFormat="1">
      <c r="A28" s="1239"/>
      <c r="B28" s="1249" t="s">
        <v>693</v>
      </c>
      <c r="C28" s="1230"/>
      <c r="D28" s="1230"/>
      <c r="E28" s="1293" t="s">
        <v>833</v>
      </c>
      <c r="F28" s="1291">
        <f>G28+J28+M28</f>
        <v>0</v>
      </c>
      <c r="G28" s="1292"/>
      <c r="H28" s="1292"/>
      <c r="I28" s="1292"/>
      <c r="J28" s="1291">
        <f>H28+I28</f>
        <v>0</v>
      </c>
      <c r="K28" s="1292"/>
      <c r="L28" s="1292"/>
      <c r="M28" s="1291">
        <f>K28+L28</f>
        <v>0</v>
      </c>
      <c r="O28" s="1291">
        <f>P28+S28+V28</f>
        <v>0</v>
      </c>
      <c r="P28" s="1292"/>
      <c r="Q28" s="1292"/>
      <c r="R28" s="1292"/>
      <c r="S28" s="1291">
        <f>Q28+R28</f>
        <v>0</v>
      </c>
      <c r="T28" s="1292"/>
      <c r="U28" s="1292"/>
      <c r="V28" s="1291">
        <f>T28+U28</f>
        <v>0</v>
      </c>
    </row>
    <row r="29" spans="1:22" s="1220" customFormat="1">
      <c r="A29" s="1239"/>
      <c r="B29" s="1230"/>
      <c r="C29" s="1230"/>
      <c r="D29" s="1230"/>
      <c r="E29" s="1286"/>
      <c r="F29" s="1278"/>
      <c r="G29" s="1278"/>
      <c r="H29" s="1278"/>
      <c r="I29" s="1278"/>
      <c r="J29" s="1278"/>
      <c r="K29" s="1278"/>
      <c r="L29" s="1278"/>
      <c r="M29" s="1278"/>
      <c r="O29" s="1278"/>
      <c r="P29" s="1278"/>
      <c r="Q29" s="1278"/>
      <c r="R29" s="1278"/>
      <c r="S29" s="1278"/>
      <c r="T29" s="1278"/>
      <c r="U29" s="1278"/>
      <c r="V29" s="1278"/>
    </row>
    <row r="30" spans="1:22" s="1220" customFormat="1">
      <c r="A30" s="1239"/>
      <c r="B30" s="1249" t="s">
        <v>694</v>
      </c>
      <c r="C30" s="1230"/>
      <c r="D30" s="1230"/>
      <c r="E30" s="1293" t="s">
        <v>748</v>
      </c>
      <c r="F30" s="1291">
        <f>G30+J30+M30</f>
        <v>0</v>
      </c>
      <c r="G30" s="1241"/>
      <c r="H30" s="1241"/>
      <c r="I30" s="1241"/>
      <c r="J30" s="1291">
        <f>H30+I30</f>
        <v>0</v>
      </c>
      <c r="K30" s="1241"/>
      <c r="L30" s="1241"/>
      <c r="M30" s="1291">
        <f>K30+L30</f>
        <v>0</v>
      </c>
      <c r="O30" s="1291">
        <f>P30+S30+V30</f>
        <v>0</v>
      </c>
      <c r="P30" s="1241"/>
      <c r="Q30" s="1241"/>
      <c r="R30" s="1241"/>
      <c r="S30" s="1291">
        <f>Q30+R30</f>
        <v>0</v>
      </c>
      <c r="T30" s="1241"/>
      <c r="U30" s="1241"/>
      <c r="V30" s="1291">
        <f>T30+U30</f>
        <v>0</v>
      </c>
    </row>
    <row r="31" spans="1:22" s="1220" customFormat="1">
      <c r="A31" s="1239"/>
      <c r="B31" s="1230"/>
      <c r="C31" s="1230"/>
      <c r="D31" s="1230"/>
      <c r="E31" s="1286"/>
      <c r="F31" s="1278"/>
      <c r="G31" s="1278"/>
      <c r="H31" s="1278"/>
      <c r="I31" s="1278"/>
      <c r="J31" s="1278"/>
      <c r="K31" s="1278"/>
      <c r="L31" s="1278"/>
      <c r="M31" s="1278"/>
      <c r="O31" s="1278"/>
      <c r="P31" s="1278"/>
      <c r="Q31" s="1278"/>
      <c r="R31" s="1278"/>
      <c r="S31" s="1278"/>
      <c r="T31" s="1278"/>
      <c r="U31" s="1278"/>
      <c r="V31" s="1278"/>
    </row>
    <row r="32" spans="1:22" s="1220" customFormat="1">
      <c r="A32" s="1239"/>
      <c r="B32" s="1299" t="s">
        <v>695</v>
      </c>
      <c r="C32" s="1230"/>
      <c r="D32" s="1230"/>
      <c r="E32" s="1304" t="s">
        <v>834</v>
      </c>
      <c r="F32" s="1291">
        <f>G32+J32+M32</f>
        <v>0</v>
      </c>
      <c r="G32" s="1303"/>
      <c r="H32" s="1303"/>
      <c r="I32" s="1303"/>
      <c r="J32" s="1291">
        <f>H32+I32</f>
        <v>0</v>
      </c>
      <c r="K32" s="1303"/>
      <c r="L32" s="1303"/>
      <c r="M32" s="1291">
        <f>K32+L32</f>
        <v>0</v>
      </c>
      <c r="O32" s="1291">
        <f>P32+S32+V32</f>
        <v>0</v>
      </c>
      <c r="P32" s="1303"/>
      <c r="Q32" s="1303"/>
      <c r="R32" s="1303"/>
      <c r="S32" s="1291">
        <f>Q32+R32</f>
        <v>0</v>
      </c>
      <c r="T32" s="1303"/>
      <c r="U32" s="1303"/>
      <c r="V32" s="1291">
        <f>T32+U32</f>
        <v>0</v>
      </c>
    </row>
    <row r="33" spans="1:22" s="1220" customFormat="1">
      <c r="A33" s="1239"/>
      <c r="B33" s="1299"/>
      <c r="C33" s="1230"/>
      <c r="D33" s="1230"/>
      <c r="E33" s="1298"/>
      <c r="F33" s="1297"/>
      <c r="G33" s="1297"/>
      <c r="H33" s="1297"/>
      <c r="I33" s="1297"/>
      <c r="J33" s="1297"/>
      <c r="K33" s="1297"/>
      <c r="L33" s="1297"/>
      <c r="M33" s="1297"/>
      <c r="O33" s="1297"/>
      <c r="P33" s="1297"/>
      <c r="Q33" s="1297"/>
      <c r="R33" s="1297"/>
      <c r="S33" s="1297"/>
      <c r="T33" s="1297"/>
      <c r="U33" s="1297"/>
      <c r="V33" s="1297"/>
    </row>
    <row r="34" spans="1:22" s="1220" customFormat="1">
      <c r="A34" s="1239"/>
      <c r="B34" s="1249" t="s">
        <v>696</v>
      </c>
      <c r="C34" s="1230"/>
      <c r="D34" s="1230"/>
      <c r="E34" s="1293" t="s">
        <v>835</v>
      </c>
      <c r="F34" s="1291">
        <f>G34+J34+M34</f>
        <v>0</v>
      </c>
      <c r="G34" s="1292"/>
      <c r="H34" s="1292"/>
      <c r="I34" s="1292"/>
      <c r="J34" s="1291">
        <f>H34+I34</f>
        <v>0</v>
      </c>
      <c r="K34" s="1292"/>
      <c r="L34" s="1292"/>
      <c r="M34" s="1291">
        <f>K34+L34</f>
        <v>0</v>
      </c>
      <c r="O34" s="1291">
        <f>P34+S34+V34</f>
        <v>0</v>
      </c>
      <c r="P34" s="1292"/>
      <c r="Q34" s="1292"/>
      <c r="R34" s="1292"/>
      <c r="S34" s="1291">
        <f>Q34+R34</f>
        <v>0</v>
      </c>
      <c r="T34" s="1292"/>
      <c r="U34" s="1292"/>
      <c r="V34" s="1291">
        <f>T34+U34</f>
        <v>0</v>
      </c>
    </row>
    <row r="35" spans="1:22" s="1220" customFormat="1">
      <c r="A35" s="1239"/>
      <c r="B35" s="1230"/>
      <c r="C35" s="1230"/>
      <c r="D35" s="1230"/>
      <c r="E35" s="1286"/>
      <c r="F35" s="1285"/>
      <c r="G35" s="1285"/>
      <c r="H35" s="1285"/>
      <c r="I35" s="1285"/>
      <c r="J35" s="1285"/>
      <c r="K35" s="1285"/>
      <c r="L35" s="1285"/>
      <c r="M35" s="1285"/>
      <c r="O35" s="1285"/>
      <c r="P35" s="1285"/>
      <c r="Q35" s="1285"/>
      <c r="R35" s="1285"/>
      <c r="S35" s="1285"/>
      <c r="T35" s="1285"/>
      <c r="U35" s="1285"/>
      <c r="V35" s="1285"/>
    </row>
    <row r="36" spans="1:22" s="1220" customFormat="1">
      <c r="A36" s="1281"/>
      <c r="B36" s="1280"/>
      <c r="C36" s="1280"/>
      <c r="D36" s="1280"/>
      <c r="E36" s="1279"/>
      <c r="F36" s="1278"/>
      <c r="G36" s="1278"/>
      <c r="H36" s="1278"/>
      <c r="I36" s="1278"/>
      <c r="J36" s="1278"/>
      <c r="K36" s="1278"/>
      <c r="L36" s="1278"/>
      <c r="M36" s="1278"/>
      <c r="O36" s="1278"/>
      <c r="P36" s="1278"/>
      <c r="Q36" s="1278"/>
      <c r="R36" s="1278"/>
      <c r="S36" s="1278"/>
      <c r="T36" s="1278"/>
      <c r="U36" s="1278"/>
      <c r="V36" s="1278"/>
    </row>
    <row r="37" spans="1:22" s="1220" customFormat="1">
      <c r="A37" s="1231" t="s">
        <v>697</v>
      </c>
      <c r="B37" s="1230"/>
      <c r="C37" s="1230"/>
      <c r="D37" s="1230"/>
      <c r="E37" s="1274" t="s">
        <v>836</v>
      </c>
      <c r="F37" s="1228">
        <f t="shared" ref="F37:M37" si="4">F22+F12</f>
        <v>0</v>
      </c>
      <c r="G37" s="1228">
        <f t="shared" si="4"/>
        <v>0</v>
      </c>
      <c r="H37" s="1228">
        <f t="shared" si="4"/>
        <v>0</v>
      </c>
      <c r="I37" s="1228">
        <f t="shared" si="4"/>
        <v>0</v>
      </c>
      <c r="J37" s="1228">
        <f t="shared" si="4"/>
        <v>0</v>
      </c>
      <c r="K37" s="1228">
        <f t="shared" si="4"/>
        <v>0</v>
      </c>
      <c r="L37" s="1228">
        <f t="shared" si="4"/>
        <v>0</v>
      </c>
      <c r="M37" s="1228">
        <f t="shared" si="4"/>
        <v>0</v>
      </c>
      <c r="O37" s="1228">
        <f t="shared" ref="O37:V37" si="5">O22+O12</f>
        <v>0</v>
      </c>
      <c r="P37" s="1228">
        <f t="shared" si="5"/>
        <v>0</v>
      </c>
      <c r="Q37" s="1228">
        <f t="shared" si="5"/>
        <v>0</v>
      </c>
      <c r="R37" s="1228">
        <f t="shared" si="5"/>
        <v>0</v>
      </c>
      <c r="S37" s="1228">
        <f t="shared" si="5"/>
        <v>0</v>
      </c>
      <c r="T37" s="1228">
        <f t="shared" si="5"/>
        <v>0</v>
      </c>
      <c r="U37" s="1228">
        <f t="shared" si="5"/>
        <v>0</v>
      </c>
      <c r="V37" s="1228">
        <f t="shared" si="5"/>
        <v>0</v>
      </c>
    </row>
    <row r="38" spans="1:22" s="1220" customFormat="1" ht="13.5" thickBot="1">
      <c r="A38" s="1270"/>
      <c r="B38" s="1226"/>
      <c r="C38" s="1226"/>
      <c r="D38" s="1269"/>
      <c r="E38" s="1268"/>
      <c r="F38" s="1268"/>
      <c r="G38" s="1268"/>
      <c r="H38" s="1268"/>
      <c r="I38" s="1268"/>
      <c r="J38" s="1267"/>
      <c r="K38" s="1267"/>
      <c r="L38" s="1267"/>
      <c r="M38" s="1267"/>
      <c r="O38" s="1268"/>
      <c r="P38" s="1268"/>
      <c r="Q38" s="1268"/>
      <c r="R38" s="1268"/>
      <c r="S38" s="1267"/>
      <c r="T38" s="1267"/>
      <c r="U38" s="1267"/>
      <c r="V38" s="1267"/>
    </row>
    <row r="39" spans="1:22" s="1220" customFormat="1" ht="13.5" thickTop="1">
      <c r="A39" s="1216"/>
      <c r="B39" s="1216"/>
      <c r="C39" s="1216"/>
      <c r="D39" s="1216"/>
      <c r="E39" s="1216"/>
      <c r="F39" s="1216"/>
      <c r="G39" s="1216"/>
      <c r="H39" s="1216"/>
      <c r="I39" s="1216"/>
      <c r="J39" s="1223"/>
      <c r="K39" s="1221"/>
      <c r="L39" s="1223"/>
      <c r="M39" s="1221"/>
      <c r="O39" s="1216"/>
      <c r="P39" s="1216"/>
      <c r="Q39" s="1216"/>
      <c r="R39" s="1216"/>
      <c r="S39" s="1223"/>
      <c r="T39" s="1221"/>
      <c r="U39" s="1223"/>
      <c r="V39" s="1221"/>
    </row>
    <row r="40" spans="1:22" s="1220" customFormat="1" ht="13.5" thickBot="1">
      <c r="A40" s="1216"/>
      <c r="B40" s="1216"/>
      <c r="C40" s="1216"/>
      <c r="D40" s="1216"/>
      <c r="E40" s="1216"/>
      <c r="F40" s="1216"/>
      <c r="G40" s="1216"/>
      <c r="H40" s="1216"/>
      <c r="I40" s="1216"/>
      <c r="J40" s="1223"/>
      <c r="K40" s="1221"/>
      <c r="L40" s="1223"/>
      <c r="M40" s="1221"/>
      <c r="O40" s="1216"/>
      <c r="P40" s="1216"/>
      <c r="Q40" s="1216"/>
      <c r="R40" s="1216"/>
      <c r="S40" s="1223"/>
      <c r="T40" s="1221"/>
      <c r="U40" s="1223"/>
      <c r="V40" s="1221"/>
    </row>
    <row r="41" spans="1:22" s="1220" customFormat="1" ht="13.5" thickBot="1">
      <c r="A41" s="3911" t="s">
        <v>698</v>
      </c>
      <c r="B41" s="3912"/>
      <c r="C41" s="3912"/>
      <c r="D41" s="3913"/>
      <c r="E41" s="3920" t="s">
        <v>824</v>
      </c>
      <c r="F41" s="3899" t="s">
        <v>934</v>
      </c>
      <c r="G41" s="3899" t="s">
        <v>933</v>
      </c>
      <c r="H41" s="3902" t="s">
        <v>932</v>
      </c>
      <c r="I41" s="3903"/>
      <c r="J41" s="3903"/>
      <c r="K41" s="3903"/>
      <c r="L41" s="3903"/>
      <c r="M41" s="3904"/>
      <c r="O41" s="3899" t="s">
        <v>934</v>
      </c>
      <c r="P41" s="3899" t="s">
        <v>933</v>
      </c>
      <c r="Q41" s="3902" t="s">
        <v>932</v>
      </c>
      <c r="R41" s="3903"/>
      <c r="S41" s="3903"/>
      <c r="T41" s="3903"/>
      <c r="U41" s="3903"/>
      <c r="V41" s="3904"/>
    </row>
    <row r="42" spans="1:22" s="1220" customFormat="1" ht="13.5" customHeight="1">
      <c r="A42" s="3914"/>
      <c r="B42" s="3915"/>
      <c r="C42" s="3915"/>
      <c r="D42" s="3916"/>
      <c r="E42" s="3921"/>
      <c r="F42" s="3900"/>
      <c r="G42" s="3900"/>
      <c r="H42" s="3905" t="s">
        <v>931</v>
      </c>
      <c r="I42" s="3906"/>
      <c r="J42" s="3907"/>
      <c r="K42" s="3905" t="s">
        <v>930</v>
      </c>
      <c r="L42" s="3906"/>
      <c r="M42" s="3907"/>
      <c r="O42" s="3900"/>
      <c r="P42" s="3900"/>
      <c r="Q42" s="3905" t="s">
        <v>931</v>
      </c>
      <c r="R42" s="3906"/>
      <c r="S42" s="3907"/>
      <c r="T42" s="3905" t="s">
        <v>930</v>
      </c>
      <c r="U42" s="3906"/>
      <c r="V42" s="3907"/>
    </row>
    <row r="43" spans="1:22" s="1220" customFormat="1" ht="13.5" thickBot="1">
      <c r="A43" s="3914"/>
      <c r="B43" s="3915"/>
      <c r="C43" s="3915"/>
      <c r="D43" s="3916"/>
      <c r="E43" s="3921"/>
      <c r="F43" s="3900"/>
      <c r="G43" s="3900"/>
      <c r="H43" s="3908"/>
      <c r="I43" s="3909"/>
      <c r="J43" s="3910"/>
      <c r="K43" s="3908"/>
      <c r="L43" s="3909"/>
      <c r="M43" s="3910"/>
      <c r="O43" s="3900"/>
      <c r="P43" s="3900"/>
      <c r="Q43" s="3908"/>
      <c r="R43" s="3909"/>
      <c r="S43" s="3910"/>
      <c r="T43" s="3908"/>
      <c r="U43" s="3909"/>
      <c r="V43" s="3910"/>
    </row>
    <row r="44" spans="1:22" s="1220" customFormat="1" ht="26.25" thickBot="1">
      <c r="A44" s="3917"/>
      <c r="B44" s="3918"/>
      <c r="C44" s="3918"/>
      <c r="D44" s="3919"/>
      <c r="E44" s="3922"/>
      <c r="F44" s="3901"/>
      <c r="G44" s="3901"/>
      <c r="H44" s="1260" t="s">
        <v>928</v>
      </c>
      <c r="I44" s="1260" t="s">
        <v>927</v>
      </c>
      <c r="J44" s="1260" t="s">
        <v>929</v>
      </c>
      <c r="K44" s="1260" t="s">
        <v>928</v>
      </c>
      <c r="L44" s="1260" t="s">
        <v>927</v>
      </c>
      <c r="M44" s="1260" t="s">
        <v>926</v>
      </c>
      <c r="O44" s="3901"/>
      <c r="P44" s="3901"/>
      <c r="Q44" s="1260" t="s">
        <v>928</v>
      </c>
      <c r="R44" s="1260" t="s">
        <v>927</v>
      </c>
      <c r="S44" s="1260" t="s">
        <v>929</v>
      </c>
      <c r="T44" s="1260" t="s">
        <v>928</v>
      </c>
      <c r="U44" s="1260" t="s">
        <v>927</v>
      </c>
      <c r="V44" s="1260" t="s">
        <v>926</v>
      </c>
    </row>
    <row r="45" spans="1:22" s="1220" customFormat="1" ht="13.5" thickTop="1">
      <c r="A45" s="1239"/>
      <c r="B45" s="1230"/>
      <c r="C45" s="1230"/>
      <c r="D45" s="1230"/>
      <c r="E45" s="1243"/>
      <c r="F45" s="1243"/>
      <c r="G45" s="1243"/>
      <c r="H45" s="1243"/>
      <c r="I45" s="1243"/>
      <c r="J45" s="1250"/>
      <c r="K45" s="1250"/>
      <c r="L45" s="1259"/>
      <c r="M45" s="1250"/>
      <c r="O45" s="1243"/>
      <c r="P45" s="1243"/>
      <c r="Q45" s="1243"/>
      <c r="R45" s="1243"/>
      <c r="S45" s="1250"/>
      <c r="T45" s="1250"/>
      <c r="U45" s="1259"/>
      <c r="V45" s="1250"/>
    </row>
    <row r="46" spans="1:22" s="1220" customFormat="1">
      <c r="A46" s="1231" t="s">
        <v>699</v>
      </c>
      <c r="B46" s="1230"/>
      <c r="C46" s="1230"/>
      <c r="D46" s="1230"/>
      <c r="E46" s="1258" t="s">
        <v>549</v>
      </c>
      <c r="F46" s="1255">
        <f t="shared" ref="F46:M46" si="6">F48+F50+F52+F54+F56+F58</f>
        <v>0</v>
      </c>
      <c r="G46" s="1255">
        <f t="shared" si="6"/>
        <v>0</v>
      </c>
      <c r="H46" s="1255">
        <f t="shared" si="6"/>
        <v>0</v>
      </c>
      <c r="I46" s="1255">
        <f t="shared" si="6"/>
        <v>0</v>
      </c>
      <c r="J46" s="1255">
        <f t="shared" si="6"/>
        <v>0</v>
      </c>
      <c r="K46" s="1255">
        <f t="shared" si="6"/>
        <v>0</v>
      </c>
      <c r="L46" s="1255">
        <f t="shared" si="6"/>
        <v>0</v>
      </c>
      <c r="M46" s="1255">
        <f t="shared" si="6"/>
        <v>0</v>
      </c>
      <c r="O46" s="1255">
        <f t="shared" ref="O46:V46" si="7">O48+O50+O52+O54+O56+O58</f>
        <v>0</v>
      </c>
      <c r="P46" s="1255">
        <f t="shared" si="7"/>
        <v>0</v>
      </c>
      <c r="Q46" s="1255">
        <f t="shared" si="7"/>
        <v>0</v>
      </c>
      <c r="R46" s="1255">
        <f t="shared" si="7"/>
        <v>0</v>
      </c>
      <c r="S46" s="1255">
        <f t="shared" si="7"/>
        <v>0</v>
      </c>
      <c r="T46" s="1255">
        <f t="shared" si="7"/>
        <v>0</v>
      </c>
      <c r="U46" s="1255">
        <f t="shared" si="7"/>
        <v>0</v>
      </c>
      <c r="V46" s="1255">
        <f t="shared" si="7"/>
        <v>0</v>
      </c>
    </row>
    <row r="47" spans="1:22" s="1220" customFormat="1">
      <c r="A47" s="1239"/>
      <c r="B47" s="1230"/>
      <c r="C47" s="1230"/>
      <c r="D47" s="1230"/>
      <c r="E47" s="1243"/>
      <c r="F47" s="1242"/>
      <c r="G47" s="1242"/>
      <c r="H47" s="1242"/>
      <c r="I47" s="1242"/>
      <c r="J47" s="1242"/>
      <c r="K47" s="1242"/>
      <c r="L47" s="1242"/>
      <c r="M47" s="1242"/>
      <c r="O47" s="1242"/>
      <c r="P47" s="1242"/>
      <c r="Q47" s="1242"/>
      <c r="R47" s="1242"/>
      <c r="S47" s="1242"/>
      <c r="T47" s="1242"/>
      <c r="U47" s="1242"/>
      <c r="V47" s="1242"/>
    </row>
    <row r="48" spans="1:22" s="1220" customFormat="1">
      <c r="A48" s="1239"/>
      <c r="B48" s="1249" t="s">
        <v>700</v>
      </c>
      <c r="C48" s="1230"/>
      <c r="D48" s="1230"/>
      <c r="E48" s="1257" t="s">
        <v>838</v>
      </c>
      <c r="F48" s="1240">
        <f>G48+J48+M48</f>
        <v>0</v>
      </c>
      <c r="G48" s="1241"/>
      <c r="H48" s="1241"/>
      <c r="I48" s="1241"/>
      <c r="J48" s="1240">
        <f>H48+I48</f>
        <v>0</v>
      </c>
      <c r="K48" s="1241"/>
      <c r="L48" s="1241"/>
      <c r="M48" s="1240">
        <f>K48+L48</f>
        <v>0</v>
      </c>
      <c r="O48" s="1240">
        <f>P48+S48+V48</f>
        <v>0</v>
      </c>
      <c r="P48" s="1241"/>
      <c r="Q48" s="1241"/>
      <c r="R48" s="1241"/>
      <c r="S48" s="1240">
        <f>Q48+R48</f>
        <v>0</v>
      </c>
      <c r="T48" s="1241"/>
      <c r="U48" s="1241"/>
      <c r="V48" s="1240">
        <f>T48+U48</f>
        <v>0</v>
      </c>
    </row>
    <row r="49" spans="1:22" s="1220" customFormat="1">
      <c r="A49" s="1239"/>
      <c r="B49" s="1249"/>
      <c r="C49" s="1230"/>
      <c r="D49" s="1230"/>
      <c r="E49" s="1246"/>
      <c r="F49" s="1250"/>
      <c r="G49" s="1250"/>
      <c r="H49" s="1250"/>
      <c r="I49" s="1250"/>
      <c r="J49" s="1250"/>
      <c r="K49" s="1250"/>
      <c r="L49" s="1250"/>
      <c r="M49" s="1250"/>
      <c r="O49" s="1250"/>
      <c r="P49" s="1250"/>
      <c r="Q49" s="1250"/>
      <c r="R49" s="1250"/>
      <c r="S49" s="1250"/>
      <c r="T49" s="1250"/>
      <c r="U49" s="1250"/>
      <c r="V49" s="1250"/>
    </row>
    <row r="50" spans="1:22" s="1220" customFormat="1">
      <c r="A50" s="1239"/>
      <c r="B50" s="1249" t="s">
        <v>701</v>
      </c>
      <c r="C50" s="1230"/>
      <c r="D50" s="1230"/>
      <c r="E50" s="1257">
        <v>11</v>
      </c>
      <c r="F50" s="1240">
        <f>G50+J50+M50</f>
        <v>0</v>
      </c>
      <c r="G50" s="1241"/>
      <c r="H50" s="1241"/>
      <c r="I50" s="1241"/>
      <c r="J50" s="1240">
        <f>H50+I50</f>
        <v>0</v>
      </c>
      <c r="K50" s="1241"/>
      <c r="L50" s="1241"/>
      <c r="M50" s="1240">
        <f>K50+L50</f>
        <v>0</v>
      </c>
      <c r="O50" s="1240">
        <f>P50+S50+V50</f>
        <v>0</v>
      </c>
      <c r="P50" s="1241"/>
      <c r="Q50" s="1241"/>
      <c r="R50" s="1241"/>
      <c r="S50" s="1240">
        <f>Q50+R50</f>
        <v>0</v>
      </c>
      <c r="T50" s="1241"/>
      <c r="U50" s="1241"/>
      <c r="V50" s="1240">
        <f>T50+U50</f>
        <v>0</v>
      </c>
    </row>
    <row r="51" spans="1:22" s="1220" customFormat="1">
      <c r="A51" s="1239"/>
      <c r="B51" s="1249"/>
      <c r="C51" s="1230"/>
      <c r="D51" s="1230"/>
      <c r="E51" s="1246"/>
      <c r="F51" s="1250"/>
      <c r="G51" s="1250"/>
      <c r="H51" s="1250"/>
      <c r="I51" s="1250"/>
      <c r="J51" s="1250"/>
      <c r="K51" s="1250"/>
      <c r="L51" s="1250"/>
      <c r="M51" s="1250"/>
      <c r="O51" s="1250"/>
      <c r="P51" s="1250"/>
      <c r="Q51" s="1250"/>
      <c r="R51" s="1250"/>
      <c r="S51" s="1250"/>
      <c r="T51" s="1250"/>
      <c r="U51" s="1250"/>
      <c r="V51" s="1250"/>
    </row>
    <row r="52" spans="1:22" s="1220" customFormat="1">
      <c r="A52" s="1239"/>
      <c r="B52" s="1238" t="s">
        <v>702</v>
      </c>
      <c r="C52" s="1248"/>
      <c r="D52" s="1230"/>
      <c r="E52" s="1257" t="s">
        <v>839</v>
      </c>
      <c r="F52" s="1240">
        <f>G52+J52+M52</f>
        <v>0</v>
      </c>
      <c r="G52" s="1241"/>
      <c r="H52" s="1241"/>
      <c r="I52" s="1241"/>
      <c r="J52" s="1240">
        <f>H52+I52</f>
        <v>0</v>
      </c>
      <c r="K52" s="1241"/>
      <c r="L52" s="1241"/>
      <c r="M52" s="1240">
        <f>K52+L52</f>
        <v>0</v>
      </c>
      <c r="O52" s="1240">
        <f>P52+S52+V52</f>
        <v>0</v>
      </c>
      <c r="P52" s="1241"/>
      <c r="Q52" s="1241"/>
      <c r="R52" s="1241"/>
      <c r="S52" s="1240">
        <f>Q52+R52</f>
        <v>0</v>
      </c>
      <c r="T52" s="1241"/>
      <c r="U52" s="1241"/>
      <c r="V52" s="1240">
        <f>T52+U52</f>
        <v>0</v>
      </c>
    </row>
    <row r="53" spans="1:22" s="1220" customFormat="1">
      <c r="A53" s="1239"/>
      <c r="B53" s="1230"/>
      <c r="C53" s="1248"/>
      <c r="D53" s="1254"/>
      <c r="E53" s="1246"/>
      <c r="F53" s="1250"/>
      <c r="G53" s="1250"/>
      <c r="H53" s="1250"/>
      <c r="I53" s="1250"/>
      <c r="J53" s="1250"/>
      <c r="K53" s="1250"/>
      <c r="L53" s="1250"/>
      <c r="M53" s="1250"/>
      <c r="O53" s="1250"/>
      <c r="P53" s="1250"/>
      <c r="Q53" s="1250"/>
      <c r="R53" s="1250"/>
      <c r="S53" s="1250"/>
      <c r="T53" s="1250"/>
      <c r="U53" s="1250"/>
      <c r="V53" s="1250"/>
    </row>
    <row r="54" spans="1:22" s="1220" customFormat="1">
      <c r="A54" s="1239"/>
      <c r="B54" s="1238" t="s">
        <v>703</v>
      </c>
      <c r="C54" s="1248"/>
      <c r="D54" s="1254"/>
      <c r="E54" s="1257" t="s">
        <v>840</v>
      </c>
      <c r="F54" s="1240">
        <f>G54+J54+M54</f>
        <v>0</v>
      </c>
      <c r="G54" s="1241"/>
      <c r="H54" s="1241"/>
      <c r="I54" s="1241"/>
      <c r="J54" s="1240">
        <f>H54+I54</f>
        <v>0</v>
      </c>
      <c r="K54" s="1241"/>
      <c r="L54" s="1241"/>
      <c r="M54" s="1240">
        <f>K54+L54</f>
        <v>0</v>
      </c>
      <c r="O54" s="1240">
        <f>P54+S54+V54</f>
        <v>0</v>
      </c>
      <c r="P54" s="1241"/>
      <c r="Q54" s="1241"/>
      <c r="R54" s="1241"/>
      <c r="S54" s="1240">
        <f>Q54+R54</f>
        <v>0</v>
      </c>
      <c r="T54" s="1241"/>
      <c r="U54" s="1241"/>
      <c r="V54" s="1240">
        <f>T54+U54</f>
        <v>0</v>
      </c>
    </row>
    <row r="55" spans="1:22" s="1220" customFormat="1">
      <c r="A55" s="1239"/>
      <c r="B55" s="1249"/>
      <c r="C55" s="1230"/>
      <c r="D55" s="1254"/>
      <c r="E55" s="1257"/>
      <c r="F55" s="1250"/>
      <c r="G55" s="1250"/>
      <c r="H55" s="1250"/>
      <c r="I55" s="1250"/>
      <c r="J55" s="1250"/>
      <c r="K55" s="1250"/>
      <c r="L55" s="1250"/>
      <c r="M55" s="1250"/>
      <c r="O55" s="1250"/>
      <c r="P55" s="1250"/>
      <c r="Q55" s="1250"/>
      <c r="R55" s="1250"/>
      <c r="S55" s="1250"/>
      <c r="T55" s="1250"/>
      <c r="U55" s="1250"/>
      <c r="V55" s="1250"/>
    </row>
    <row r="56" spans="1:22" s="1220" customFormat="1">
      <c r="A56" s="1239"/>
      <c r="B56" s="1249" t="s">
        <v>704</v>
      </c>
      <c r="C56" s="1230"/>
      <c r="D56" s="1254"/>
      <c r="E56" s="1257">
        <v>14</v>
      </c>
      <c r="F56" s="1240">
        <f>G56+J56+M56</f>
        <v>0</v>
      </c>
      <c r="G56" s="1241"/>
      <c r="H56" s="1241"/>
      <c r="I56" s="1241"/>
      <c r="J56" s="1240">
        <f>H56+I56</f>
        <v>0</v>
      </c>
      <c r="K56" s="1241"/>
      <c r="L56" s="1241"/>
      <c r="M56" s="1240">
        <f>K56+L56</f>
        <v>0</v>
      </c>
      <c r="O56" s="1240">
        <f>P56+S56+V56</f>
        <v>0</v>
      </c>
      <c r="P56" s="1241"/>
      <c r="Q56" s="1241"/>
      <c r="R56" s="1241"/>
      <c r="S56" s="1240">
        <f>Q56+R56</f>
        <v>0</v>
      </c>
      <c r="T56" s="1241"/>
      <c r="U56" s="1241"/>
      <c r="V56" s="1240">
        <f>T56+U56</f>
        <v>0</v>
      </c>
    </row>
    <row r="57" spans="1:22" s="1220" customFormat="1">
      <c r="A57" s="1239"/>
      <c r="B57" s="1249"/>
      <c r="C57" s="1230"/>
      <c r="D57" s="1254"/>
      <c r="E57" s="1257"/>
      <c r="F57" s="1256"/>
      <c r="G57" s="1256"/>
      <c r="H57" s="1256"/>
      <c r="I57" s="1256"/>
      <c r="J57" s="1256"/>
      <c r="K57" s="1256"/>
      <c r="L57" s="1256"/>
      <c r="M57" s="1256"/>
      <c r="O57" s="1256"/>
      <c r="P57" s="1256"/>
      <c r="Q57" s="1256"/>
      <c r="R57" s="1256"/>
      <c r="S57" s="1240"/>
      <c r="T57" s="1256"/>
      <c r="U57" s="1256"/>
      <c r="V57" s="1256"/>
    </row>
    <row r="58" spans="1:22" s="1220" customFormat="1">
      <c r="A58" s="1239"/>
      <c r="B58" s="1249" t="s">
        <v>705</v>
      </c>
      <c r="C58" s="1230"/>
      <c r="D58" s="1254"/>
      <c r="E58" s="1257">
        <v>15</v>
      </c>
      <c r="F58" s="1240">
        <f>G58+J58+M58</f>
        <v>0</v>
      </c>
      <c r="G58" s="1241"/>
      <c r="H58" s="1241"/>
      <c r="I58" s="1241"/>
      <c r="J58" s="1240"/>
      <c r="K58" s="1241"/>
      <c r="L58" s="1241"/>
      <c r="M58" s="1240">
        <f>K58+L58</f>
        <v>0</v>
      </c>
      <c r="O58" s="1240">
        <f>P58+S58+V58</f>
        <v>0</v>
      </c>
      <c r="P58" s="1241"/>
      <c r="Q58" s="1241"/>
      <c r="R58" s="1241"/>
      <c r="S58" s="1240">
        <f>Q58+R58</f>
        <v>0</v>
      </c>
      <c r="T58" s="1241"/>
      <c r="U58" s="1241"/>
      <c r="V58" s="1240">
        <f>T58+U58</f>
        <v>0</v>
      </c>
    </row>
    <row r="59" spans="1:22" s="1220" customFormat="1">
      <c r="A59" s="1239"/>
      <c r="B59" s="1249"/>
      <c r="C59" s="1230"/>
      <c r="D59" s="1254"/>
      <c r="E59" s="1257"/>
      <c r="F59" s="1256"/>
      <c r="G59" s="1256"/>
      <c r="H59" s="1256"/>
      <c r="I59" s="1256"/>
      <c r="J59" s="1256"/>
      <c r="K59" s="1256"/>
      <c r="L59" s="1256"/>
      <c r="M59" s="1256"/>
      <c r="O59" s="1256"/>
      <c r="P59" s="1256"/>
      <c r="Q59" s="1256"/>
      <c r="R59" s="1256"/>
      <c r="S59" s="1256"/>
      <c r="T59" s="1256"/>
      <c r="U59" s="1256"/>
      <c r="V59" s="1256"/>
    </row>
    <row r="60" spans="1:22" s="1220" customFormat="1">
      <c r="A60" s="1253" t="s">
        <v>548</v>
      </c>
      <c r="B60" s="1249"/>
      <c r="C60" s="1230"/>
      <c r="D60" s="1254"/>
      <c r="E60" s="1229">
        <v>16</v>
      </c>
      <c r="F60" s="1255">
        <f t="shared" ref="F60:M60" si="8">F62</f>
        <v>0</v>
      </c>
      <c r="G60" s="1255">
        <f t="shared" si="8"/>
        <v>0</v>
      </c>
      <c r="H60" s="1255">
        <f t="shared" si="8"/>
        <v>0</v>
      </c>
      <c r="I60" s="1255">
        <f t="shared" si="8"/>
        <v>0</v>
      </c>
      <c r="J60" s="1255">
        <f t="shared" si="8"/>
        <v>0</v>
      </c>
      <c r="K60" s="1255">
        <f t="shared" si="8"/>
        <v>0</v>
      </c>
      <c r="L60" s="1255">
        <f t="shared" si="8"/>
        <v>0</v>
      </c>
      <c r="M60" s="1255">
        <f t="shared" si="8"/>
        <v>0</v>
      </c>
      <c r="O60" s="1255">
        <f t="shared" ref="O60:V60" si="9">O62</f>
        <v>0</v>
      </c>
      <c r="P60" s="1255">
        <f t="shared" si="9"/>
        <v>0</v>
      </c>
      <c r="Q60" s="1255">
        <f t="shared" si="9"/>
        <v>0</v>
      </c>
      <c r="R60" s="1255">
        <f t="shared" si="9"/>
        <v>0</v>
      </c>
      <c r="S60" s="1255">
        <f t="shared" si="9"/>
        <v>0</v>
      </c>
      <c r="T60" s="1255">
        <f t="shared" si="9"/>
        <v>0</v>
      </c>
      <c r="U60" s="1255">
        <f t="shared" si="9"/>
        <v>0</v>
      </c>
      <c r="V60" s="1255">
        <f t="shared" si="9"/>
        <v>0</v>
      </c>
    </row>
    <row r="61" spans="1:22" s="1220" customFormat="1">
      <c r="A61" s="1239"/>
      <c r="B61" s="1230"/>
      <c r="C61" s="1230"/>
      <c r="D61" s="1254"/>
      <c r="E61" s="1243"/>
      <c r="F61" s="1242"/>
      <c r="G61" s="1242"/>
      <c r="H61" s="1242"/>
      <c r="I61" s="1242"/>
      <c r="J61" s="1242"/>
      <c r="K61" s="1242"/>
      <c r="L61" s="1242"/>
      <c r="M61" s="1242"/>
      <c r="O61" s="1242"/>
      <c r="P61" s="1242"/>
      <c r="Q61" s="1242"/>
      <c r="R61" s="1242"/>
      <c r="S61" s="1242"/>
      <c r="T61" s="1242"/>
      <c r="U61" s="1242"/>
      <c r="V61" s="1242"/>
    </row>
    <row r="62" spans="1:22" s="1220" customFormat="1">
      <c r="A62" s="1253"/>
      <c r="B62" s="1238" t="s">
        <v>706</v>
      </c>
      <c r="C62" s="1248"/>
      <c r="D62" s="1254"/>
      <c r="E62" s="1237" t="s">
        <v>841</v>
      </c>
      <c r="F62" s="1240">
        <f>G62+J62+M62</f>
        <v>0</v>
      </c>
      <c r="G62" s="1241"/>
      <c r="H62" s="1241"/>
      <c r="I62" s="1241"/>
      <c r="J62" s="1240">
        <f>H62+I62</f>
        <v>0</v>
      </c>
      <c r="K62" s="1241"/>
      <c r="L62" s="1241"/>
      <c r="M62" s="1240">
        <f>K62+L62</f>
        <v>0</v>
      </c>
      <c r="O62" s="1240">
        <f>P62+S62+V62</f>
        <v>0</v>
      </c>
      <c r="P62" s="1241"/>
      <c r="Q62" s="1241"/>
      <c r="R62" s="1241"/>
      <c r="S62" s="1240">
        <f>Q62+R62</f>
        <v>0</v>
      </c>
      <c r="T62" s="1241"/>
      <c r="U62" s="1241"/>
      <c r="V62" s="1240">
        <f>T62+U62</f>
        <v>0</v>
      </c>
    </row>
    <row r="63" spans="1:22" s="1220" customFormat="1">
      <c r="A63" s="1239"/>
      <c r="B63" s="1230"/>
      <c r="C63" s="1230"/>
      <c r="D63" s="1248"/>
      <c r="E63" s="1246"/>
      <c r="F63" s="1250"/>
      <c r="G63" s="1250"/>
      <c r="H63" s="1250"/>
      <c r="I63" s="1250"/>
      <c r="J63" s="1250"/>
      <c r="K63" s="1250"/>
      <c r="L63" s="1250"/>
      <c r="M63" s="1250"/>
      <c r="O63" s="1250"/>
      <c r="P63" s="1250"/>
      <c r="Q63" s="1250"/>
      <c r="R63" s="1250"/>
      <c r="S63" s="1250"/>
      <c r="T63" s="1250"/>
      <c r="U63" s="1250"/>
      <c r="V63" s="1250"/>
    </row>
    <row r="64" spans="1:22" s="1220" customFormat="1">
      <c r="A64" s="1253" t="s">
        <v>707</v>
      </c>
      <c r="B64" s="1230"/>
      <c r="C64" s="1230"/>
      <c r="D64" s="1230"/>
      <c r="E64" s="1252" t="s">
        <v>842</v>
      </c>
      <c r="F64" s="1251">
        <f t="shared" ref="F64:M64" si="10">+F66+F72+F80</f>
        <v>0</v>
      </c>
      <c r="G64" s="1251">
        <f t="shared" si="10"/>
        <v>0</v>
      </c>
      <c r="H64" s="1251">
        <f t="shared" si="10"/>
        <v>0</v>
      </c>
      <c r="I64" s="1251">
        <f t="shared" si="10"/>
        <v>0</v>
      </c>
      <c r="J64" s="1251">
        <f t="shared" si="10"/>
        <v>0</v>
      </c>
      <c r="K64" s="1251">
        <f t="shared" si="10"/>
        <v>0</v>
      </c>
      <c r="L64" s="1251">
        <f t="shared" si="10"/>
        <v>0</v>
      </c>
      <c r="M64" s="1251">
        <f t="shared" si="10"/>
        <v>0</v>
      </c>
      <c r="O64" s="1251">
        <f t="shared" ref="O64:V64" si="11">+O66+O72+O80</f>
        <v>0</v>
      </c>
      <c r="P64" s="1251">
        <f t="shared" si="11"/>
        <v>0</v>
      </c>
      <c r="Q64" s="1251">
        <f t="shared" si="11"/>
        <v>0</v>
      </c>
      <c r="R64" s="1251">
        <f t="shared" si="11"/>
        <v>0</v>
      </c>
      <c r="S64" s="1251">
        <f t="shared" si="11"/>
        <v>0</v>
      </c>
      <c r="T64" s="1251">
        <f t="shared" si="11"/>
        <v>0</v>
      </c>
      <c r="U64" s="1251">
        <f t="shared" si="11"/>
        <v>0</v>
      </c>
      <c r="V64" s="1251">
        <f t="shared" si="11"/>
        <v>0</v>
      </c>
    </row>
    <row r="65" spans="1:22" s="1220" customFormat="1">
      <c r="A65" s="1239"/>
      <c r="B65" s="1230"/>
      <c r="C65" s="1248"/>
      <c r="D65" s="1230"/>
      <c r="E65" s="1246"/>
      <c r="F65" s="1250"/>
      <c r="G65" s="1250"/>
      <c r="H65" s="1250"/>
      <c r="I65" s="1250"/>
      <c r="J65" s="1250"/>
      <c r="K65" s="1250"/>
      <c r="L65" s="1250"/>
      <c r="M65" s="1250"/>
      <c r="O65" s="1250"/>
      <c r="P65" s="1250"/>
      <c r="Q65" s="1250"/>
      <c r="R65" s="1250"/>
      <c r="S65" s="1250"/>
      <c r="T65" s="1250"/>
      <c r="U65" s="1250"/>
      <c r="V65" s="1250"/>
    </row>
    <row r="66" spans="1:22" s="1220" customFormat="1">
      <c r="A66" s="1239"/>
      <c r="B66" s="1238" t="s">
        <v>708</v>
      </c>
      <c r="C66" s="1230"/>
      <c r="D66" s="1230"/>
      <c r="E66" s="1237" t="s">
        <v>843</v>
      </c>
      <c r="F66" s="1236">
        <f t="shared" ref="F66:L66" si="12">F67+F70</f>
        <v>0</v>
      </c>
      <c r="G66" s="1236">
        <f t="shared" si="12"/>
        <v>0</v>
      </c>
      <c r="H66" s="1236">
        <f t="shared" si="12"/>
        <v>0</v>
      </c>
      <c r="I66" s="1236">
        <f t="shared" si="12"/>
        <v>0</v>
      </c>
      <c r="J66" s="1236">
        <f t="shared" si="12"/>
        <v>0</v>
      </c>
      <c r="K66" s="1236">
        <f t="shared" si="12"/>
        <v>0</v>
      </c>
      <c r="L66" s="1236">
        <f t="shared" si="12"/>
        <v>0</v>
      </c>
      <c r="M66" s="1236">
        <f>M67+M70</f>
        <v>0</v>
      </c>
      <c r="O66" s="1236">
        <f t="shared" ref="O66:U66" si="13">O67+O70</f>
        <v>0</v>
      </c>
      <c r="P66" s="1236">
        <f t="shared" si="13"/>
        <v>0</v>
      </c>
      <c r="Q66" s="1236">
        <f t="shared" si="13"/>
        <v>0</v>
      </c>
      <c r="R66" s="1236">
        <f t="shared" si="13"/>
        <v>0</v>
      </c>
      <c r="S66" s="1236">
        <f t="shared" si="13"/>
        <v>0</v>
      </c>
      <c r="T66" s="1236">
        <f t="shared" si="13"/>
        <v>0</v>
      </c>
      <c r="U66" s="1236">
        <f t="shared" si="13"/>
        <v>0</v>
      </c>
      <c r="V66" s="1236">
        <f>V67+V70</f>
        <v>0</v>
      </c>
    </row>
    <row r="67" spans="1:22" s="1220" customFormat="1">
      <c r="A67" s="1239"/>
      <c r="B67" s="1230"/>
      <c r="C67" s="1248" t="s">
        <v>709</v>
      </c>
      <c r="D67" s="1230"/>
      <c r="E67" s="1246" t="s">
        <v>844</v>
      </c>
      <c r="F67" s="1240">
        <f>G67+J67+M67</f>
        <v>0</v>
      </c>
      <c r="G67" s="1241"/>
      <c r="H67" s="1241"/>
      <c r="I67" s="1241"/>
      <c r="J67" s="1240">
        <f>H67+I67</f>
        <v>0</v>
      </c>
      <c r="K67" s="1241"/>
      <c r="L67" s="1241"/>
      <c r="M67" s="1240">
        <f>K67+L67</f>
        <v>0</v>
      </c>
      <c r="O67" s="1240">
        <f>P67+S67+V67</f>
        <v>0</v>
      </c>
      <c r="P67" s="1241"/>
      <c r="Q67" s="1241"/>
      <c r="R67" s="1241"/>
      <c r="S67" s="1240">
        <f>Q67+R67</f>
        <v>0</v>
      </c>
      <c r="T67" s="1241"/>
      <c r="U67" s="1241"/>
      <c r="V67" s="1240">
        <f>T67+U67</f>
        <v>0</v>
      </c>
    </row>
    <row r="68" spans="1:22" s="1220" customFormat="1">
      <c r="A68" s="1239"/>
      <c r="B68" s="1230"/>
      <c r="C68" s="1248"/>
      <c r="D68" s="1230" t="s">
        <v>710</v>
      </c>
      <c r="E68" s="1246"/>
      <c r="F68" s="1250"/>
      <c r="G68" s="1250"/>
      <c r="H68" s="1250"/>
      <c r="I68" s="1250"/>
      <c r="J68" s="1250"/>
      <c r="K68" s="1250"/>
      <c r="L68" s="1250"/>
      <c r="M68" s="1250"/>
      <c r="O68" s="1250"/>
      <c r="P68" s="1250"/>
      <c r="Q68" s="1250"/>
      <c r="R68" s="1250"/>
      <c r="S68" s="1250"/>
      <c r="T68" s="1250"/>
      <c r="U68" s="1250"/>
      <c r="V68" s="1250"/>
    </row>
    <row r="69" spans="1:22" s="1220" customFormat="1">
      <c r="A69" s="1239"/>
      <c r="B69" s="1230"/>
      <c r="C69" s="1248"/>
      <c r="D69" s="1230" t="s">
        <v>711</v>
      </c>
      <c r="E69" s="1246"/>
      <c r="F69" s="1250"/>
      <c r="G69" s="1250"/>
      <c r="H69" s="1250"/>
      <c r="I69" s="1250"/>
      <c r="J69" s="1250"/>
      <c r="K69" s="1250"/>
      <c r="L69" s="1250"/>
      <c r="M69" s="1250"/>
      <c r="O69" s="1250"/>
      <c r="P69" s="1250"/>
      <c r="Q69" s="1250"/>
      <c r="R69" s="1250"/>
      <c r="S69" s="1250"/>
      <c r="T69" s="1250"/>
      <c r="U69" s="1250"/>
      <c r="V69" s="1250"/>
    </row>
    <row r="70" spans="1:22" s="1220" customFormat="1">
      <c r="A70" s="1239"/>
      <c r="B70" s="1230"/>
      <c r="C70" s="1230" t="s">
        <v>712</v>
      </c>
      <c r="D70" s="1230"/>
      <c r="E70" s="1243" t="s">
        <v>845</v>
      </c>
      <c r="F70" s="1240">
        <f>G70+J70+M70</f>
        <v>0</v>
      </c>
      <c r="G70" s="1241"/>
      <c r="H70" s="1241"/>
      <c r="I70" s="1241"/>
      <c r="J70" s="1240">
        <f>H70+I70</f>
        <v>0</v>
      </c>
      <c r="K70" s="1241"/>
      <c r="L70" s="1241"/>
      <c r="M70" s="1240">
        <f>K70+L70</f>
        <v>0</v>
      </c>
      <c r="O70" s="1240">
        <f>P70+S70+V70</f>
        <v>0</v>
      </c>
      <c r="P70" s="1241"/>
      <c r="Q70" s="1241"/>
      <c r="R70" s="1241"/>
      <c r="S70" s="1240">
        <f>Q70+R70</f>
        <v>0</v>
      </c>
      <c r="T70" s="1241"/>
      <c r="U70" s="1241"/>
      <c r="V70" s="1240">
        <f>T70+U70</f>
        <v>0</v>
      </c>
    </row>
    <row r="71" spans="1:22" s="1220" customFormat="1">
      <c r="A71" s="1239"/>
      <c r="B71" s="1230"/>
      <c r="C71" s="1248"/>
      <c r="D71" s="1230"/>
      <c r="E71" s="1246"/>
      <c r="F71" s="1250"/>
      <c r="G71" s="1250"/>
      <c r="H71" s="1250"/>
      <c r="I71" s="1250"/>
      <c r="J71" s="1250"/>
      <c r="K71" s="1250"/>
      <c r="L71" s="1250"/>
      <c r="M71" s="1250"/>
      <c r="O71" s="1250"/>
      <c r="P71" s="1250"/>
      <c r="Q71" s="1250"/>
      <c r="R71" s="1250"/>
      <c r="S71" s="1250"/>
      <c r="T71" s="1250"/>
      <c r="U71" s="1250"/>
      <c r="V71" s="1250"/>
    </row>
    <row r="72" spans="1:22" s="1220" customFormat="1">
      <c r="A72" s="1239"/>
      <c r="B72" s="1238" t="s">
        <v>713</v>
      </c>
      <c r="C72" s="1230"/>
      <c r="D72" s="1230"/>
      <c r="E72" s="1237" t="s">
        <v>846</v>
      </c>
      <c r="F72" s="1236">
        <f>F73+F74+F75+F76+F77+F78</f>
        <v>0</v>
      </c>
      <c r="G72" s="1236">
        <f t="shared" ref="G72:L72" si="14">G73+G74+G75+G76+G77+G78</f>
        <v>0</v>
      </c>
      <c r="H72" s="1236">
        <f t="shared" si="14"/>
        <v>0</v>
      </c>
      <c r="I72" s="1236">
        <f t="shared" si="14"/>
        <v>0</v>
      </c>
      <c r="J72" s="1236">
        <f t="shared" si="14"/>
        <v>0</v>
      </c>
      <c r="K72" s="1236">
        <f t="shared" si="14"/>
        <v>0</v>
      </c>
      <c r="L72" s="1236">
        <f t="shared" si="14"/>
        <v>0</v>
      </c>
      <c r="M72" s="1236">
        <f>M73+M74+M75+M76+M77+M78</f>
        <v>0</v>
      </c>
      <c r="O72" s="1236">
        <f>O73+O74+O75+O76+O77+O78</f>
        <v>0</v>
      </c>
      <c r="P72" s="1236">
        <f t="shared" ref="P72:U72" si="15">P73+P74+P75+P76+P77+P78</f>
        <v>0</v>
      </c>
      <c r="Q72" s="1236">
        <f t="shared" si="15"/>
        <v>0</v>
      </c>
      <c r="R72" s="1236">
        <f t="shared" si="15"/>
        <v>0</v>
      </c>
      <c r="S72" s="1236">
        <f t="shared" si="15"/>
        <v>0</v>
      </c>
      <c r="T72" s="1236">
        <f t="shared" si="15"/>
        <v>0</v>
      </c>
      <c r="U72" s="1236">
        <f t="shared" si="15"/>
        <v>0</v>
      </c>
      <c r="V72" s="1236">
        <f>V73+V74+V75+V76+V77+V78</f>
        <v>0</v>
      </c>
    </row>
    <row r="73" spans="1:22" s="1220" customFormat="1">
      <c r="A73" s="1239"/>
      <c r="B73" s="1249"/>
      <c r="C73" s="1230" t="s">
        <v>714</v>
      </c>
      <c r="D73" s="1230"/>
      <c r="E73" s="1246">
        <v>42</v>
      </c>
      <c r="F73" s="1240">
        <f>G73+J73+M73</f>
        <v>0</v>
      </c>
      <c r="G73" s="1241"/>
      <c r="H73" s="1241"/>
      <c r="I73" s="1241"/>
      <c r="J73" s="1240">
        <f t="shared" ref="J73:J78" si="16">H73+I73</f>
        <v>0</v>
      </c>
      <c r="K73" s="1241"/>
      <c r="L73" s="1241"/>
      <c r="M73" s="1240">
        <f>K73+L73</f>
        <v>0</v>
      </c>
      <c r="O73" s="1240">
        <f t="shared" ref="O73:O78" si="17">P73+S73+V73</f>
        <v>0</v>
      </c>
      <c r="P73" s="1241"/>
      <c r="Q73" s="1241"/>
      <c r="R73" s="1241"/>
      <c r="S73" s="1240">
        <f t="shared" ref="S73:S78" si="18">Q73+R73</f>
        <v>0</v>
      </c>
      <c r="T73" s="1241"/>
      <c r="U73" s="1241"/>
      <c r="V73" s="1240">
        <f t="shared" ref="V73:V78" si="19">T73+U73</f>
        <v>0</v>
      </c>
    </row>
    <row r="74" spans="1:22" s="1220" customFormat="1">
      <c r="A74" s="1239"/>
      <c r="B74" s="1230"/>
      <c r="C74" s="1248" t="s">
        <v>715</v>
      </c>
      <c r="D74" s="1247"/>
      <c r="E74" s="1246">
        <v>43</v>
      </c>
      <c r="F74" s="1240">
        <f t="shared" ref="F74:F80" si="20">G74+J74+M74</f>
        <v>0</v>
      </c>
      <c r="G74" s="1241"/>
      <c r="H74" s="1241"/>
      <c r="I74" s="1241"/>
      <c r="J74" s="1240">
        <f t="shared" si="16"/>
        <v>0</v>
      </c>
      <c r="K74" s="1241"/>
      <c r="L74" s="1241"/>
      <c r="M74" s="1240">
        <f t="shared" ref="M74:M80" si="21">K74+L74</f>
        <v>0</v>
      </c>
      <c r="O74" s="1240">
        <f t="shared" si="17"/>
        <v>0</v>
      </c>
      <c r="P74" s="1241"/>
      <c r="Q74" s="1241"/>
      <c r="R74" s="1241"/>
      <c r="S74" s="1240">
        <f t="shared" si="18"/>
        <v>0</v>
      </c>
      <c r="T74" s="1241"/>
      <c r="U74" s="1241"/>
      <c r="V74" s="1240">
        <f t="shared" si="19"/>
        <v>0</v>
      </c>
    </row>
    <row r="75" spans="1:22" s="1220" customFormat="1">
      <c r="A75" s="1239"/>
      <c r="B75" s="1230"/>
      <c r="C75" s="1248" t="s">
        <v>716</v>
      </c>
      <c r="D75" s="1247"/>
      <c r="E75" s="1246">
        <v>44</v>
      </c>
      <c r="F75" s="1240">
        <f t="shared" si="20"/>
        <v>0</v>
      </c>
      <c r="G75" s="1241"/>
      <c r="H75" s="1241"/>
      <c r="I75" s="1241"/>
      <c r="J75" s="1240">
        <f t="shared" si="16"/>
        <v>0</v>
      </c>
      <c r="K75" s="1241"/>
      <c r="L75" s="1241"/>
      <c r="M75" s="1240">
        <f t="shared" si="21"/>
        <v>0</v>
      </c>
      <c r="O75" s="1240">
        <f t="shared" si="17"/>
        <v>0</v>
      </c>
      <c r="P75" s="1241"/>
      <c r="Q75" s="1241"/>
      <c r="R75" s="1241"/>
      <c r="S75" s="1240">
        <f t="shared" si="18"/>
        <v>0</v>
      </c>
      <c r="T75" s="1241"/>
      <c r="U75" s="1241"/>
      <c r="V75" s="1240">
        <f t="shared" si="19"/>
        <v>0</v>
      </c>
    </row>
    <row r="76" spans="1:22" s="1220" customFormat="1">
      <c r="A76" s="1239"/>
      <c r="B76" s="1230"/>
      <c r="C76" s="1245" t="s">
        <v>717</v>
      </c>
      <c r="D76" s="1230"/>
      <c r="E76" s="1243">
        <v>46</v>
      </c>
      <c r="F76" s="1240">
        <f t="shared" si="20"/>
        <v>0</v>
      </c>
      <c r="G76" s="1241"/>
      <c r="H76" s="1241"/>
      <c r="I76" s="1241"/>
      <c r="J76" s="1240">
        <f t="shared" si="16"/>
        <v>0</v>
      </c>
      <c r="K76" s="1241"/>
      <c r="L76" s="1241"/>
      <c r="M76" s="1240">
        <f t="shared" si="21"/>
        <v>0</v>
      </c>
      <c r="O76" s="1240">
        <f t="shared" si="17"/>
        <v>0</v>
      </c>
      <c r="P76" s="1241"/>
      <c r="Q76" s="1241"/>
      <c r="R76" s="1241"/>
      <c r="S76" s="1240">
        <f t="shared" si="18"/>
        <v>0</v>
      </c>
      <c r="T76" s="1241"/>
      <c r="U76" s="1241"/>
      <c r="V76" s="1240">
        <f t="shared" si="19"/>
        <v>0</v>
      </c>
    </row>
    <row r="77" spans="1:22" s="1220" customFormat="1">
      <c r="A77" s="1239"/>
      <c r="B77" s="1230"/>
      <c r="C77" s="1230" t="s">
        <v>718</v>
      </c>
      <c r="D77" s="1230"/>
      <c r="E77" s="1243" t="s">
        <v>847</v>
      </c>
      <c r="F77" s="1240">
        <f t="shared" si="20"/>
        <v>0</v>
      </c>
      <c r="G77" s="1241"/>
      <c r="H77" s="1241"/>
      <c r="I77" s="1241"/>
      <c r="J77" s="1240">
        <f t="shared" si="16"/>
        <v>0</v>
      </c>
      <c r="K77" s="1241"/>
      <c r="L77" s="1241"/>
      <c r="M77" s="1240">
        <f t="shared" si="21"/>
        <v>0</v>
      </c>
      <c r="O77" s="1240">
        <f t="shared" si="17"/>
        <v>0</v>
      </c>
      <c r="P77" s="1241"/>
      <c r="Q77" s="1241"/>
      <c r="R77" s="1241"/>
      <c r="S77" s="1240">
        <f t="shared" si="18"/>
        <v>0</v>
      </c>
      <c r="T77" s="1241"/>
      <c r="U77" s="1241"/>
      <c r="V77" s="1240">
        <f t="shared" si="19"/>
        <v>0</v>
      </c>
    </row>
    <row r="78" spans="1:22" s="1220" customFormat="1">
      <c r="A78" s="1239"/>
      <c r="B78" s="1230"/>
      <c r="C78" s="1230" t="s">
        <v>719</v>
      </c>
      <c r="D78" s="1230"/>
      <c r="E78" s="1243" t="s">
        <v>848</v>
      </c>
      <c r="F78" s="1240">
        <f t="shared" si="20"/>
        <v>0</v>
      </c>
      <c r="G78" s="1241"/>
      <c r="H78" s="1241"/>
      <c r="I78" s="1241"/>
      <c r="J78" s="1240">
        <f t="shared" si="16"/>
        <v>0</v>
      </c>
      <c r="K78" s="1241"/>
      <c r="L78" s="1241"/>
      <c r="M78" s="1240">
        <f t="shared" si="21"/>
        <v>0</v>
      </c>
      <c r="O78" s="1240">
        <f t="shared" si="17"/>
        <v>0</v>
      </c>
      <c r="P78" s="1241"/>
      <c r="Q78" s="1241"/>
      <c r="R78" s="1241"/>
      <c r="S78" s="1240">
        <f t="shared" si="18"/>
        <v>0</v>
      </c>
      <c r="T78" s="1241"/>
      <c r="U78" s="1241"/>
      <c r="V78" s="1240">
        <f t="shared" si="19"/>
        <v>0</v>
      </c>
    </row>
    <row r="79" spans="1:22" s="1220" customFormat="1">
      <c r="A79" s="1239"/>
      <c r="B79" s="1230"/>
      <c r="C79" s="1230"/>
      <c r="D79" s="1244"/>
      <c r="E79" s="1243"/>
      <c r="F79" s="1242"/>
      <c r="G79" s="1242"/>
      <c r="H79" s="1242"/>
      <c r="I79" s="1242"/>
      <c r="J79" s="1242"/>
      <c r="K79" s="1242"/>
      <c r="L79" s="1242"/>
      <c r="M79" s="1242"/>
      <c r="O79" s="1242"/>
      <c r="P79" s="1242"/>
      <c r="Q79" s="1242"/>
      <c r="R79" s="1242"/>
      <c r="S79" s="1242"/>
      <c r="T79" s="1242"/>
      <c r="U79" s="1242"/>
      <c r="V79" s="1242"/>
    </row>
    <row r="80" spans="1:22" s="1220" customFormat="1">
      <c r="A80" s="1239"/>
      <c r="B80" s="1238" t="s">
        <v>696</v>
      </c>
      <c r="C80" s="1230"/>
      <c r="D80" s="1230"/>
      <c r="E80" s="1237" t="s">
        <v>849</v>
      </c>
      <c r="F80" s="1240">
        <f t="shared" si="20"/>
        <v>0</v>
      </c>
      <c r="G80" s="1241"/>
      <c r="H80" s="1241"/>
      <c r="I80" s="1241"/>
      <c r="J80" s="1240">
        <f>H80+I80</f>
        <v>0</v>
      </c>
      <c r="K80" s="1241"/>
      <c r="L80" s="1241"/>
      <c r="M80" s="1240">
        <f t="shared" si="21"/>
        <v>0</v>
      </c>
      <c r="O80" s="1240">
        <f>P80+S80+V80</f>
        <v>0</v>
      </c>
      <c r="P80" s="1241"/>
      <c r="Q80" s="1241"/>
      <c r="R80" s="1241"/>
      <c r="S80" s="1240">
        <f>Q80+R80</f>
        <v>0</v>
      </c>
      <c r="T80" s="1241"/>
      <c r="U80" s="1241"/>
      <c r="V80" s="1240">
        <f>T80+U80</f>
        <v>0</v>
      </c>
    </row>
    <row r="81" spans="1:22" s="1220" customFormat="1">
      <c r="A81" s="1239"/>
      <c r="B81" s="1238"/>
      <c r="C81" s="1230"/>
      <c r="D81" s="1230"/>
      <c r="E81" s="1237"/>
      <c r="F81" s="1236"/>
      <c r="G81" s="1236"/>
      <c r="H81" s="1236"/>
      <c r="I81" s="1236"/>
      <c r="J81" s="1236"/>
      <c r="K81" s="1236"/>
      <c r="L81" s="1236"/>
      <c r="M81" s="1236"/>
      <c r="O81" s="1236"/>
      <c r="P81" s="1236"/>
      <c r="Q81" s="1236"/>
      <c r="R81" s="1236"/>
      <c r="S81" s="1236"/>
      <c r="T81" s="1236"/>
      <c r="U81" s="1236"/>
      <c r="V81" s="1236"/>
    </row>
    <row r="82" spans="1:22" s="1220" customFormat="1">
      <c r="A82" s="1235"/>
      <c r="B82" s="1234"/>
      <c r="C82" s="1234"/>
      <c r="D82" s="1234"/>
      <c r="E82" s="1233"/>
      <c r="F82" s="1232"/>
      <c r="G82" s="1232"/>
      <c r="H82" s="1232"/>
      <c r="I82" s="1232"/>
      <c r="J82" s="1232"/>
      <c r="K82" s="1232"/>
      <c r="L82" s="1232"/>
      <c r="M82" s="1232"/>
      <c r="O82" s="1232"/>
      <c r="P82" s="1232"/>
      <c r="Q82" s="1232"/>
      <c r="R82" s="1232"/>
      <c r="S82" s="1232"/>
      <c r="T82" s="1232"/>
      <c r="U82" s="1232"/>
      <c r="V82" s="1232"/>
    </row>
    <row r="83" spans="1:22" s="1220" customFormat="1">
      <c r="A83" s="1231" t="s">
        <v>720</v>
      </c>
      <c r="B83" s="1230"/>
      <c r="C83" s="1230"/>
      <c r="D83" s="1230"/>
      <c r="E83" s="1229" t="s">
        <v>850</v>
      </c>
      <c r="F83" s="1228">
        <f>F46+F62+F64</f>
        <v>0</v>
      </c>
      <c r="G83" s="1228">
        <f t="shared" ref="G83:M83" si="22">G46+G62+G64</f>
        <v>0</v>
      </c>
      <c r="H83" s="1228">
        <f t="shared" si="22"/>
        <v>0</v>
      </c>
      <c r="I83" s="1228">
        <f t="shared" si="22"/>
        <v>0</v>
      </c>
      <c r="J83" s="1228">
        <f t="shared" si="22"/>
        <v>0</v>
      </c>
      <c r="K83" s="1228">
        <f t="shared" si="22"/>
        <v>0</v>
      </c>
      <c r="L83" s="1228">
        <f t="shared" si="22"/>
        <v>0</v>
      </c>
      <c r="M83" s="1228">
        <f t="shared" si="22"/>
        <v>0</v>
      </c>
      <c r="O83" s="1228">
        <f t="shared" ref="O83:V83" si="23">O46+O62+O64</f>
        <v>0</v>
      </c>
      <c r="P83" s="1228">
        <f t="shared" si="23"/>
        <v>0</v>
      </c>
      <c r="Q83" s="1228">
        <f t="shared" si="23"/>
        <v>0</v>
      </c>
      <c r="R83" s="1228">
        <f t="shared" si="23"/>
        <v>0</v>
      </c>
      <c r="S83" s="1228">
        <f t="shared" si="23"/>
        <v>0</v>
      </c>
      <c r="T83" s="1228">
        <f t="shared" si="23"/>
        <v>0</v>
      </c>
      <c r="U83" s="1228">
        <f t="shared" si="23"/>
        <v>0</v>
      </c>
      <c r="V83" s="1228">
        <f t="shared" si="23"/>
        <v>0</v>
      </c>
    </row>
    <row r="84" spans="1:22" s="1220" customFormat="1" ht="13.5" thickBot="1">
      <c r="A84" s="1227"/>
      <c r="B84" s="1226"/>
      <c r="C84" s="1226"/>
      <c r="D84" s="1226"/>
      <c r="E84" s="1225"/>
      <c r="F84" s="1224"/>
      <c r="G84" s="1224"/>
      <c r="H84" s="1224"/>
      <c r="I84" s="1224"/>
      <c r="J84" s="1224"/>
      <c r="K84" s="1224"/>
      <c r="L84" s="1224"/>
      <c r="M84" s="1224"/>
      <c r="O84" s="1224"/>
      <c r="P84" s="1224"/>
      <c r="Q84" s="1224"/>
      <c r="R84" s="1224"/>
      <c r="S84" s="1224"/>
      <c r="T84" s="1224"/>
      <c r="U84" s="1224"/>
      <c r="V84" s="1224"/>
    </row>
    <row r="85" spans="1:22" s="1220" customFormat="1" ht="13.5" thickTop="1">
      <c r="A85" s="1216"/>
      <c r="B85" s="1216"/>
      <c r="C85" s="1216"/>
      <c r="D85" s="1216"/>
      <c r="E85" s="1216"/>
      <c r="F85" s="1216"/>
      <c r="G85" s="1216"/>
      <c r="H85" s="1216"/>
      <c r="I85" s="1216"/>
      <c r="J85" s="1223"/>
      <c r="K85" s="1221"/>
      <c r="L85" s="1223"/>
      <c r="M85" s="1221"/>
      <c r="O85" s="1216"/>
      <c r="P85" s="1216"/>
      <c r="Q85" s="1216"/>
      <c r="R85" s="1216"/>
      <c r="S85" s="1223"/>
      <c r="T85" s="1221"/>
      <c r="U85" s="1223"/>
      <c r="V85" s="1221"/>
    </row>
    <row r="86" spans="1:22" s="1220" customFormat="1">
      <c r="A86" s="1222"/>
      <c r="B86" s="1222"/>
      <c r="C86" s="1222"/>
      <c r="D86" s="1222"/>
      <c r="E86" s="1222" t="s">
        <v>851</v>
      </c>
      <c r="F86" s="1221">
        <f t="shared" ref="F86:M86" si="24">F37-F83</f>
        <v>0</v>
      </c>
      <c r="G86" s="1221">
        <f t="shared" si="24"/>
        <v>0</v>
      </c>
      <c r="H86" s="1221">
        <f t="shared" si="24"/>
        <v>0</v>
      </c>
      <c r="I86" s="1221">
        <f t="shared" si="24"/>
        <v>0</v>
      </c>
      <c r="J86" s="1221">
        <f>J37-J83</f>
        <v>0</v>
      </c>
      <c r="K86" s="1221">
        <f t="shared" si="24"/>
        <v>0</v>
      </c>
      <c r="L86" s="1221">
        <f t="shared" si="24"/>
        <v>0</v>
      </c>
      <c r="M86" s="1221">
        <f t="shared" si="24"/>
        <v>0</v>
      </c>
      <c r="O86" s="1221">
        <f t="shared" ref="O86:V86" si="25">O37-O83</f>
        <v>0</v>
      </c>
      <c r="P86" s="1221">
        <f t="shared" si="25"/>
        <v>0</v>
      </c>
      <c r="Q86" s="1221">
        <f t="shared" si="25"/>
        <v>0</v>
      </c>
      <c r="R86" s="1221">
        <f t="shared" si="25"/>
        <v>0</v>
      </c>
      <c r="S86" s="1221">
        <f t="shared" si="25"/>
        <v>0</v>
      </c>
      <c r="T86" s="1221">
        <f t="shared" si="25"/>
        <v>0</v>
      </c>
      <c r="U86" s="1221">
        <f t="shared" si="25"/>
        <v>0</v>
      </c>
      <c r="V86" s="1221">
        <f t="shared" si="25"/>
        <v>0</v>
      </c>
    </row>
    <row r="87" spans="1:22" ht="18">
      <c r="A87" s="1219"/>
    </row>
    <row r="88" spans="1:22" ht="18">
      <c r="A88" s="1219" t="s">
        <v>925</v>
      </c>
    </row>
    <row r="89" spans="1:22" s="1222" customFormat="1">
      <c r="A89" s="1218" t="s">
        <v>939</v>
      </c>
      <c r="B89" s="2476" t="s">
        <v>1301</v>
      </c>
    </row>
    <row r="90" spans="1:22" s="1222" customFormat="1">
      <c r="A90" s="1218" t="s">
        <v>940</v>
      </c>
      <c r="B90" s="2476" t="s">
        <v>941</v>
      </c>
    </row>
    <row r="91" spans="1:22" s="1217" customFormat="1">
      <c r="A91" s="1218" t="s">
        <v>942</v>
      </c>
      <c r="B91" s="2477" t="s">
        <v>943</v>
      </c>
      <c r="D91" s="1222"/>
    </row>
    <row r="92" spans="1:22" s="1217" customFormat="1">
      <c r="D92" s="1216"/>
      <c r="E92" s="1324"/>
      <c r="F92" s="1324"/>
      <c r="G92" s="1324"/>
      <c r="H92" s="1324"/>
      <c r="I92" s="1324"/>
    </row>
    <row r="93" spans="1:22" s="1217" customFormat="1"/>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42" priority="4" stopIfTrue="1" operator="notEqual">
      <formula>0</formula>
    </cfRule>
  </conditionalFormatting>
  <conditionalFormatting sqref="F84:I84 G78:I78">
    <cfRule type="cellIs" dxfId="41" priority="3" stopIfTrue="1" operator="notEqual">
      <formula>0</formula>
    </cfRule>
  </conditionalFormatting>
  <conditionalFormatting sqref="S84 T78:U78 O86:V86">
    <cfRule type="cellIs" dxfId="40" priority="2" stopIfTrue="1" operator="notEqual">
      <formula>0</formula>
    </cfRule>
  </conditionalFormatting>
  <conditionalFormatting sqref="O84:R84 P78:R78">
    <cfRule type="cellIs" dxfId="39"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enableFormatConditionsCalculation="0">
    <tabColor theme="3"/>
  </sheetPr>
  <dimension ref="A1:BD110"/>
  <sheetViews>
    <sheetView showGridLines="0" view="pageBreakPreview" zoomScaleNormal="100" zoomScaleSheetLayoutView="100" workbookViewId="0">
      <selection activeCell="B5" sqref="B5"/>
    </sheetView>
  </sheetViews>
  <sheetFormatPr baseColWidth="10" defaultColWidth="8.85546875" defaultRowHeight="12.75"/>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3" width="11.7109375" style="2" customWidth="1"/>
    <col min="44" max="45" width="11.42578125" style="2" hidden="1" customWidth="1"/>
    <col min="46" max="46" width="11.42578125" style="2" customWidth="1"/>
    <col min="47" max="47" width="30.85546875" style="2" bestFit="1" customWidth="1"/>
    <col min="48" max="48" width="25" style="2" customWidth="1"/>
    <col min="49" max="49" width="6.42578125" style="2" customWidth="1"/>
    <col min="50" max="50" width="13.7109375" style="2" customWidth="1"/>
    <col min="51" max="51" width="27.85546875" style="2" customWidth="1"/>
    <col min="52" max="52" width="26.28515625" style="2" bestFit="1" customWidth="1"/>
    <col min="53" max="53" width="14.85546875" style="2" customWidth="1"/>
    <col min="54" max="54" width="14.28515625" style="2" customWidth="1"/>
    <col min="55" max="55" width="15.42578125" style="2" customWidth="1"/>
    <col min="56" max="56" width="8.140625" style="2" customWidth="1"/>
    <col min="57" max="16384" width="8.85546875" style="2"/>
  </cols>
  <sheetData>
    <row r="1" spans="1:53" s="378" customFormat="1" ht="18">
      <c r="A1" s="374" t="s">
        <v>1878</v>
      </c>
      <c r="B1" s="374"/>
      <c r="C1" s="374"/>
      <c r="D1" s="379"/>
      <c r="E1" s="379"/>
      <c r="F1" s="377"/>
      <c r="G1" s="377"/>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row>
    <row r="2" spans="1:53" s="307" customFormat="1" ht="11.25">
      <c r="A2" s="357" t="str">
        <f>'PAGE DE GARDE'!C8</f>
        <v>ELECTRICITE</v>
      </c>
      <c r="B2" s="2480" t="str">
        <f>'PAGE DE GARDE'!C10</f>
        <v>PT 2015-2016 V0</v>
      </c>
      <c r="C2" s="357"/>
      <c r="D2" s="367"/>
      <c r="E2" s="367"/>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c r="AL2" s="366"/>
      <c r="AM2" s="366"/>
      <c r="AN2" s="366"/>
      <c r="AO2" s="366"/>
      <c r="AP2" s="366"/>
      <c r="AQ2" s="366"/>
    </row>
    <row r="3" spans="1:53" s="307" customFormat="1" ht="11.25">
      <c r="A3" s="1320" t="str">
        <f>'PAGE DE GARDE'!C7</f>
        <v>GRD</v>
      </c>
      <c r="B3" s="369"/>
      <c r="C3" s="357"/>
      <c r="D3" s="367"/>
      <c r="E3" s="367"/>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row>
    <row r="4" spans="1:53" s="274" customFormat="1" ht="11.25">
      <c r="A4" s="368"/>
      <c r="B4" s="368"/>
      <c r="C4" s="368"/>
      <c r="D4" s="399"/>
      <c r="E4" s="399"/>
    </row>
    <row r="5" spans="1:53" s="477" customFormat="1" ht="15">
      <c r="A5" s="2072" t="s">
        <v>1625</v>
      </c>
      <c r="B5" s="406"/>
      <c r="C5" s="406"/>
      <c r="D5" s="251"/>
      <c r="E5" s="251"/>
    </row>
    <row r="6" spans="1:53" s="477" customFormat="1">
      <c r="A6" s="478" t="s">
        <v>488</v>
      </c>
      <c r="B6" s="406"/>
      <c r="C6" s="406"/>
      <c r="D6" s="251"/>
      <c r="E6" s="251"/>
    </row>
    <row r="7" spans="1:53" s="477" customFormat="1">
      <c r="A7" s="478" t="s">
        <v>489</v>
      </c>
      <c r="B7" s="406"/>
      <c r="C7" s="406"/>
      <c r="D7" s="251"/>
      <c r="E7" s="251"/>
    </row>
    <row r="8" spans="1:53" s="274" customFormat="1" ht="12" thickBot="1">
      <c r="A8" s="368"/>
      <c r="B8" s="368"/>
      <c r="C8" s="368"/>
      <c r="D8" s="399"/>
      <c r="E8" s="399"/>
    </row>
    <row r="9" spans="1:53" ht="16.5" thickBot="1">
      <c r="A9" s="3026" t="s">
        <v>936</v>
      </c>
      <c r="B9" s="1"/>
      <c r="H9" s="4094" t="s">
        <v>61</v>
      </c>
      <c r="I9" s="4094"/>
      <c r="J9" s="4094"/>
      <c r="K9" s="4094"/>
      <c r="L9" s="4094"/>
      <c r="M9" s="4094"/>
      <c r="N9" s="4094"/>
      <c r="O9" s="4094"/>
      <c r="P9" s="4094"/>
      <c r="Q9" s="4094"/>
      <c r="R9" s="4094"/>
      <c r="S9" s="4094" t="s">
        <v>62</v>
      </c>
      <c r="T9" s="4094"/>
      <c r="U9" s="4094"/>
      <c r="V9" s="4104" t="s">
        <v>397</v>
      </c>
      <c r="W9" s="4105"/>
      <c r="X9" s="4105"/>
      <c r="Y9" s="4105"/>
      <c r="Z9" s="4105"/>
      <c r="AA9" s="4105"/>
      <c r="AB9" s="4106"/>
      <c r="AC9" s="4096" t="s">
        <v>398</v>
      </c>
      <c r="AD9" s="4096"/>
      <c r="AE9" s="4096"/>
      <c r="AF9" s="4094" t="s">
        <v>399</v>
      </c>
      <c r="AG9" s="4094"/>
      <c r="AH9" s="4094"/>
      <c r="AI9" s="4094" t="s">
        <v>399</v>
      </c>
      <c r="AJ9" s="4094"/>
      <c r="AK9" s="4094"/>
      <c r="AL9" s="4094" t="s">
        <v>400</v>
      </c>
      <c r="AM9" s="4094"/>
      <c r="AN9" s="4094"/>
      <c r="AO9" s="4094" t="s">
        <v>400</v>
      </c>
      <c r="AP9" s="4094"/>
      <c r="AQ9" s="4094"/>
      <c r="AR9" s="1615"/>
      <c r="AS9" s="1615"/>
      <c r="AT9" s="1615"/>
      <c r="AV9" s="912" t="s">
        <v>401</v>
      </c>
      <c r="AX9" s="915" t="s">
        <v>402</v>
      </c>
      <c r="AY9" s="921" t="s">
        <v>402</v>
      </c>
      <c r="AZ9" s="916" t="s">
        <v>403</v>
      </c>
    </row>
    <row r="10" spans="1:53" s="19" customFormat="1" ht="12.75" customHeight="1">
      <c r="A10" s="490"/>
      <c r="B10" s="487" t="s">
        <v>811</v>
      </c>
      <c r="C10" s="488" t="s">
        <v>64</v>
      </c>
      <c r="D10" s="487" t="s">
        <v>812</v>
      </c>
      <c r="E10" s="489" t="s">
        <v>404</v>
      </c>
      <c r="F10" s="488" t="s">
        <v>405</v>
      </c>
      <c r="G10" s="489" t="s">
        <v>406</v>
      </c>
      <c r="H10" s="4095" t="s">
        <v>407</v>
      </c>
      <c r="I10" s="4095"/>
      <c r="J10" s="4095"/>
      <c r="K10" s="4095"/>
      <c r="L10" s="4095" t="s">
        <v>408</v>
      </c>
      <c r="M10" s="4095"/>
      <c r="N10" s="4095"/>
      <c r="O10" s="4095" t="s">
        <v>409</v>
      </c>
      <c r="P10" s="4095"/>
      <c r="Q10" s="4095"/>
      <c r="R10" s="488" t="s">
        <v>754</v>
      </c>
      <c r="S10" s="4095" t="s">
        <v>63</v>
      </c>
      <c r="T10" s="4095"/>
      <c r="U10" s="4095"/>
      <c r="V10" s="4098" t="s">
        <v>411</v>
      </c>
      <c r="W10" s="4099"/>
      <c r="X10" s="4099"/>
      <c r="Y10" s="4099"/>
      <c r="Z10" s="4099"/>
      <c r="AA10" s="4099"/>
      <c r="AB10" s="4100"/>
      <c r="AC10" s="4097"/>
      <c r="AD10" s="4097"/>
      <c r="AE10" s="4097"/>
      <c r="AF10" s="4095" t="s">
        <v>412</v>
      </c>
      <c r="AG10" s="4095"/>
      <c r="AH10" s="4095"/>
      <c r="AI10" s="4095" t="s">
        <v>31</v>
      </c>
      <c r="AJ10" s="4095"/>
      <c r="AK10" s="4095"/>
      <c r="AL10" s="4095" t="s">
        <v>413</v>
      </c>
      <c r="AM10" s="4095"/>
      <c r="AN10" s="4095"/>
      <c r="AO10" s="4095" t="s">
        <v>753</v>
      </c>
      <c r="AP10" s="4095"/>
      <c r="AQ10" s="4095"/>
      <c r="AR10" s="1611"/>
      <c r="AS10" s="1611"/>
      <c r="AT10" s="1611"/>
      <c r="AU10" s="2"/>
      <c r="AV10" s="913" t="s">
        <v>414</v>
      </c>
      <c r="AW10" s="2"/>
      <c r="AX10" s="917" t="s">
        <v>755</v>
      </c>
      <c r="AY10" s="913" t="s">
        <v>35</v>
      </c>
      <c r="AZ10" s="918"/>
      <c r="BA10" s="18"/>
    </row>
    <row r="11" spans="1:53" s="19" customFormat="1" ht="13.5" thickBot="1">
      <c r="A11" s="490"/>
      <c r="B11" s="491"/>
      <c r="C11" s="492"/>
      <c r="D11" s="491"/>
      <c r="E11" s="493"/>
      <c r="F11" s="492"/>
      <c r="G11" s="493"/>
      <c r="H11" s="495" t="s">
        <v>64</v>
      </c>
      <c r="I11" s="494" t="s">
        <v>65</v>
      </c>
      <c r="J11" s="494" t="s">
        <v>415</v>
      </c>
      <c r="K11" s="496" t="s">
        <v>801</v>
      </c>
      <c r="L11" s="495" t="s">
        <v>416</v>
      </c>
      <c r="M11" s="494" t="s">
        <v>65</v>
      </c>
      <c r="N11" s="496" t="s">
        <v>801</v>
      </c>
      <c r="O11" s="495" t="s">
        <v>417</v>
      </c>
      <c r="P11" s="494" t="s">
        <v>65</v>
      </c>
      <c r="Q11" s="496" t="s">
        <v>801</v>
      </c>
      <c r="R11" s="496" t="s">
        <v>801</v>
      </c>
      <c r="S11" s="495" t="s">
        <v>813</v>
      </c>
      <c r="T11" s="494" t="s">
        <v>65</v>
      </c>
      <c r="U11" s="496" t="s">
        <v>801</v>
      </c>
      <c r="V11" s="495" t="s">
        <v>814</v>
      </c>
      <c r="W11" s="494" t="s">
        <v>815</v>
      </c>
      <c r="X11" s="494" t="s">
        <v>30</v>
      </c>
      <c r="Y11" s="494" t="s">
        <v>66</v>
      </c>
      <c r="Z11" s="494" t="s">
        <v>816</v>
      </c>
      <c r="AA11" s="494" t="s">
        <v>29</v>
      </c>
      <c r="AB11" s="496" t="s">
        <v>801</v>
      </c>
      <c r="AC11" s="497" t="s">
        <v>813</v>
      </c>
      <c r="AD11" s="498" t="s">
        <v>65</v>
      </c>
      <c r="AE11" s="499" t="s">
        <v>801</v>
      </c>
      <c r="AF11" s="495" t="s">
        <v>813</v>
      </c>
      <c r="AG11" s="494" t="s">
        <v>65</v>
      </c>
      <c r="AH11" s="496" t="s">
        <v>801</v>
      </c>
      <c r="AI11" s="495" t="s">
        <v>813</v>
      </c>
      <c r="AJ11" s="494" t="s">
        <v>65</v>
      </c>
      <c r="AK11" s="496" t="s">
        <v>801</v>
      </c>
      <c r="AL11" s="494" t="s">
        <v>813</v>
      </c>
      <c r="AM11" s="494" t="s">
        <v>65</v>
      </c>
      <c r="AN11" s="496" t="s">
        <v>801</v>
      </c>
      <c r="AO11" s="494" t="s">
        <v>813</v>
      </c>
      <c r="AP11" s="494" t="s">
        <v>65</v>
      </c>
      <c r="AQ11" s="496" t="s">
        <v>801</v>
      </c>
      <c r="AR11" s="1611"/>
      <c r="AS11" s="1611"/>
      <c r="AT11" s="1611"/>
      <c r="AU11" s="2"/>
      <c r="AV11" s="914" t="s">
        <v>801</v>
      </c>
      <c r="AW11" s="2"/>
      <c r="AX11" s="919" t="s">
        <v>817</v>
      </c>
      <c r="AY11" s="914" t="s">
        <v>818</v>
      </c>
      <c r="AZ11" s="920" t="s">
        <v>819</v>
      </c>
      <c r="BA11" s="18"/>
    </row>
    <row r="12" spans="1:53" s="19" customFormat="1" ht="16.5" customHeight="1">
      <c r="A12" s="500" t="s">
        <v>554</v>
      </c>
      <c r="B12" s="501"/>
      <c r="C12" s="502"/>
      <c r="D12" s="1030"/>
      <c r="E12" s="20"/>
      <c r="F12" s="1031"/>
      <c r="G12" s="20"/>
      <c r="H12" s="1030"/>
      <c r="I12" s="22"/>
      <c r="J12" s="1046"/>
      <c r="K12" s="1047"/>
      <c r="L12" s="1030"/>
      <c r="M12" s="23"/>
      <c r="N12" s="1047"/>
      <c r="O12" s="1030"/>
      <c r="P12" s="23"/>
      <c r="Q12" s="1047"/>
      <c r="R12" s="1047"/>
      <c r="S12" s="1030"/>
      <c r="T12" s="24"/>
      <c r="U12" s="1047"/>
      <c r="V12" s="1030"/>
      <c r="W12" s="20"/>
      <c r="X12" s="20"/>
      <c r="Y12" s="25"/>
      <c r="Z12" s="25"/>
      <c r="AA12" s="25"/>
      <c r="AB12" s="1047"/>
      <c r="AC12" s="1048"/>
      <c r="AD12" s="26"/>
      <c r="AE12" s="1049"/>
      <c r="AF12" s="1050"/>
      <c r="AG12" s="26"/>
      <c r="AH12" s="1071"/>
      <c r="AI12" s="1050"/>
      <c r="AJ12" s="26"/>
      <c r="AK12" s="1071"/>
      <c r="AL12" s="20"/>
      <c r="AM12" s="24"/>
      <c r="AN12" s="1047"/>
      <c r="AO12" s="20"/>
      <c r="AP12" s="22"/>
      <c r="AQ12" s="1047"/>
      <c r="AR12" s="1612"/>
      <c r="AS12" s="1612"/>
      <c r="AT12" s="1612"/>
      <c r="AU12" s="2"/>
      <c r="AV12" s="503"/>
      <c r="AW12" s="2"/>
      <c r="AX12" s="1076"/>
      <c r="AY12" s="1077"/>
      <c r="AZ12" s="1077"/>
      <c r="BA12" s="20"/>
    </row>
    <row r="13" spans="1:53" s="19" customFormat="1" ht="16.5" customHeight="1">
      <c r="A13" s="504"/>
      <c r="B13" s="505"/>
      <c r="C13" s="506"/>
      <c r="D13" s="1032">
        <f>E13+F13</f>
        <v>0</v>
      </c>
      <c r="E13" s="28"/>
      <c r="F13" s="1033"/>
      <c r="G13" s="28" t="e">
        <f>D13/B13</f>
        <v>#DIV/0!</v>
      </c>
      <c r="H13" s="1048">
        <f>C13</f>
        <v>0</v>
      </c>
      <c r="I13" s="26"/>
      <c r="J13" s="26"/>
      <c r="K13" s="1049">
        <f>H13*I13*J13</f>
        <v>0</v>
      </c>
      <c r="L13" s="1050"/>
      <c r="M13" s="26"/>
      <c r="N13" s="1049"/>
      <c r="O13" s="1050"/>
      <c r="P13" s="26"/>
      <c r="Q13" s="1049"/>
      <c r="R13" s="1049">
        <f>Q13+N13+K13</f>
        <v>0</v>
      </c>
      <c r="S13" s="1048">
        <f>D13</f>
        <v>0</v>
      </c>
      <c r="T13" s="26"/>
      <c r="U13" s="1049">
        <f>S13*T13</f>
        <v>0</v>
      </c>
      <c r="V13" s="1030"/>
      <c r="W13" s="21"/>
      <c r="X13" s="21"/>
      <c r="Y13" s="26"/>
      <c r="Z13" s="29"/>
      <c r="AA13" s="29"/>
      <c r="AB13" s="1049">
        <f>V13*Y13+W13*Z13+X13*AA13</f>
        <v>0</v>
      </c>
      <c r="AC13" s="1048">
        <f>D13</f>
        <v>0</v>
      </c>
      <c r="AD13" s="26"/>
      <c r="AE13" s="1059">
        <f>AD13*AC13</f>
        <v>0</v>
      </c>
      <c r="AF13" s="1048">
        <f>AC13</f>
        <v>0</v>
      </c>
      <c r="AG13" s="26"/>
      <c r="AH13" s="1059">
        <f>AG13*AF13</f>
        <v>0</v>
      </c>
      <c r="AI13" s="1048"/>
      <c r="AJ13" s="26"/>
      <c r="AK13" s="1059">
        <f>AI13*AJ13</f>
        <v>0</v>
      </c>
      <c r="AL13" s="38">
        <f>AF13</f>
        <v>0</v>
      </c>
      <c r="AM13" s="26"/>
      <c r="AN13" s="1049">
        <f>AM13*AL13</f>
        <v>0</v>
      </c>
      <c r="AO13" s="20">
        <f>AL13</f>
        <v>0</v>
      </c>
      <c r="AP13" s="30"/>
      <c r="AQ13" s="1049">
        <f>AO13*AP13</f>
        <v>0</v>
      </c>
      <c r="AR13" s="1612"/>
      <c r="AS13" s="1612"/>
      <c r="AT13" s="1612"/>
      <c r="AU13" s="2"/>
      <c r="AV13" s="507"/>
      <c r="AW13" s="2"/>
      <c r="AX13" s="1078">
        <f>AV13+AQ13+AN13+AK13+AH13+AE13+AB13+U13+R13</f>
        <v>0</v>
      </c>
      <c r="AY13" s="1076"/>
      <c r="AZ13" s="1076">
        <f>AX13-AY13</f>
        <v>0</v>
      </c>
      <c r="BA13" s="31"/>
    </row>
    <row r="14" spans="1:53" s="35" customFormat="1" ht="16.5" customHeight="1" thickBot="1">
      <c r="A14" s="508" t="s">
        <v>418</v>
      </c>
      <c r="B14" s="509"/>
      <c r="C14" s="510"/>
      <c r="D14" s="1034">
        <f>D13</f>
        <v>0</v>
      </c>
      <c r="E14" s="1035">
        <f>E13</f>
        <v>0</v>
      </c>
      <c r="F14" s="1036">
        <f>F13</f>
        <v>0</v>
      </c>
      <c r="G14" s="1035"/>
      <c r="H14" s="1034">
        <f>H13</f>
        <v>0</v>
      </c>
      <c r="I14" s="1051"/>
      <c r="J14" s="1051"/>
      <c r="K14" s="1052">
        <f>K13</f>
        <v>0</v>
      </c>
      <c r="L14" s="1034"/>
      <c r="M14" s="1051"/>
      <c r="N14" s="1052"/>
      <c r="O14" s="1034"/>
      <c r="P14" s="1051"/>
      <c r="Q14" s="1052"/>
      <c r="R14" s="1052">
        <f>R13</f>
        <v>0</v>
      </c>
      <c r="S14" s="1034">
        <f>S13</f>
        <v>0</v>
      </c>
      <c r="T14" s="1051"/>
      <c r="U14" s="1052">
        <f>U13</f>
        <v>0</v>
      </c>
      <c r="V14" s="1034"/>
      <c r="W14" s="1035"/>
      <c r="X14" s="1035"/>
      <c r="Y14" s="1051"/>
      <c r="Z14" s="1051"/>
      <c r="AA14" s="1051"/>
      <c r="AB14" s="1052">
        <f>AB13</f>
        <v>0</v>
      </c>
      <c r="AC14" s="1060">
        <f>AC13</f>
        <v>0</v>
      </c>
      <c r="AD14" s="1061"/>
      <c r="AE14" s="1062">
        <f>AE13</f>
        <v>0</v>
      </c>
      <c r="AF14" s="1072">
        <f>AF13</f>
        <v>0</v>
      </c>
      <c r="AG14" s="1073"/>
      <c r="AH14" s="1062">
        <f>AH13</f>
        <v>0</v>
      </c>
      <c r="AI14" s="1074"/>
      <c r="AJ14" s="1073"/>
      <c r="AK14" s="1062">
        <f>AK13</f>
        <v>0</v>
      </c>
      <c r="AL14" s="1035">
        <f>AL13</f>
        <v>0</v>
      </c>
      <c r="AM14" s="1051"/>
      <c r="AN14" s="1052">
        <f>AN13</f>
        <v>0</v>
      </c>
      <c r="AO14" s="1035">
        <f>AO13</f>
        <v>0</v>
      </c>
      <c r="AP14" s="1051"/>
      <c r="AQ14" s="1052">
        <f>AQ13</f>
        <v>0</v>
      </c>
      <c r="AR14" s="1613"/>
      <c r="AS14" s="1613"/>
      <c r="AT14" s="1613"/>
      <c r="AU14" s="1"/>
      <c r="AV14" s="512"/>
      <c r="AW14" s="1"/>
      <c r="AX14" s="1079">
        <f>AX13</f>
        <v>0</v>
      </c>
      <c r="AY14" s="1080"/>
      <c r="AZ14" s="1079">
        <f>AZ13</f>
        <v>0</v>
      </c>
      <c r="BA14" s="34"/>
    </row>
    <row r="15" spans="1:53" s="19" customFormat="1" ht="16.5" customHeight="1">
      <c r="A15" s="513" t="s">
        <v>820</v>
      </c>
      <c r="B15" s="514"/>
      <c r="C15" s="515"/>
      <c r="D15" s="1037"/>
      <c r="E15" s="1038"/>
      <c r="F15" s="1039"/>
      <c r="G15" s="1038"/>
      <c r="H15" s="1037"/>
      <c r="I15" s="1053"/>
      <c r="J15" s="1054"/>
      <c r="K15" s="1055"/>
      <c r="L15" s="1037"/>
      <c r="M15" s="1053"/>
      <c r="N15" s="1055"/>
      <c r="O15" s="1037"/>
      <c r="P15" s="1056"/>
      <c r="Q15" s="1055"/>
      <c r="R15" s="1055"/>
      <c r="S15" s="1037"/>
      <c r="T15" s="1056"/>
      <c r="U15" s="1055"/>
      <c r="V15" s="1037"/>
      <c r="W15" s="1038"/>
      <c r="X15" s="1038"/>
      <c r="Y15" s="1063"/>
      <c r="Z15" s="1063"/>
      <c r="AA15" s="1063"/>
      <c r="AB15" s="1055"/>
      <c r="AC15" s="1048"/>
      <c r="AD15" s="26"/>
      <c r="AE15" s="1049"/>
      <c r="AF15" s="1037"/>
      <c r="AG15" s="1056"/>
      <c r="AH15" s="1055"/>
      <c r="AI15" s="1037"/>
      <c r="AJ15" s="1056"/>
      <c r="AK15" s="1055"/>
      <c r="AL15" s="1038"/>
      <c r="AM15" s="1053"/>
      <c r="AN15" s="1055"/>
      <c r="AO15" s="1037"/>
      <c r="AP15" s="22"/>
      <c r="AQ15" s="1047"/>
      <c r="AR15" s="1612"/>
      <c r="AS15" s="1612"/>
      <c r="AT15" s="1612"/>
      <c r="AU15" s="2"/>
      <c r="AV15" s="503"/>
      <c r="AW15" s="2"/>
      <c r="AX15" s="1081"/>
      <c r="AY15" s="1082"/>
      <c r="AZ15" s="1082"/>
      <c r="BA15" s="20"/>
    </row>
    <row r="16" spans="1:53" s="19" customFormat="1" ht="16.5" customHeight="1">
      <c r="A16" s="1029" t="s">
        <v>32</v>
      </c>
      <c r="B16" s="501"/>
      <c r="C16" s="502"/>
      <c r="D16" s="1030"/>
      <c r="E16" s="20"/>
      <c r="F16" s="1031"/>
      <c r="G16" s="28" t="e">
        <f>D16/B16</f>
        <v>#DIV/0!</v>
      </c>
      <c r="H16" s="1048">
        <f>C16</f>
        <v>0</v>
      </c>
      <c r="I16" s="26"/>
      <c r="J16" s="26"/>
      <c r="K16" s="1049">
        <f>H16*I16*J16</f>
        <v>0</v>
      </c>
      <c r="L16" s="1050"/>
      <c r="M16" s="26"/>
      <c r="N16" s="1049">
        <f>L16*M16</f>
        <v>0</v>
      </c>
      <c r="O16" s="1050"/>
      <c r="P16" s="26"/>
      <c r="Q16" s="1049">
        <f>O16*P16</f>
        <v>0</v>
      </c>
      <c r="R16" s="1049">
        <f>Q16+N16+K16</f>
        <v>0</v>
      </c>
      <c r="S16" s="1048">
        <f>D16</f>
        <v>0</v>
      </c>
      <c r="T16" s="26"/>
      <c r="U16" s="1049">
        <f>S16*T16</f>
        <v>0</v>
      </c>
      <c r="V16" s="1030"/>
      <c r="W16" s="21"/>
      <c r="X16" s="21"/>
      <c r="Y16" s="26"/>
      <c r="Z16" s="29"/>
      <c r="AA16" s="29"/>
      <c r="AB16" s="1049">
        <f>V16*Y16+W16*Z16+X16*AA16</f>
        <v>0</v>
      </c>
      <c r="AC16" s="1048">
        <f>D16</f>
        <v>0</v>
      </c>
      <c r="AD16" s="26"/>
      <c r="AE16" s="1059">
        <f>AD16*AC16</f>
        <v>0</v>
      </c>
      <c r="AF16" s="1048">
        <f>AC16</f>
        <v>0</v>
      </c>
      <c r="AG16" s="26"/>
      <c r="AH16" s="1059">
        <f>AG16*AF16</f>
        <v>0</v>
      </c>
      <c r="AI16" s="1048"/>
      <c r="AJ16" s="26"/>
      <c r="AK16" s="1059">
        <f>AI16*AJ16</f>
        <v>0</v>
      </c>
      <c r="AL16" s="38">
        <f>AF16</f>
        <v>0</v>
      </c>
      <c r="AM16" s="26"/>
      <c r="AN16" s="1049">
        <f>AM16*AL16</f>
        <v>0</v>
      </c>
      <c r="AO16" s="20">
        <f>AL16</f>
        <v>0</v>
      </c>
      <c r="AP16" s="30"/>
      <c r="AQ16" s="1049">
        <f>AO16*AP16</f>
        <v>0</v>
      </c>
      <c r="AR16" s="1612"/>
      <c r="AS16" s="1612"/>
      <c r="AT16" s="1612"/>
      <c r="AU16" s="2"/>
      <c r="AV16" s="503"/>
      <c r="AW16" s="2"/>
      <c r="AX16" s="1078">
        <f>AV16+AQ16+AN16+AK16+AH16+AE16+AB16+U16+R16</f>
        <v>0</v>
      </c>
      <c r="AY16" s="1077"/>
      <c r="AZ16" s="1077">
        <f>AX16-AY16</f>
        <v>0</v>
      </c>
      <c r="BA16" s="20"/>
    </row>
    <row r="17" spans="1:53" s="19" customFormat="1" ht="16.5" customHeight="1">
      <c r="A17" s="504" t="s">
        <v>33</v>
      </c>
      <c r="B17" s="505"/>
      <c r="C17" s="506"/>
      <c r="D17" s="1032"/>
      <c r="E17" s="28"/>
      <c r="F17" s="1033"/>
      <c r="G17" s="28" t="e">
        <f>D17/B17</f>
        <v>#DIV/0!</v>
      </c>
      <c r="H17" s="1048">
        <f>C17</f>
        <v>0</v>
      </c>
      <c r="I17" s="26"/>
      <c r="J17" s="26"/>
      <c r="K17" s="1049">
        <f>H17*I17*J17</f>
        <v>0</v>
      </c>
      <c r="L17" s="1050"/>
      <c r="M17" s="26"/>
      <c r="N17" s="1049">
        <f>L17*M17</f>
        <v>0</v>
      </c>
      <c r="O17" s="1050"/>
      <c r="P17" s="26"/>
      <c r="Q17" s="1049">
        <f>O17*P17</f>
        <v>0</v>
      </c>
      <c r="R17" s="1049">
        <f>Q17+N17+K17</f>
        <v>0</v>
      </c>
      <c r="S17" s="1048">
        <f>D17</f>
        <v>0</v>
      </c>
      <c r="T17" s="26"/>
      <c r="U17" s="1049">
        <f>S17*T17</f>
        <v>0</v>
      </c>
      <c r="V17" s="1030"/>
      <c r="W17" s="21"/>
      <c r="X17" s="21"/>
      <c r="Y17" s="26"/>
      <c r="Z17" s="29"/>
      <c r="AA17" s="29"/>
      <c r="AB17" s="1049">
        <f>V17*Y17+W17*Z17+X17*AA17</f>
        <v>0</v>
      </c>
      <c r="AC17" s="1048">
        <f>D17</f>
        <v>0</v>
      </c>
      <c r="AD17" s="26"/>
      <c r="AE17" s="1059">
        <f>AD17*AC17</f>
        <v>0</v>
      </c>
      <c r="AF17" s="1048">
        <f>AC17</f>
        <v>0</v>
      </c>
      <c r="AG17" s="26"/>
      <c r="AH17" s="1059">
        <f>AG17*AF17</f>
        <v>0</v>
      </c>
      <c r="AI17" s="1048"/>
      <c r="AJ17" s="26"/>
      <c r="AK17" s="1059">
        <f>AI17*AJ17</f>
        <v>0</v>
      </c>
      <c r="AL17" s="38">
        <f>AF17</f>
        <v>0</v>
      </c>
      <c r="AM17" s="26"/>
      <c r="AN17" s="1049">
        <f>AM17*AL17</f>
        <v>0</v>
      </c>
      <c r="AO17" s="20">
        <f>AL17</f>
        <v>0</v>
      </c>
      <c r="AP17" s="30"/>
      <c r="AQ17" s="1049">
        <f>AO17*AP17</f>
        <v>0</v>
      </c>
      <c r="AR17" s="1612"/>
      <c r="AS17" s="1612"/>
      <c r="AT17" s="1612"/>
      <c r="AU17" s="2"/>
      <c r="AV17" s="507"/>
      <c r="AW17" s="2"/>
      <c r="AX17" s="1078">
        <f>AV17+AQ17+AN17+AK17+AH17+AE17+AB17+U17+R17</f>
        <v>0</v>
      </c>
      <c r="AY17" s="1076"/>
      <c r="AZ17" s="1077">
        <f>AX17-AY17</f>
        <v>0</v>
      </c>
      <c r="BA17" s="31"/>
    </row>
    <row r="18" spans="1:53" s="35" customFormat="1" ht="16.5" customHeight="1">
      <c r="A18" s="516" t="s">
        <v>419</v>
      </c>
      <c r="B18" s="517"/>
      <c r="C18" s="518"/>
      <c r="D18" s="1040">
        <f>D17+D16</f>
        <v>0</v>
      </c>
      <c r="E18" s="1041">
        <f>E17+E16</f>
        <v>0</v>
      </c>
      <c r="F18" s="1042">
        <f>F16+F17</f>
        <v>0</v>
      </c>
      <c r="G18" s="1041"/>
      <c r="H18" s="1040"/>
      <c r="I18" s="1057"/>
      <c r="J18" s="1057"/>
      <c r="K18" s="1058">
        <f>K17+K16</f>
        <v>0</v>
      </c>
      <c r="L18" s="1040"/>
      <c r="M18" s="1057"/>
      <c r="N18" s="1058">
        <f>N17+N16</f>
        <v>0</v>
      </c>
      <c r="O18" s="1040"/>
      <c r="P18" s="1057"/>
      <c r="Q18" s="1058">
        <f>Q17+Q16</f>
        <v>0</v>
      </c>
      <c r="R18" s="1058">
        <f>Q18+N18+K18</f>
        <v>0</v>
      </c>
      <c r="S18" s="1040"/>
      <c r="T18" s="1057"/>
      <c r="U18" s="1058">
        <f>U17+U16</f>
        <v>0</v>
      </c>
      <c r="V18" s="1040"/>
      <c r="W18" s="1057"/>
      <c r="X18" s="1057"/>
      <c r="Y18" s="1057"/>
      <c r="Z18" s="1057"/>
      <c r="AA18" s="1057"/>
      <c r="AB18" s="1058">
        <f>AB17+AB16</f>
        <v>0</v>
      </c>
      <c r="AC18" s="1064"/>
      <c r="AD18" s="1065"/>
      <c r="AE18" s="1066">
        <f>AE17+AE16</f>
        <v>0</v>
      </c>
      <c r="AF18" s="1040"/>
      <c r="AG18" s="1057"/>
      <c r="AH18" s="1058">
        <f>AH17+AH16</f>
        <v>0</v>
      </c>
      <c r="AI18" s="1040"/>
      <c r="AJ18" s="1057"/>
      <c r="AK18" s="1058">
        <f>AK17+AK16</f>
        <v>0</v>
      </c>
      <c r="AL18" s="1041"/>
      <c r="AM18" s="1057"/>
      <c r="AN18" s="1058">
        <f>AN17+AN16</f>
        <v>0</v>
      </c>
      <c r="AO18" s="1040"/>
      <c r="AP18" s="1075"/>
      <c r="AQ18" s="1058">
        <f>AQ17+AQ16</f>
        <v>0</v>
      </c>
      <c r="AR18" s="1613"/>
      <c r="AS18" s="1613"/>
      <c r="AT18" s="1613"/>
      <c r="AU18" s="1"/>
      <c r="AV18" s="519"/>
      <c r="AW18" s="1"/>
      <c r="AX18" s="1083">
        <f>AV18+AQ18+AN18+AK18+AH18+AE18+AB18+U18+R18</f>
        <v>0</v>
      </c>
      <c r="AY18" s="1084"/>
      <c r="AZ18" s="1085">
        <f>AX18-AY18</f>
        <v>0</v>
      </c>
      <c r="BA18" s="34"/>
    </row>
    <row r="19" spans="1:53" s="19" customFormat="1" ht="6" customHeight="1" thickBot="1">
      <c r="A19" s="520"/>
      <c r="B19" s="491"/>
      <c r="C19" s="492"/>
      <c r="D19" s="1043"/>
      <c r="E19" s="1044"/>
      <c r="F19" s="1045"/>
      <c r="G19" s="1044"/>
      <c r="H19" s="1043"/>
      <c r="I19" s="1044"/>
      <c r="J19" s="1044"/>
      <c r="K19" s="1045"/>
      <c r="L19" s="1043"/>
      <c r="M19" s="1044"/>
      <c r="N19" s="1045"/>
      <c r="O19" s="1043"/>
      <c r="P19" s="1044"/>
      <c r="Q19" s="1045"/>
      <c r="R19" s="1045"/>
      <c r="S19" s="1043"/>
      <c r="T19" s="1044"/>
      <c r="U19" s="1045"/>
      <c r="V19" s="1043"/>
      <c r="W19" s="1044"/>
      <c r="X19" s="1044"/>
      <c r="Y19" s="1044"/>
      <c r="Z19" s="1044"/>
      <c r="AA19" s="1044"/>
      <c r="AB19" s="1045"/>
      <c r="AC19" s="1067"/>
      <c r="AD19" s="1068"/>
      <c r="AE19" s="1069"/>
      <c r="AF19" s="1043"/>
      <c r="AG19" s="1044"/>
      <c r="AH19" s="1045"/>
      <c r="AI19" s="1043"/>
      <c r="AJ19" s="1044"/>
      <c r="AK19" s="1045"/>
      <c r="AL19" s="1044"/>
      <c r="AM19" s="1044"/>
      <c r="AN19" s="1045"/>
      <c r="AO19" s="1044"/>
      <c r="AP19" s="1044"/>
      <c r="AQ19" s="1045"/>
      <c r="AR19" s="1614"/>
      <c r="AS19" s="1614"/>
      <c r="AT19" s="1614"/>
      <c r="AU19" s="2"/>
      <c r="AV19" s="520"/>
      <c r="AW19" s="2"/>
      <c r="AX19" s="1086"/>
      <c r="AY19" s="1087"/>
      <c r="AZ19" s="1087"/>
      <c r="BA19" s="31"/>
    </row>
    <row r="20" spans="1:53" s="19" customFormat="1" ht="16.5" customHeight="1">
      <c r="A20" s="513" t="s">
        <v>420</v>
      </c>
      <c r="B20" s="514"/>
      <c r="C20" s="515"/>
      <c r="D20" s="1037"/>
      <c r="E20" s="1038"/>
      <c r="F20" s="1039"/>
      <c r="G20" s="1038"/>
      <c r="H20" s="1037"/>
      <c r="I20" s="1053"/>
      <c r="J20" s="1054"/>
      <c r="K20" s="1055"/>
      <c r="L20" s="1037"/>
      <c r="M20" s="1053"/>
      <c r="N20" s="1055"/>
      <c r="O20" s="1037"/>
      <c r="P20" s="1056"/>
      <c r="Q20" s="1055"/>
      <c r="R20" s="1055"/>
      <c r="S20" s="1037"/>
      <c r="T20" s="1056"/>
      <c r="U20" s="1055"/>
      <c r="V20" s="1037"/>
      <c r="W20" s="1038"/>
      <c r="X20" s="1038"/>
      <c r="Y20" s="1063"/>
      <c r="Z20" s="1063"/>
      <c r="AA20" s="1063"/>
      <c r="AB20" s="1055"/>
      <c r="AC20" s="1048"/>
      <c r="AD20" s="26"/>
      <c r="AE20" s="1049"/>
      <c r="AF20" s="1037"/>
      <c r="AG20" s="1056"/>
      <c r="AH20" s="1055"/>
      <c r="AI20" s="1037"/>
      <c r="AJ20" s="1056"/>
      <c r="AK20" s="1055"/>
      <c r="AL20" s="1038"/>
      <c r="AM20" s="1053"/>
      <c r="AN20" s="1055"/>
      <c r="AO20" s="1037"/>
      <c r="AP20" s="22"/>
      <c r="AQ20" s="1047"/>
      <c r="AR20" s="1612"/>
      <c r="AS20" s="1612"/>
      <c r="AT20" s="1612"/>
      <c r="AU20" s="2"/>
      <c r="AV20" s="503"/>
      <c r="AW20" s="2"/>
      <c r="AX20" s="1081"/>
      <c r="AY20" s="1082"/>
      <c r="AZ20" s="1082"/>
      <c r="BA20" s="20"/>
    </row>
    <row r="21" spans="1:53" s="19" customFormat="1" ht="16.5" customHeight="1">
      <c r="A21" s="1029" t="s">
        <v>32</v>
      </c>
      <c r="B21" s="501"/>
      <c r="C21" s="502"/>
      <c r="D21" s="1032"/>
      <c r="E21" s="28"/>
      <c r="F21" s="1033"/>
      <c r="G21" s="28" t="e">
        <f>D21/B21</f>
        <v>#DIV/0!</v>
      </c>
      <c r="H21" s="1048">
        <f>C21</f>
        <v>0</v>
      </c>
      <c r="I21" s="26"/>
      <c r="J21" s="26"/>
      <c r="K21" s="1049">
        <f>H21*I21*J21</f>
        <v>0</v>
      </c>
      <c r="L21" s="1050"/>
      <c r="M21" s="26"/>
      <c r="N21" s="1049">
        <f>L21*M21</f>
        <v>0</v>
      </c>
      <c r="O21" s="1050"/>
      <c r="P21" s="26"/>
      <c r="Q21" s="1049">
        <f>O21*P21</f>
        <v>0</v>
      </c>
      <c r="R21" s="1049">
        <f>Q21+N21+K21</f>
        <v>0</v>
      </c>
      <c r="S21" s="1048">
        <f>D21</f>
        <v>0</v>
      </c>
      <c r="T21" s="26"/>
      <c r="U21" s="1049">
        <f>S21*T21</f>
        <v>0</v>
      </c>
      <c r="V21" s="1030"/>
      <c r="W21" s="21"/>
      <c r="X21" s="21"/>
      <c r="Y21" s="26"/>
      <c r="Z21" s="29"/>
      <c r="AA21" s="29"/>
      <c r="AB21" s="1049">
        <f>V21*Y21+W21*Z21+X21*AA21</f>
        <v>0</v>
      </c>
      <c r="AC21" s="1048">
        <f>D21</f>
        <v>0</v>
      </c>
      <c r="AD21" s="26"/>
      <c r="AE21" s="1059">
        <f>AD21*AC21</f>
        <v>0</v>
      </c>
      <c r="AF21" s="1048">
        <f>AC21</f>
        <v>0</v>
      </c>
      <c r="AG21" s="26"/>
      <c r="AH21" s="1059">
        <f>AG21*AF21</f>
        <v>0</v>
      </c>
      <c r="AI21" s="1048"/>
      <c r="AJ21" s="26"/>
      <c r="AK21" s="1059">
        <f>AI21*AJ21</f>
        <v>0</v>
      </c>
      <c r="AL21" s="38">
        <f>AF21</f>
        <v>0</v>
      </c>
      <c r="AM21" s="26"/>
      <c r="AN21" s="1049">
        <f>AM21*AL21</f>
        <v>0</v>
      </c>
      <c r="AO21" s="20">
        <f>AL21</f>
        <v>0</v>
      </c>
      <c r="AP21" s="30"/>
      <c r="AQ21" s="1049">
        <f>AO21*AP21</f>
        <v>0</v>
      </c>
      <c r="AR21" s="1612"/>
      <c r="AS21" s="1612"/>
      <c r="AT21" s="1612"/>
      <c r="AU21" s="2"/>
      <c r="AV21" s="503"/>
      <c r="AW21" s="2"/>
      <c r="AX21" s="1078">
        <f>AV21+AQ21+AN21+AK21+AH21+AE21+AB21+U21+R21</f>
        <v>0</v>
      </c>
      <c r="AY21" s="1077"/>
      <c r="AZ21" s="1077">
        <f>AX21-AY21</f>
        <v>0</v>
      </c>
      <c r="BA21" s="20"/>
    </row>
    <row r="22" spans="1:53" s="19" customFormat="1" ht="16.5" customHeight="1">
      <c r="A22" s="504" t="s">
        <v>33</v>
      </c>
      <c r="B22" s="505"/>
      <c r="C22" s="506"/>
      <c r="D22" s="1032"/>
      <c r="E22" s="28"/>
      <c r="F22" s="1033"/>
      <c r="G22" s="28" t="e">
        <f>D22/B22</f>
        <v>#DIV/0!</v>
      </c>
      <c r="H22" s="1048">
        <f>C22</f>
        <v>0</v>
      </c>
      <c r="I22" s="26"/>
      <c r="J22" s="26"/>
      <c r="K22" s="1049">
        <f>H22*I22*J22</f>
        <v>0</v>
      </c>
      <c r="L22" s="1050"/>
      <c r="M22" s="26"/>
      <c r="N22" s="1049">
        <f>L22*M22</f>
        <v>0</v>
      </c>
      <c r="O22" s="1050"/>
      <c r="P22" s="26"/>
      <c r="Q22" s="1049">
        <f>O22*P22</f>
        <v>0</v>
      </c>
      <c r="R22" s="1049">
        <f>Q22+N22+K22</f>
        <v>0</v>
      </c>
      <c r="S22" s="1048">
        <f>D22</f>
        <v>0</v>
      </c>
      <c r="T22" s="26"/>
      <c r="U22" s="1049">
        <f>S22*T22</f>
        <v>0</v>
      </c>
      <c r="V22" s="1030"/>
      <c r="W22" s="21"/>
      <c r="X22" s="21"/>
      <c r="Y22" s="26"/>
      <c r="Z22" s="29"/>
      <c r="AA22" s="29"/>
      <c r="AB22" s="1049">
        <f>V22*Y22+W22*Z22+X22*AA22</f>
        <v>0</v>
      </c>
      <c r="AC22" s="1048">
        <f>D22</f>
        <v>0</v>
      </c>
      <c r="AD22" s="26"/>
      <c r="AE22" s="1059">
        <f>AD22*AC22</f>
        <v>0</v>
      </c>
      <c r="AF22" s="1048">
        <f>AC22</f>
        <v>0</v>
      </c>
      <c r="AG22" s="26"/>
      <c r="AH22" s="1059">
        <f>AG22*AF22</f>
        <v>0</v>
      </c>
      <c r="AI22" s="1048"/>
      <c r="AJ22" s="26"/>
      <c r="AK22" s="1059">
        <f>AI22*AJ22</f>
        <v>0</v>
      </c>
      <c r="AL22" s="38">
        <f>AF22</f>
        <v>0</v>
      </c>
      <c r="AM22" s="26"/>
      <c r="AN22" s="1049">
        <f>AM22*AL22</f>
        <v>0</v>
      </c>
      <c r="AO22" s="20">
        <f>AL22</f>
        <v>0</v>
      </c>
      <c r="AP22" s="30"/>
      <c r="AQ22" s="1049">
        <f>AO22*AP22</f>
        <v>0</v>
      </c>
      <c r="AR22" s="1612"/>
      <c r="AS22" s="1612"/>
      <c r="AT22" s="1612"/>
      <c r="AU22" s="2"/>
      <c r="AV22" s="507"/>
      <c r="AW22" s="2"/>
      <c r="AX22" s="1078">
        <f>AV22+AQ22+AN22+AK22+AH22+AE22+AB22+U22+R22</f>
        <v>0</v>
      </c>
      <c r="AY22" s="1076"/>
      <c r="AZ22" s="1077">
        <f>AX22-AY22</f>
        <v>0</v>
      </c>
      <c r="BA22" s="31"/>
    </row>
    <row r="23" spans="1:53" s="35" customFormat="1" ht="16.5" customHeight="1">
      <c r="A23" s="516" t="s">
        <v>421</v>
      </c>
      <c r="B23" s="517"/>
      <c r="C23" s="518"/>
      <c r="D23" s="1040">
        <f>D22+D21</f>
        <v>0</v>
      </c>
      <c r="E23" s="1041">
        <f>E22+E21</f>
        <v>0</v>
      </c>
      <c r="F23" s="1042">
        <f>F22+F21</f>
        <v>0</v>
      </c>
      <c r="G23" s="1041"/>
      <c r="H23" s="1040"/>
      <c r="I23" s="1057"/>
      <c r="J23" s="1057"/>
      <c r="K23" s="1058">
        <f>K22+K21</f>
        <v>0</v>
      </c>
      <c r="L23" s="1040"/>
      <c r="M23" s="1057"/>
      <c r="N23" s="1058">
        <f>N22+N21</f>
        <v>0</v>
      </c>
      <c r="O23" s="1040"/>
      <c r="P23" s="1057"/>
      <c r="Q23" s="1058">
        <f>Q22+Q21</f>
        <v>0</v>
      </c>
      <c r="R23" s="1058">
        <f>Q23+N23+K23</f>
        <v>0</v>
      </c>
      <c r="S23" s="1040"/>
      <c r="T23" s="1057"/>
      <c r="U23" s="1058">
        <f>U22+U21</f>
        <v>0</v>
      </c>
      <c r="V23" s="1040"/>
      <c r="W23" s="1057"/>
      <c r="X23" s="1057"/>
      <c r="Y23" s="1057"/>
      <c r="Z23" s="1057"/>
      <c r="AA23" s="1057"/>
      <c r="AB23" s="1058">
        <f>AB22+AB21</f>
        <v>0</v>
      </c>
      <c r="AC23" s="1064"/>
      <c r="AD23" s="1065"/>
      <c r="AE23" s="1066">
        <f>AE22+AE21</f>
        <v>0</v>
      </c>
      <c r="AF23" s="1040"/>
      <c r="AG23" s="1057"/>
      <c r="AH23" s="1058">
        <f>AH22+AH21</f>
        <v>0</v>
      </c>
      <c r="AI23" s="1040"/>
      <c r="AJ23" s="1057"/>
      <c r="AK23" s="1058">
        <f>AK22+AK21</f>
        <v>0</v>
      </c>
      <c r="AL23" s="1041"/>
      <c r="AM23" s="1057"/>
      <c r="AN23" s="1058">
        <f>AN22+AN21</f>
        <v>0</v>
      </c>
      <c r="AO23" s="1040"/>
      <c r="AP23" s="1075"/>
      <c r="AQ23" s="1058">
        <f>AQ22+AQ21</f>
        <v>0</v>
      </c>
      <c r="AR23" s="1613"/>
      <c r="AS23" s="1613"/>
      <c r="AT23" s="1613"/>
      <c r="AU23" s="1"/>
      <c r="AV23" s="519"/>
      <c r="AW23" s="1"/>
      <c r="AX23" s="1088">
        <f>AV23+AQ23+AN23+AK23+AH23+AE23+AB23+U23+R23</f>
        <v>0</v>
      </c>
      <c r="AY23" s="1084"/>
      <c r="AZ23" s="1089">
        <f>AX23-AY23</f>
        <v>0</v>
      </c>
      <c r="BA23" s="34"/>
    </row>
    <row r="24" spans="1:53" s="19" customFormat="1" ht="6" customHeight="1" thickBot="1">
      <c r="A24" s="520"/>
      <c r="B24" s="491"/>
      <c r="C24" s="492"/>
      <c r="D24" s="1043"/>
      <c r="E24" s="1044"/>
      <c r="F24" s="1045"/>
      <c r="G24" s="1044"/>
      <c r="H24" s="1043"/>
      <c r="I24" s="1044"/>
      <c r="J24" s="1044"/>
      <c r="K24" s="1045"/>
      <c r="L24" s="1043"/>
      <c r="M24" s="1044"/>
      <c r="N24" s="1045"/>
      <c r="O24" s="1043"/>
      <c r="P24" s="1044"/>
      <c r="Q24" s="1045"/>
      <c r="R24" s="1045"/>
      <c r="S24" s="1043"/>
      <c r="T24" s="1044"/>
      <c r="U24" s="1045"/>
      <c r="V24" s="1043"/>
      <c r="W24" s="1044"/>
      <c r="X24" s="1044"/>
      <c r="Y24" s="1044"/>
      <c r="Z24" s="1044"/>
      <c r="AA24" s="1044"/>
      <c r="AB24" s="1045"/>
      <c r="AC24" s="1067"/>
      <c r="AD24" s="1068"/>
      <c r="AE24" s="1069"/>
      <c r="AF24" s="1043"/>
      <c r="AG24" s="1044"/>
      <c r="AH24" s="1045"/>
      <c r="AI24" s="1043"/>
      <c r="AJ24" s="1044"/>
      <c r="AK24" s="1045"/>
      <c r="AL24" s="1044"/>
      <c r="AM24" s="1044"/>
      <c r="AN24" s="1045"/>
      <c r="AO24" s="1044"/>
      <c r="AP24" s="1044"/>
      <c r="AQ24" s="1045"/>
      <c r="AR24" s="1614"/>
      <c r="AS24" s="1614"/>
      <c r="AT24" s="1614"/>
      <c r="AU24" s="2"/>
      <c r="AV24" s="520"/>
      <c r="AW24" s="2"/>
      <c r="AX24" s="1086"/>
      <c r="AY24" s="1087"/>
      <c r="AZ24" s="1087"/>
      <c r="BA24" s="31"/>
    </row>
    <row r="25" spans="1:53" s="24" customFormat="1" ht="12" customHeight="1" thickBot="1">
      <c r="AC25" s="26"/>
      <c r="AD25" s="26"/>
      <c r="AE25" s="26"/>
      <c r="AU25" s="2"/>
      <c r="AW25" s="2"/>
      <c r="BA25" s="31"/>
    </row>
    <row r="26" spans="1:53" s="16" customFormat="1" ht="18" customHeight="1" thickBot="1">
      <c r="H26" s="4094" t="s">
        <v>61</v>
      </c>
      <c r="I26" s="4094"/>
      <c r="J26" s="4094"/>
      <c r="K26" s="4094"/>
      <c r="L26" s="4094"/>
      <c r="M26" s="4094"/>
      <c r="N26" s="4094"/>
      <c r="O26" s="4094"/>
      <c r="P26" s="4094"/>
      <c r="Q26" s="4094"/>
      <c r="R26" s="4094"/>
      <c r="S26" s="4094" t="s">
        <v>62</v>
      </c>
      <c r="T26" s="4094"/>
      <c r="U26" s="4094"/>
      <c r="V26" s="4104" t="s">
        <v>397</v>
      </c>
      <c r="W26" s="4105"/>
      <c r="X26" s="4105"/>
      <c r="Y26" s="4105"/>
      <c r="Z26" s="4105"/>
      <c r="AA26" s="4105"/>
      <c r="AB26" s="4106"/>
      <c r="AC26" s="4096" t="s">
        <v>398</v>
      </c>
      <c r="AD26" s="4096"/>
      <c r="AE26" s="4096"/>
      <c r="AF26" s="4094" t="s">
        <v>399</v>
      </c>
      <c r="AG26" s="4094"/>
      <c r="AH26" s="4094"/>
      <c r="AI26" s="4094" t="s">
        <v>399</v>
      </c>
      <c r="AJ26" s="4094"/>
      <c r="AK26" s="4094"/>
      <c r="AL26" s="4094" t="s">
        <v>400</v>
      </c>
      <c r="AM26" s="4094"/>
      <c r="AN26" s="4094"/>
      <c r="AO26" s="4094" t="s">
        <v>400</v>
      </c>
      <c r="AP26" s="4094"/>
      <c r="AQ26" s="4094"/>
      <c r="AU26" s="2"/>
      <c r="AV26" s="912" t="s">
        <v>401</v>
      </c>
      <c r="AW26" s="2"/>
      <c r="AX26" s="915" t="s">
        <v>402</v>
      </c>
      <c r="AY26" s="921" t="s">
        <v>402</v>
      </c>
      <c r="AZ26" s="916" t="s">
        <v>403</v>
      </c>
      <c r="BA26" s="17"/>
    </row>
    <row r="27" spans="1:53" s="19" customFormat="1">
      <c r="A27" s="486"/>
      <c r="B27" s="487" t="s">
        <v>811</v>
      </c>
      <c r="C27" s="488" t="s">
        <v>64</v>
      </c>
      <c r="D27" s="487" t="s">
        <v>812</v>
      </c>
      <c r="E27" s="489" t="s">
        <v>404</v>
      </c>
      <c r="F27" s="488" t="s">
        <v>405</v>
      </c>
      <c r="G27" s="489" t="s">
        <v>406</v>
      </c>
      <c r="H27" s="4095" t="s">
        <v>407</v>
      </c>
      <c r="I27" s="4095"/>
      <c r="J27" s="4095"/>
      <c r="K27" s="4095"/>
      <c r="L27" s="4091" t="s">
        <v>422</v>
      </c>
      <c r="M27" s="4092"/>
      <c r="N27" s="4093"/>
      <c r="O27" s="4091" t="s">
        <v>423</v>
      </c>
      <c r="P27" s="4092"/>
      <c r="Q27" s="4093"/>
      <c r="R27" s="488" t="s">
        <v>754</v>
      </c>
      <c r="S27" s="4095" t="s">
        <v>63</v>
      </c>
      <c r="T27" s="4095"/>
      <c r="U27" s="4095"/>
      <c r="V27" s="4098" t="s">
        <v>411</v>
      </c>
      <c r="W27" s="4099"/>
      <c r="X27" s="4099"/>
      <c r="Y27" s="4099"/>
      <c r="Z27" s="4099"/>
      <c r="AA27" s="4099"/>
      <c r="AB27" s="4100"/>
      <c r="AC27" s="4101"/>
      <c r="AD27" s="4102"/>
      <c r="AE27" s="4103"/>
      <c r="AF27" s="4091" t="s">
        <v>412</v>
      </c>
      <c r="AG27" s="4092"/>
      <c r="AH27" s="4093"/>
      <c r="AI27" s="4095" t="s">
        <v>31</v>
      </c>
      <c r="AJ27" s="4095"/>
      <c r="AK27" s="4095"/>
      <c r="AL27" s="4091" t="s">
        <v>424</v>
      </c>
      <c r="AM27" s="4092"/>
      <c r="AN27" s="4093"/>
      <c r="AO27" s="4091" t="s">
        <v>753</v>
      </c>
      <c r="AP27" s="4092"/>
      <c r="AQ27" s="4093"/>
      <c r="AU27" s="2"/>
      <c r="AV27" s="913" t="s">
        <v>414</v>
      </c>
      <c r="AW27" s="2"/>
      <c r="AX27" s="917" t="s">
        <v>755</v>
      </c>
      <c r="AY27" s="913" t="s">
        <v>35</v>
      </c>
      <c r="AZ27" s="918"/>
      <c r="BA27" s="18"/>
    </row>
    <row r="28" spans="1:53" s="19" customFormat="1" ht="13.5" thickBot="1">
      <c r="A28" s="490"/>
      <c r="B28" s="491"/>
      <c r="C28" s="492"/>
      <c r="D28" s="491"/>
      <c r="E28" s="493"/>
      <c r="F28" s="492"/>
      <c r="G28" s="493"/>
      <c r="H28" s="495" t="s">
        <v>64</v>
      </c>
      <c r="I28" s="494" t="s">
        <v>65</v>
      </c>
      <c r="J28" s="494" t="s">
        <v>415</v>
      </c>
      <c r="K28" s="496" t="s">
        <v>801</v>
      </c>
      <c r="L28" s="495" t="s">
        <v>404</v>
      </c>
      <c r="M28" s="494" t="s">
        <v>65</v>
      </c>
      <c r="N28" s="496" t="s">
        <v>801</v>
      </c>
      <c r="O28" s="495" t="s">
        <v>405</v>
      </c>
      <c r="P28" s="494" t="s">
        <v>65</v>
      </c>
      <c r="Q28" s="496" t="s">
        <v>801</v>
      </c>
      <c r="R28" s="496" t="s">
        <v>801</v>
      </c>
      <c r="S28" s="495" t="s">
        <v>813</v>
      </c>
      <c r="T28" s="494" t="s">
        <v>65</v>
      </c>
      <c r="U28" s="496" t="s">
        <v>801</v>
      </c>
      <c r="V28" s="495" t="s">
        <v>814</v>
      </c>
      <c r="W28" s="494" t="s">
        <v>815</v>
      </c>
      <c r="X28" s="494" t="s">
        <v>30</v>
      </c>
      <c r="Y28" s="494" t="s">
        <v>66</v>
      </c>
      <c r="Z28" s="494" t="s">
        <v>816</v>
      </c>
      <c r="AA28" s="494" t="s">
        <v>29</v>
      </c>
      <c r="AB28" s="496" t="s">
        <v>801</v>
      </c>
      <c r="AC28" s="497" t="s">
        <v>813</v>
      </c>
      <c r="AD28" s="498" t="s">
        <v>65</v>
      </c>
      <c r="AE28" s="499" t="s">
        <v>801</v>
      </c>
      <c r="AF28" s="495" t="s">
        <v>813</v>
      </c>
      <c r="AG28" s="494" t="s">
        <v>65</v>
      </c>
      <c r="AH28" s="496" t="s">
        <v>801</v>
      </c>
      <c r="AI28" s="495" t="s">
        <v>813</v>
      </c>
      <c r="AJ28" s="494" t="s">
        <v>65</v>
      </c>
      <c r="AK28" s="496" t="s">
        <v>801</v>
      </c>
      <c r="AL28" s="494" t="s">
        <v>813</v>
      </c>
      <c r="AM28" s="494" t="s">
        <v>65</v>
      </c>
      <c r="AN28" s="496" t="s">
        <v>801</v>
      </c>
      <c r="AO28" s="494" t="s">
        <v>813</v>
      </c>
      <c r="AP28" s="494" t="s">
        <v>65</v>
      </c>
      <c r="AQ28" s="496" t="s">
        <v>801</v>
      </c>
      <c r="AU28" s="2"/>
      <c r="AV28" s="914" t="s">
        <v>801</v>
      </c>
      <c r="AW28" s="2"/>
      <c r="AX28" s="919" t="s">
        <v>817</v>
      </c>
      <c r="AY28" s="914" t="s">
        <v>818</v>
      </c>
      <c r="AZ28" s="920" t="s">
        <v>819</v>
      </c>
      <c r="BA28" s="18"/>
    </row>
    <row r="29" spans="1:53" s="19" customFormat="1" ht="16.5" customHeight="1">
      <c r="A29" s="500" t="s">
        <v>556</v>
      </c>
      <c r="B29" s="521"/>
      <c r="C29" s="522"/>
      <c r="D29" s="1090"/>
      <c r="E29" s="24"/>
      <c r="F29" s="1091"/>
      <c r="G29" s="24"/>
      <c r="H29" s="1090"/>
      <c r="I29" s="24"/>
      <c r="J29" s="24"/>
      <c r="K29" s="1091"/>
      <c r="L29" s="1090"/>
      <c r="M29" s="24"/>
      <c r="N29" s="1091"/>
      <c r="O29" s="1090"/>
      <c r="P29" s="24"/>
      <c r="Q29" s="1091"/>
      <c r="R29" s="1091"/>
      <c r="S29" s="1090"/>
      <c r="T29" s="24"/>
      <c r="U29" s="1091"/>
      <c r="V29" s="1090"/>
      <c r="W29" s="24"/>
      <c r="X29" s="24"/>
      <c r="Y29" s="24"/>
      <c r="Z29" s="24"/>
      <c r="AA29" s="24"/>
      <c r="AB29" s="1091"/>
      <c r="AC29" s="1050"/>
      <c r="AD29" s="26"/>
      <c r="AE29" s="1071"/>
      <c r="AF29" s="1090"/>
      <c r="AG29" s="24"/>
      <c r="AH29" s="1091"/>
      <c r="AI29" s="1092"/>
      <c r="AJ29" s="1056"/>
      <c r="AK29" s="1093"/>
      <c r="AL29" s="24"/>
      <c r="AM29" s="24"/>
      <c r="AN29" s="1091"/>
      <c r="AO29" s="24"/>
      <c r="AP29" s="24"/>
      <c r="AQ29" s="1091"/>
      <c r="AU29" s="2"/>
      <c r="AV29" s="490"/>
      <c r="AW29" s="2"/>
      <c r="AX29" s="1179"/>
      <c r="AY29" s="1076"/>
      <c r="AZ29" s="1076"/>
      <c r="BA29" s="31"/>
    </row>
    <row r="30" spans="1:53" s="19" customFormat="1" ht="16.5" customHeight="1">
      <c r="A30" s="500" t="s">
        <v>32</v>
      </c>
      <c r="B30" s="521"/>
      <c r="C30" s="522"/>
      <c r="D30" s="1090"/>
      <c r="E30" s="24"/>
      <c r="F30" s="1091"/>
      <c r="G30" s="28" t="e">
        <f>D30/B30</f>
        <v>#DIV/0!</v>
      </c>
      <c r="H30" s="1048">
        <f>C30</f>
        <v>0</v>
      </c>
      <c r="I30" s="26"/>
      <c r="J30" s="26"/>
      <c r="K30" s="1049">
        <f>H30*I30*J30</f>
        <v>0</v>
      </c>
      <c r="L30" s="1050"/>
      <c r="M30" s="26"/>
      <c r="N30" s="1049"/>
      <c r="O30" s="1050"/>
      <c r="P30" s="26"/>
      <c r="Q30" s="1049"/>
      <c r="R30" s="1049">
        <f>Q30+N30+K30</f>
        <v>0</v>
      </c>
      <c r="S30" s="1048">
        <f>D30</f>
        <v>0</v>
      </c>
      <c r="T30" s="26"/>
      <c r="U30" s="1049">
        <f>S30*T30</f>
        <v>0</v>
      </c>
      <c r="V30" s="1030"/>
      <c r="W30" s="21"/>
      <c r="X30" s="21"/>
      <c r="Y30" s="26"/>
      <c r="Z30" s="29"/>
      <c r="AA30" s="29"/>
      <c r="AB30" s="1049">
        <f>W30*Y30+X30*Z30</f>
        <v>0</v>
      </c>
      <c r="AC30" s="1048">
        <f>D30</f>
        <v>0</v>
      </c>
      <c r="AD30" s="26"/>
      <c r="AE30" s="1059">
        <f>AD30*AC30</f>
        <v>0</v>
      </c>
      <c r="AF30" s="1048">
        <f>AC30</f>
        <v>0</v>
      </c>
      <c r="AG30" s="26"/>
      <c r="AH30" s="1059">
        <f>AG30*AF30</f>
        <v>0</v>
      </c>
      <c r="AI30" s="1048"/>
      <c r="AJ30" s="26"/>
      <c r="AK30" s="1059">
        <f>AI30*AJ30</f>
        <v>0</v>
      </c>
      <c r="AL30" s="38">
        <f>AF30</f>
        <v>0</v>
      </c>
      <c r="AM30" s="26"/>
      <c r="AN30" s="1049">
        <f>AM30*AL30</f>
        <v>0</v>
      </c>
      <c r="AO30" s="20">
        <f>AL30</f>
        <v>0</v>
      </c>
      <c r="AP30" s="30"/>
      <c r="AQ30" s="1049">
        <f>AO30*AP30</f>
        <v>0</v>
      </c>
      <c r="AU30" s="2"/>
      <c r="AV30" s="490"/>
      <c r="AW30" s="2"/>
      <c r="AX30" s="1078">
        <f>AV30+AQ30+AN30+AK30+AH30+AE30+AB30+U30+R30</f>
        <v>0</v>
      </c>
      <c r="AY30" s="1076"/>
      <c r="AZ30" s="1076">
        <f>AX30-AY30</f>
        <v>0</v>
      </c>
      <c r="BA30" s="31"/>
    </row>
    <row r="31" spans="1:53" s="19" customFormat="1" ht="16.5" customHeight="1">
      <c r="A31" s="500" t="s">
        <v>33</v>
      </c>
      <c r="B31" s="521"/>
      <c r="C31" s="522"/>
      <c r="D31" s="1090"/>
      <c r="E31" s="24"/>
      <c r="F31" s="1091"/>
      <c r="G31" s="24"/>
      <c r="H31" s="1090"/>
      <c r="I31" s="24"/>
      <c r="J31" s="24"/>
      <c r="K31" s="1091"/>
      <c r="L31" s="1090"/>
      <c r="M31" s="24"/>
      <c r="N31" s="1091"/>
      <c r="O31" s="1090"/>
      <c r="P31" s="24"/>
      <c r="Q31" s="1091"/>
      <c r="R31" s="1091"/>
      <c r="S31" s="1090"/>
      <c r="T31" s="24"/>
      <c r="U31" s="1091"/>
      <c r="V31" s="1090"/>
      <c r="W31" s="24"/>
      <c r="X31" s="24"/>
      <c r="Y31" s="24"/>
      <c r="Z31" s="24"/>
      <c r="AA31" s="24"/>
      <c r="AB31" s="1091"/>
      <c r="AC31" s="1050"/>
      <c r="AD31" s="26"/>
      <c r="AE31" s="1071"/>
      <c r="AF31" s="1090"/>
      <c r="AG31" s="24"/>
      <c r="AH31" s="1091"/>
      <c r="AI31" s="1090"/>
      <c r="AJ31" s="24"/>
      <c r="AK31" s="1091"/>
      <c r="AL31" s="24"/>
      <c r="AM31" s="24"/>
      <c r="AN31" s="1091"/>
      <c r="AO31" s="24"/>
      <c r="AP31" s="24"/>
      <c r="AQ31" s="1091"/>
      <c r="AU31" s="2"/>
      <c r="AV31" s="490"/>
      <c r="AW31" s="2"/>
      <c r="AX31" s="1179"/>
      <c r="AY31" s="1076"/>
      <c r="AZ31" s="1076"/>
      <c r="BA31" s="31"/>
    </row>
    <row r="32" spans="1:53" s="19" customFormat="1" ht="16.5" customHeight="1">
      <c r="A32" s="523" t="s">
        <v>425</v>
      </c>
      <c r="B32" s="524"/>
      <c r="C32" s="525"/>
      <c r="D32" s="1094">
        <f>E32+F32</f>
        <v>0</v>
      </c>
      <c r="E32" s="36"/>
      <c r="F32" s="1095"/>
      <c r="G32" s="36"/>
      <c r="H32" s="1090"/>
      <c r="I32" s="24"/>
      <c r="J32" s="24"/>
      <c r="K32" s="1091"/>
      <c r="L32" s="1094">
        <f>E32</f>
        <v>0</v>
      </c>
      <c r="M32" s="36"/>
      <c r="N32" s="1096">
        <f>L32*M32</f>
        <v>0</v>
      </c>
      <c r="O32" s="1048">
        <f>F32</f>
        <v>0</v>
      </c>
      <c r="P32" s="29"/>
      <c r="Q32" s="1049">
        <f>O32*P32</f>
        <v>0</v>
      </c>
      <c r="R32" s="1047">
        <f>Q32+N32+K32</f>
        <v>0</v>
      </c>
      <c r="S32" s="1094">
        <f>D32</f>
        <v>0</v>
      </c>
      <c r="T32" s="23"/>
      <c r="U32" s="1096">
        <f>S32*T32</f>
        <v>0</v>
      </c>
      <c r="V32" s="1094"/>
      <c r="W32" s="36"/>
      <c r="X32" s="36"/>
      <c r="Y32" s="36"/>
      <c r="Z32" s="23"/>
      <c r="AA32" s="23"/>
      <c r="AB32" s="1096">
        <f>X32*AA32+Z32*W32</f>
        <v>0</v>
      </c>
      <c r="AC32" s="1032">
        <f>S32</f>
        <v>0</v>
      </c>
      <c r="AD32" s="29"/>
      <c r="AE32" s="1059">
        <f>AC32*AD32</f>
        <v>0</v>
      </c>
      <c r="AF32" s="1094">
        <f>AC32</f>
        <v>0</v>
      </c>
      <c r="AG32" s="23"/>
      <c r="AH32" s="1096">
        <f>AF32*AG32</f>
        <v>0</v>
      </c>
      <c r="AI32" s="1097"/>
      <c r="AJ32" s="483"/>
      <c r="AK32" s="1096">
        <f>AI32*AJ32</f>
        <v>0</v>
      </c>
      <c r="AL32" s="36">
        <f>AF32</f>
        <v>0</v>
      </c>
      <c r="AM32" s="23"/>
      <c r="AN32" s="1096">
        <f>AL32*AM32</f>
        <v>0</v>
      </c>
      <c r="AO32" s="1094">
        <f>AL32</f>
        <v>0</v>
      </c>
      <c r="AP32" s="23"/>
      <c r="AQ32" s="1096">
        <f>AO32*AP32</f>
        <v>0</v>
      </c>
      <c r="AU32" s="2"/>
      <c r="AV32" s="519"/>
      <c r="AW32" s="2"/>
      <c r="AX32" s="1078">
        <f>AV32+AQ32+AN32+AK32+AH32+AE32+AB32+U32+R32</f>
        <v>0</v>
      </c>
      <c r="AY32" s="1179"/>
      <c r="AZ32" s="1076">
        <f>AX32-AY32</f>
        <v>0</v>
      </c>
      <c r="BA32" s="24"/>
    </row>
    <row r="33" spans="1:56" s="19" customFormat="1" ht="16.5" customHeight="1">
      <c r="A33" s="526"/>
      <c r="B33" s="524"/>
      <c r="C33" s="525"/>
      <c r="D33" s="1030"/>
      <c r="E33" s="20"/>
      <c r="F33" s="1098"/>
      <c r="G33" s="21"/>
      <c r="H33" s="1090"/>
      <c r="I33" s="24"/>
      <c r="J33" s="24"/>
      <c r="K33" s="1091"/>
      <c r="L33" s="1030"/>
      <c r="M33" s="22"/>
      <c r="N33" s="1049"/>
      <c r="O33" s="1048"/>
      <c r="P33" s="29"/>
      <c r="Q33" s="1049"/>
      <c r="R33" s="1091"/>
      <c r="S33" s="1048"/>
      <c r="T33" s="22"/>
      <c r="U33" s="1049"/>
      <c r="V33" s="1048"/>
      <c r="W33" s="20"/>
      <c r="X33" s="20"/>
      <c r="Y33" s="20"/>
      <c r="Z33" s="22"/>
      <c r="AA33" s="22"/>
      <c r="AB33" s="1049"/>
      <c r="AC33" s="1048"/>
      <c r="AD33" s="30"/>
      <c r="AE33" s="1049"/>
      <c r="AF33" s="1048"/>
      <c r="AG33" s="22"/>
      <c r="AH33" s="1049"/>
      <c r="AI33" s="1099"/>
      <c r="AJ33" s="1070"/>
      <c r="AK33" s="1049"/>
      <c r="AL33" s="38"/>
      <c r="AM33" s="22"/>
      <c r="AN33" s="1049"/>
      <c r="AO33" s="1048"/>
      <c r="AP33" s="22"/>
      <c r="AQ33" s="1049"/>
      <c r="AU33" s="2"/>
      <c r="AV33" s="507"/>
      <c r="AW33" s="2"/>
      <c r="AX33" s="1180"/>
      <c r="AY33" s="1179"/>
      <c r="AZ33" s="1179"/>
      <c r="BA33" s="24"/>
    </row>
    <row r="34" spans="1:56" s="19" customFormat="1" ht="16.5" customHeight="1">
      <c r="A34" s="523" t="s">
        <v>426</v>
      </c>
      <c r="B34" s="524"/>
      <c r="C34" s="525"/>
      <c r="D34" s="1094">
        <f>E34+F34</f>
        <v>0</v>
      </c>
      <c r="E34" s="36"/>
      <c r="F34" s="1095"/>
      <c r="G34" s="36"/>
      <c r="H34" s="1090"/>
      <c r="I34" s="24"/>
      <c r="J34" s="24"/>
      <c r="K34" s="1091"/>
      <c r="L34" s="1094">
        <f>E34</f>
        <v>0</v>
      </c>
      <c r="M34" s="36"/>
      <c r="N34" s="1096">
        <f>L34*M34</f>
        <v>0</v>
      </c>
      <c r="O34" s="1048">
        <f>F34</f>
        <v>0</v>
      </c>
      <c r="P34" s="29"/>
      <c r="Q34" s="1049">
        <f>O34*P34</f>
        <v>0</v>
      </c>
      <c r="R34" s="1047">
        <f>Q34+N34+K34</f>
        <v>0</v>
      </c>
      <c r="S34" s="1094">
        <f>D34</f>
        <v>0</v>
      </c>
      <c r="T34" s="23"/>
      <c r="U34" s="1096">
        <f>S34*T34</f>
        <v>0</v>
      </c>
      <c r="V34" s="1094"/>
      <c r="W34" s="36"/>
      <c r="X34" s="36"/>
      <c r="Y34" s="36"/>
      <c r="Z34" s="23"/>
      <c r="AA34" s="23"/>
      <c r="AB34" s="1096">
        <f>X34*AA34+Z34*W34</f>
        <v>0</v>
      </c>
      <c r="AC34" s="1032">
        <f>S34</f>
        <v>0</v>
      </c>
      <c r="AD34" s="29"/>
      <c r="AE34" s="1059">
        <f>AC34*AD34</f>
        <v>0</v>
      </c>
      <c r="AF34" s="1094">
        <f>AC34</f>
        <v>0</v>
      </c>
      <c r="AG34" s="23"/>
      <c r="AH34" s="1096">
        <f>AF34*AG34</f>
        <v>0</v>
      </c>
      <c r="AI34" s="1097"/>
      <c r="AJ34" s="483"/>
      <c r="AK34" s="1096">
        <f>AI34*AJ34</f>
        <v>0</v>
      </c>
      <c r="AL34" s="36">
        <f>AF34</f>
        <v>0</v>
      </c>
      <c r="AM34" s="23"/>
      <c r="AN34" s="1096">
        <f>AL34*AM34</f>
        <v>0</v>
      </c>
      <c r="AO34" s="1094">
        <f>AL34</f>
        <v>0</v>
      </c>
      <c r="AP34" s="23"/>
      <c r="AQ34" s="1096">
        <f>AO34*AP34</f>
        <v>0</v>
      </c>
      <c r="AU34" s="2"/>
      <c r="AV34" s="519"/>
      <c r="AW34" s="2"/>
      <c r="AX34" s="1078">
        <f>AV34+AQ34+AN34+AK34+AH34+AE34+AB34+U34+R34</f>
        <v>0</v>
      </c>
      <c r="AY34" s="1179"/>
      <c r="AZ34" s="1076">
        <f>AX34-AY34</f>
        <v>0</v>
      </c>
      <c r="BA34" s="24"/>
    </row>
    <row r="35" spans="1:56" s="19" customFormat="1" ht="16.5" customHeight="1">
      <c r="A35" s="526"/>
      <c r="B35" s="524"/>
      <c r="C35" s="525"/>
      <c r="D35" s="1030"/>
      <c r="E35" s="20"/>
      <c r="F35" s="1031"/>
      <c r="G35" s="20"/>
      <c r="H35" s="1090"/>
      <c r="I35" s="24"/>
      <c r="J35" s="24"/>
      <c r="K35" s="1091"/>
      <c r="L35" s="1030"/>
      <c r="M35" s="30"/>
      <c r="N35" s="1049"/>
      <c r="O35" s="1048"/>
      <c r="P35" s="30"/>
      <c r="Q35" s="1049"/>
      <c r="R35" s="1071"/>
      <c r="S35" s="1048"/>
      <c r="T35" s="30"/>
      <c r="U35" s="1049"/>
      <c r="V35" s="1048"/>
      <c r="W35" s="38"/>
      <c r="X35" s="38"/>
      <c r="Y35" s="38"/>
      <c r="Z35" s="30"/>
      <c r="AA35" s="30"/>
      <c r="AB35" s="1049"/>
      <c r="AC35" s="1048"/>
      <c r="AD35" s="30"/>
      <c r="AE35" s="1049"/>
      <c r="AF35" s="1048"/>
      <c r="AG35" s="30"/>
      <c r="AH35" s="1049"/>
      <c r="AI35" s="1099"/>
      <c r="AJ35" s="1070"/>
      <c r="AK35" s="1049"/>
      <c r="AL35" s="38"/>
      <c r="AM35" s="30"/>
      <c r="AN35" s="1049"/>
      <c r="AO35" s="1048"/>
      <c r="AP35" s="30"/>
      <c r="AQ35" s="1049"/>
      <c r="AU35" s="2"/>
      <c r="AV35" s="507"/>
      <c r="AW35" s="2"/>
      <c r="AX35" s="1180"/>
      <c r="AY35" s="1179"/>
      <c r="AZ35" s="1179"/>
      <c r="BA35" s="24"/>
    </row>
    <row r="36" spans="1:56" s="19" customFormat="1" ht="16.5" customHeight="1">
      <c r="A36" s="523" t="s">
        <v>427</v>
      </c>
      <c r="B36" s="524"/>
      <c r="C36" s="525"/>
      <c r="D36" s="1094">
        <f>E36+F36</f>
        <v>0</v>
      </c>
      <c r="E36" s="36"/>
      <c r="F36" s="1095"/>
      <c r="G36" s="36"/>
      <c r="H36" s="1090"/>
      <c r="I36" s="24"/>
      <c r="J36" s="24"/>
      <c r="K36" s="1091"/>
      <c r="L36" s="1094">
        <f>E36</f>
        <v>0</v>
      </c>
      <c r="M36" s="36"/>
      <c r="N36" s="1096">
        <f>L36*M36</f>
        <v>0</v>
      </c>
      <c r="O36" s="1048">
        <f>F36</f>
        <v>0</v>
      </c>
      <c r="P36" s="29"/>
      <c r="Q36" s="1049">
        <f>O36*P36</f>
        <v>0</v>
      </c>
      <c r="R36" s="1047">
        <f>Q36+N36+K36</f>
        <v>0</v>
      </c>
      <c r="S36" s="1094">
        <f>D36</f>
        <v>0</v>
      </c>
      <c r="T36" s="23"/>
      <c r="U36" s="1096">
        <f>S36*T36</f>
        <v>0</v>
      </c>
      <c r="V36" s="1094"/>
      <c r="W36" s="36"/>
      <c r="X36" s="36"/>
      <c r="Y36" s="36"/>
      <c r="Z36" s="23"/>
      <c r="AA36" s="23"/>
      <c r="AB36" s="1096">
        <f>X36*AA36+Z36*W36</f>
        <v>0</v>
      </c>
      <c r="AC36" s="1032">
        <f>S36</f>
        <v>0</v>
      </c>
      <c r="AD36" s="29"/>
      <c r="AE36" s="1059">
        <f>AC36*AD36</f>
        <v>0</v>
      </c>
      <c r="AF36" s="1094">
        <f>AC36</f>
        <v>0</v>
      </c>
      <c r="AG36" s="23"/>
      <c r="AH36" s="1096">
        <f>AF36*AG36</f>
        <v>0</v>
      </c>
      <c r="AI36" s="1097"/>
      <c r="AJ36" s="483"/>
      <c r="AK36" s="1096">
        <f>AI36*AJ36</f>
        <v>0</v>
      </c>
      <c r="AL36" s="36">
        <f>AF36</f>
        <v>0</v>
      </c>
      <c r="AM36" s="23"/>
      <c r="AN36" s="1096">
        <f>AL36*AM36</f>
        <v>0</v>
      </c>
      <c r="AO36" s="1094">
        <f>AL36</f>
        <v>0</v>
      </c>
      <c r="AP36" s="23"/>
      <c r="AQ36" s="1096">
        <f>AO36*AP36</f>
        <v>0</v>
      </c>
      <c r="AU36" s="2"/>
      <c r="AV36" s="519"/>
      <c r="AW36" s="2"/>
      <c r="AX36" s="1078">
        <f>AV36+AQ36+AN36+AK36+AH36+AE36+AB36+U36+R36</f>
        <v>0</v>
      </c>
      <c r="AY36" s="1179"/>
      <c r="AZ36" s="1076">
        <f>AX36-AY36</f>
        <v>0</v>
      </c>
      <c r="BA36" s="24"/>
    </row>
    <row r="37" spans="1:56" s="19" customFormat="1" ht="16.5" customHeight="1">
      <c r="A37" s="526"/>
      <c r="B37" s="524"/>
      <c r="C37" s="525"/>
      <c r="D37" s="1030"/>
      <c r="E37" s="21"/>
      <c r="F37" s="1031"/>
      <c r="G37" s="20"/>
      <c r="H37" s="1090"/>
      <c r="I37" s="24"/>
      <c r="J37" s="24"/>
      <c r="K37" s="1091"/>
      <c r="L37" s="1048"/>
      <c r="M37" s="26"/>
      <c r="N37" s="1071"/>
      <c r="O37" s="1048"/>
      <c r="P37" s="30"/>
      <c r="Q37" s="1049"/>
      <c r="R37" s="1071"/>
      <c r="S37" s="1048"/>
      <c r="T37" s="30"/>
      <c r="U37" s="1049"/>
      <c r="V37" s="1048"/>
      <c r="W37" s="38"/>
      <c r="X37" s="38"/>
      <c r="Y37" s="38"/>
      <c r="Z37" s="30"/>
      <c r="AA37" s="30"/>
      <c r="AB37" s="1049"/>
      <c r="AC37" s="1048"/>
      <c r="AD37" s="30"/>
      <c r="AE37" s="1049"/>
      <c r="AF37" s="1048"/>
      <c r="AG37" s="30"/>
      <c r="AH37" s="1049"/>
      <c r="AI37" s="1099"/>
      <c r="AJ37" s="1070"/>
      <c r="AK37" s="1049"/>
      <c r="AL37" s="38"/>
      <c r="AM37" s="30"/>
      <c r="AN37" s="1049"/>
      <c r="AO37" s="1048"/>
      <c r="AP37" s="30"/>
      <c r="AQ37" s="1049"/>
      <c r="AU37" s="2"/>
      <c r="AV37" s="507"/>
      <c r="AW37" s="2"/>
      <c r="AX37" s="1180"/>
      <c r="AY37" s="1179"/>
      <c r="AZ37" s="1179"/>
      <c r="BA37" s="24"/>
    </row>
    <row r="38" spans="1:56" s="19" customFormat="1" ht="16.5" customHeight="1" thickBot="1">
      <c r="A38" s="527" t="s">
        <v>428</v>
      </c>
      <c r="B38" s="528"/>
      <c r="C38" s="529"/>
      <c r="D38" s="1100">
        <f>D36+D34-D32</f>
        <v>0</v>
      </c>
      <c r="E38" s="1101">
        <f>E36+E34+E32</f>
        <v>0</v>
      </c>
      <c r="F38" s="1102">
        <f>F36+F34+F32</f>
        <v>0</v>
      </c>
      <c r="G38" s="1101"/>
      <c r="H38" s="1103"/>
      <c r="I38" s="1104"/>
      <c r="J38" s="1104"/>
      <c r="K38" s="1105">
        <f>K30</f>
        <v>0</v>
      </c>
      <c r="L38" s="1100">
        <f>L36+L34+L32</f>
        <v>0</v>
      </c>
      <c r="M38" s="1106"/>
      <c r="N38" s="1107">
        <f>N36+N34+N32</f>
        <v>0</v>
      </c>
      <c r="O38" s="1100">
        <f>O36+O34+O32</f>
        <v>0</v>
      </c>
      <c r="P38" s="1106"/>
      <c r="Q38" s="1107">
        <f>Q36+Q34+Q32</f>
        <v>0</v>
      </c>
      <c r="R38" s="1108">
        <f>R36+R34+R32+R30</f>
        <v>0</v>
      </c>
      <c r="S38" s="1100">
        <f>S36+S34+S32+S30</f>
        <v>0</v>
      </c>
      <c r="T38" s="1106"/>
      <c r="U38" s="1107">
        <f>U36+U34+U32+U30</f>
        <v>0</v>
      </c>
      <c r="V38" s="1100"/>
      <c r="W38" s="1101"/>
      <c r="X38" s="1101"/>
      <c r="Y38" s="1101"/>
      <c r="Z38" s="1106"/>
      <c r="AA38" s="1106"/>
      <c r="AB38" s="1107">
        <f>AB36+AB34+AB32+AB30</f>
        <v>0</v>
      </c>
      <c r="AC38" s="1109">
        <f>AC36+AC34+AC32+AC30</f>
        <v>0</v>
      </c>
      <c r="AD38" s="1106"/>
      <c r="AE38" s="1107">
        <f>AE36+AE34+AE32+AE30</f>
        <v>0</v>
      </c>
      <c r="AF38" s="1100">
        <f>AF36+AF34+AF32+AF30</f>
        <v>0</v>
      </c>
      <c r="AG38" s="1106"/>
      <c r="AH38" s="1107">
        <f>AH36+AH34+AH32+AH30</f>
        <v>0</v>
      </c>
      <c r="AI38" s="1110"/>
      <c r="AJ38" s="1111"/>
      <c r="AK38" s="1107">
        <f>AK36+AK34+AK32+AK30</f>
        <v>0</v>
      </c>
      <c r="AL38" s="1101">
        <f>AL36+AL34+AL32+AL30</f>
        <v>0</v>
      </c>
      <c r="AM38" s="1106"/>
      <c r="AN38" s="1107">
        <f>AN36+AN34+AN32+AN30</f>
        <v>0</v>
      </c>
      <c r="AO38" s="1100">
        <f>AO36+AO34+AO32+AO30</f>
        <v>0</v>
      </c>
      <c r="AP38" s="1106"/>
      <c r="AQ38" s="1107">
        <f>AQ36+AQ34+AQ32+AQ30</f>
        <v>0</v>
      </c>
      <c r="AU38" s="2"/>
      <c r="AV38" s="530"/>
      <c r="AW38" s="2"/>
      <c r="AX38" s="1181">
        <f>AX36+AX34+AX32+AX30</f>
        <v>0</v>
      </c>
      <c r="AY38" s="1182"/>
      <c r="AZ38" s="1183">
        <f>AZ36+AZ34+AZ32+AZ30</f>
        <v>0</v>
      </c>
      <c r="BA38" s="24"/>
    </row>
    <row r="39" spans="1:56" s="19" customFormat="1" ht="16.5" customHeight="1">
      <c r="A39" s="531" t="s">
        <v>429</v>
      </c>
      <c r="B39" s="532"/>
      <c r="C39" s="533"/>
      <c r="D39" s="1112"/>
      <c r="E39" s="1113"/>
      <c r="F39" s="1114"/>
      <c r="G39" s="1113"/>
      <c r="H39" s="1115"/>
      <c r="I39" s="1116"/>
      <c r="J39" s="1116"/>
      <c r="K39" s="1117"/>
      <c r="L39" s="1112"/>
      <c r="M39" s="1118"/>
      <c r="N39" s="1119"/>
      <c r="O39" s="1112"/>
      <c r="P39" s="1118"/>
      <c r="Q39" s="1119"/>
      <c r="R39" s="1117"/>
      <c r="S39" s="1112"/>
      <c r="T39" s="1120"/>
      <c r="U39" s="1121"/>
      <c r="V39" s="1112"/>
      <c r="W39" s="1122"/>
      <c r="X39" s="1122"/>
      <c r="Y39" s="1120"/>
      <c r="Z39" s="1123"/>
      <c r="AA39" s="1123"/>
      <c r="AB39" s="1121"/>
      <c r="AC39" s="1124"/>
      <c r="AD39" s="1120"/>
      <c r="AE39" s="1121"/>
      <c r="AF39" s="1112"/>
      <c r="AG39" s="1120"/>
      <c r="AH39" s="1121"/>
      <c r="AI39" s="1125"/>
      <c r="AJ39" s="1126"/>
      <c r="AK39" s="1121"/>
      <c r="AL39" s="1113"/>
      <c r="AM39" s="1120"/>
      <c r="AN39" s="1121"/>
      <c r="AO39" s="1112"/>
      <c r="AP39" s="1120"/>
      <c r="AQ39" s="1121"/>
      <c r="AU39" s="2"/>
      <c r="AV39" s="534"/>
      <c r="AW39" s="2"/>
      <c r="AX39" s="1184"/>
      <c r="AY39" s="1185"/>
      <c r="AZ39" s="1185"/>
      <c r="BA39" s="24"/>
      <c r="BB39" s="4109" t="s">
        <v>59</v>
      </c>
      <c r="BC39" s="4111" t="s">
        <v>60</v>
      </c>
      <c r="BD39" s="4113" t="s">
        <v>403</v>
      </c>
    </row>
    <row r="40" spans="1:56" s="19" customFormat="1" ht="16.5" customHeight="1">
      <c r="A40" s="535" t="s">
        <v>34</v>
      </c>
      <c r="B40" s="521"/>
      <c r="C40" s="522"/>
      <c r="D40" s="1127">
        <f>E40+F40</f>
        <v>0</v>
      </c>
      <c r="E40" s="1128"/>
      <c r="F40" s="1129"/>
      <c r="G40" s="1128"/>
      <c r="H40" s="1130"/>
      <c r="I40" s="1131"/>
      <c r="J40" s="1131"/>
      <c r="K40" s="1132"/>
      <c r="L40" s="1127">
        <f>E40</f>
        <v>0</v>
      </c>
      <c r="M40" s="1128"/>
      <c r="N40" s="1133">
        <f>L40*M40</f>
        <v>0</v>
      </c>
      <c r="O40" s="1134">
        <f>F40</f>
        <v>0</v>
      </c>
      <c r="P40" s="1135"/>
      <c r="Q40" s="1136">
        <f>O40*P40</f>
        <v>0</v>
      </c>
      <c r="R40" s="1137">
        <f>Q40+N40+K40</f>
        <v>0</v>
      </c>
      <c r="S40" s="1127">
        <f>D40</f>
        <v>0</v>
      </c>
      <c r="T40" s="1138"/>
      <c r="U40" s="1133">
        <f>S40*T40</f>
        <v>0</v>
      </c>
      <c r="V40" s="1127"/>
      <c r="W40" s="1128"/>
      <c r="X40" s="1128"/>
      <c r="Y40" s="1128"/>
      <c r="Z40" s="1138"/>
      <c r="AA40" s="1138"/>
      <c r="AB40" s="1133">
        <f>X40*AA40+Z40*W40</f>
        <v>0</v>
      </c>
      <c r="AC40" s="1139">
        <f>S40</f>
        <v>0</v>
      </c>
      <c r="AD40" s="1135"/>
      <c r="AE40" s="1140">
        <f>AC40*AD40</f>
        <v>0</v>
      </c>
      <c r="AF40" s="1127">
        <f>AC40</f>
        <v>0</v>
      </c>
      <c r="AG40" s="1138"/>
      <c r="AH40" s="1133">
        <f>AF40*AG40</f>
        <v>0</v>
      </c>
      <c r="AI40" s="1141"/>
      <c r="AJ40" s="1142"/>
      <c r="AK40" s="1133">
        <f>AI40*AJ40</f>
        <v>0</v>
      </c>
      <c r="AL40" s="1128">
        <f>AF40</f>
        <v>0</v>
      </c>
      <c r="AM40" s="1138"/>
      <c r="AN40" s="1133">
        <f>AL40*AM40</f>
        <v>0</v>
      </c>
      <c r="AO40" s="1127">
        <f>AL40</f>
        <v>0</v>
      </c>
      <c r="AP40" s="1138"/>
      <c r="AQ40" s="1133">
        <f>AO40*AP40</f>
        <v>0</v>
      </c>
      <c r="AU40" s="2"/>
      <c r="AV40" s="507"/>
      <c r="AW40" s="2"/>
      <c r="AX40" s="1078">
        <f>AV40+AQ40+AN40+AK40+AH40+AE40+AB40+U40+R40</f>
        <v>0</v>
      </c>
      <c r="AY40" s="1186"/>
      <c r="AZ40" s="1187">
        <f>AX40-AY40</f>
        <v>0</v>
      </c>
      <c r="BA40" s="24"/>
      <c r="BB40" s="4110"/>
      <c r="BC40" s="4112"/>
      <c r="BD40" s="4114"/>
    </row>
    <row r="41" spans="1:56" s="19" customFormat="1" ht="16.5" customHeight="1" thickBot="1">
      <c r="A41" s="536"/>
      <c r="B41" s="537"/>
      <c r="C41" s="538"/>
      <c r="D41" s="1143"/>
      <c r="E41" s="1144"/>
      <c r="F41" s="1145"/>
      <c r="G41" s="1144"/>
      <c r="H41" s="1043"/>
      <c r="I41" s="1044"/>
      <c r="J41" s="1044"/>
      <c r="K41" s="1045"/>
      <c r="L41" s="1146"/>
      <c r="M41" s="1147"/>
      <c r="N41" s="1148"/>
      <c r="O41" s="1146"/>
      <c r="P41" s="1147"/>
      <c r="Q41" s="1148"/>
      <c r="R41" s="1069"/>
      <c r="S41" s="1146"/>
      <c r="T41" s="1147"/>
      <c r="U41" s="1148"/>
      <c r="V41" s="1146"/>
      <c r="W41" s="1149"/>
      <c r="X41" s="1149"/>
      <c r="Y41" s="1147"/>
      <c r="Z41" s="1147"/>
      <c r="AA41" s="1147"/>
      <c r="AB41" s="1148"/>
      <c r="AC41" s="1146"/>
      <c r="AD41" s="1147"/>
      <c r="AE41" s="1148"/>
      <c r="AF41" s="1146"/>
      <c r="AG41" s="1147"/>
      <c r="AH41" s="1148"/>
      <c r="AI41" s="1150"/>
      <c r="AJ41" s="1151"/>
      <c r="AK41" s="1148"/>
      <c r="AL41" s="1149"/>
      <c r="AM41" s="1147"/>
      <c r="AN41" s="1148"/>
      <c r="AO41" s="1146"/>
      <c r="AP41" s="1147"/>
      <c r="AQ41" s="1148"/>
      <c r="AU41" s="2"/>
      <c r="AV41" s="539"/>
      <c r="AW41" s="2"/>
      <c r="AX41" s="1188"/>
      <c r="AY41" s="1086"/>
      <c r="AZ41" s="1086"/>
      <c r="BA41" s="39"/>
      <c r="BB41" s="4110"/>
      <c r="BC41" s="4112"/>
      <c r="BD41" s="4114"/>
    </row>
    <row r="42" spans="1:56" s="19" customFormat="1" ht="16.5" customHeight="1">
      <c r="A42" s="500" t="s">
        <v>430</v>
      </c>
      <c r="B42" s="517"/>
      <c r="C42" s="518"/>
      <c r="D42" s="1032"/>
      <c r="E42" s="36"/>
      <c r="F42" s="1095"/>
      <c r="G42" s="36"/>
      <c r="H42" s="1090"/>
      <c r="I42" s="24"/>
      <c r="J42" s="24"/>
      <c r="K42" s="1091"/>
      <c r="L42" s="1032"/>
      <c r="M42" s="24"/>
      <c r="N42" s="1096"/>
      <c r="O42" s="1032"/>
      <c r="P42" s="24"/>
      <c r="Q42" s="1096"/>
      <c r="R42" s="1096"/>
      <c r="S42" s="1032"/>
      <c r="T42" s="24"/>
      <c r="U42" s="1096"/>
      <c r="V42" s="1048"/>
      <c r="W42" s="20"/>
      <c r="X42" s="20"/>
      <c r="Y42" s="25"/>
      <c r="Z42" s="25"/>
      <c r="AA42" s="25"/>
      <c r="AB42" s="1047"/>
      <c r="AC42" s="1032"/>
      <c r="AD42" s="26"/>
      <c r="AE42" s="1059"/>
      <c r="AF42" s="1032"/>
      <c r="AG42" s="24"/>
      <c r="AH42" s="1096"/>
      <c r="AI42" s="1152"/>
      <c r="AJ42" s="1153"/>
      <c r="AK42" s="1154"/>
      <c r="AL42" s="28"/>
      <c r="AM42" s="22"/>
      <c r="AN42" s="1096"/>
      <c r="AO42" s="1032"/>
      <c r="AP42" s="24"/>
      <c r="AQ42" s="1096"/>
      <c r="AU42" s="2"/>
      <c r="AV42" s="519"/>
      <c r="AW42" s="2"/>
      <c r="AX42" s="1180"/>
      <c r="AY42" s="1189"/>
      <c r="AZ42" s="1189"/>
      <c r="BA42" s="34"/>
      <c r="BB42" s="4110"/>
      <c r="BC42" s="4112"/>
      <c r="BD42" s="4114"/>
    </row>
    <row r="43" spans="1:56" s="19" customFormat="1" ht="16.5" customHeight="1">
      <c r="A43" s="516" t="s">
        <v>431</v>
      </c>
      <c r="B43" s="517"/>
      <c r="C43" s="518"/>
      <c r="D43" s="1064">
        <f>D40+D38</f>
        <v>0</v>
      </c>
      <c r="E43" s="1041">
        <f>E40+E38</f>
        <v>0</v>
      </c>
      <c r="F43" s="1042">
        <f>F40+F38</f>
        <v>0</v>
      </c>
      <c r="G43" s="1041"/>
      <c r="H43" s="1155"/>
      <c r="I43" s="9"/>
      <c r="J43" s="9"/>
      <c r="K43" s="1156">
        <f>K40+K38</f>
        <v>0</v>
      </c>
      <c r="L43" s="1064">
        <f>L40+L38</f>
        <v>0</v>
      </c>
      <c r="M43" s="9"/>
      <c r="N43" s="1058">
        <f>N40+N38</f>
        <v>0</v>
      </c>
      <c r="O43" s="1064">
        <f>O40+O38</f>
        <v>0</v>
      </c>
      <c r="P43" s="9"/>
      <c r="Q43" s="1058">
        <f>Q40+Q38</f>
        <v>0</v>
      </c>
      <c r="R43" s="1058">
        <f>R40+R38</f>
        <v>0</v>
      </c>
      <c r="S43" s="1064">
        <f>S40+S38</f>
        <v>0</v>
      </c>
      <c r="T43" s="9"/>
      <c r="U43" s="1058">
        <f>U40+U38</f>
        <v>0</v>
      </c>
      <c r="V43" s="1064"/>
      <c r="W43" s="1041"/>
      <c r="X43" s="41"/>
      <c r="Y43" s="7"/>
      <c r="Z43" s="7"/>
      <c r="AA43" s="7"/>
      <c r="AB43" s="1058">
        <f>AB40+AB38</f>
        <v>0</v>
      </c>
      <c r="AC43" s="1064">
        <f>AC40+AC38</f>
        <v>0</v>
      </c>
      <c r="AD43" s="1157"/>
      <c r="AE43" s="1066">
        <f>AE40+AE38</f>
        <v>0</v>
      </c>
      <c r="AF43" s="1064">
        <f>AF40+AF38</f>
        <v>0</v>
      </c>
      <c r="AG43" s="9"/>
      <c r="AH43" s="1058">
        <f>AH40+AH38</f>
        <v>0</v>
      </c>
      <c r="AI43" s="1158"/>
      <c r="AJ43" s="1159"/>
      <c r="AK43" s="1058">
        <f>AK40+AK38</f>
        <v>0</v>
      </c>
      <c r="AL43" s="1160">
        <f>AL40+AL38</f>
        <v>0</v>
      </c>
      <c r="AM43" s="9"/>
      <c r="AN43" s="1058">
        <f>AN40+AN38</f>
        <v>0</v>
      </c>
      <c r="AO43" s="1064">
        <f>AO40+AO38</f>
        <v>0</v>
      </c>
      <c r="AP43" s="9"/>
      <c r="AQ43" s="1058">
        <f>AQ40+AQ38</f>
        <v>0</v>
      </c>
      <c r="AU43" s="2"/>
      <c r="AV43" s="519"/>
      <c r="AW43" s="2"/>
      <c r="AX43" s="1190">
        <f>AX40+AX38</f>
        <v>0</v>
      </c>
      <c r="AY43" s="1084"/>
      <c r="AZ43" s="1190">
        <f>AZ40+AZ38</f>
        <v>0</v>
      </c>
      <c r="BA43" s="34"/>
      <c r="BB43" s="4110"/>
      <c r="BC43" s="4112"/>
      <c r="BD43" s="4114"/>
    </row>
    <row r="44" spans="1:56" s="19" customFormat="1" ht="6" customHeight="1" thickBot="1">
      <c r="A44" s="520"/>
      <c r="B44" s="491"/>
      <c r="C44" s="492"/>
      <c r="D44" s="1161"/>
      <c r="E44" s="1162"/>
      <c r="F44" s="1163"/>
      <c r="G44" s="1162"/>
      <c r="H44" s="1161"/>
      <c r="I44" s="1162"/>
      <c r="J44" s="1162"/>
      <c r="K44" s="1163"/>
      <c r="L44" s="1161"/>
      <c r="M44" s="1162"/>
      <c r="N44" s="1163"/>
      <c r="O44" s="1161"/>
      <c r="P44" s="1162"/>
      <c r="Q44" s="1163"/>
      <c r="R44" s="1163"/>
      <c r="S44" s="1161"/>
      <c r="T44" s="1162"/>
      <c r="U44" s="1163"/>
      <c r="V44" s="1161"/>
      <c r="W44" s="1162"/>
      <c r="X44" s="1162"/>
      <c r="Y44" s="1162"/>
      <c r="Z44" s="1162"/>
      <c r="AA44" s="1162"/>
      <c r="AB44" s="1163"/>
      <c r="AC44" s="1164"/>
      <c r="AD44" s="1165"/>
      <c r="AE44" s="1166"/>
      <c r="AF44" s="1161"/>
      <c r="AG44" s="1162"/>
      <c r="AH44" s="1163"/>
      <c r="AI44" s="1161"/>
      <c r="AJ44" s="1162"/>
      <c r="AK44" s="1163"/>
      <c r="AL44" s="1162"/>
      <c r="AM44" s="1162"/>
      <c r="AN44" s="1163"/>
      <c r="AO44" s="1162"/>
      <c r="AP44" s="1162"/>
      <c r="AQ44" s="1163"/>
      <c r="AU44" s="2"/>
      <c r="AV44" s="520"/>
      <c r="AW44" s="2"/>
      <c r="AX44" s="1191"/>
      <c r="AY44" s="1192"/>
      <c r="AZ44" s="1192"/>
      <c r="BA44" s="39"/>
      <c r="BB44" s="4110"/>
      <c r="BC44" s="4112"/>
      <c r="BD44" s="4114"/>
    </row>
    <row r="45" spans="1:56" s="24" customFormat="1" ht="13.5" thickBot="1">
      <c r="AC45" s="26"/>
      <c r="AD45" s="26"/>
      <c r="AE45" s="26"/>
      <c r="AU45" s="2"/>
      <c r="AW45" s="2"/>
      <c r="AY45" s="31"/>
      <c r="AZ45" s="31"/>
      <c r="BA45" s="31"/>
      <c r="BB45" s="898" t="s">
        <v>801</v>
      </c>
      <c r="BC45" s="899" t="s">
        <v>801</v>
      </c>
      <c r="BD45" s="900" t="s">
        <v>801</v>
      </c>
    </row>
    <row r="46" spans="1:56" s="19" customFormat="1" ht="15" customHeight="1" thickBot="1">
      <c r="A46" s="479" t="s">
        <v>432</v>
      </c>
      <c r="B46" s="480"/>
      <c r="C46" s="481"/>
      <c r="D46" s="1167">
        <f>D43+D23+D18+D14</f>
        <v>0</v>
      </c>
      <c r="E46" s="1168">
        <f>E43+E23+E18+E14</f>
        <v>0</v>
      </c>
      <c r="F46" s="1169">
        <f>F43+F23+F18+F14</f>
        <v>0</v>
      </c>
      <c r="G46" s="1168"/>
      <c r="H46" s="1170"/>
      <c r="I46" s="1171"/>
      <c r="J46" s="1171"/>
      <c r="K46" s="1172">
        <f>K43+K23+K18+K14</f>
        <v>0</v>
      </c>
      <c r="L46" s="1170"/>
      <c r="M46" s="1171"/>
      <c r="N46" s="1172">
        <f>N43+N23+N18+N14</f>
        <v>0</v>
      </c>
      <c r="O46" s="1170"/>
      <c r="P46" s="1171"/>
      <c r="Q46" s="1172">
        <f>Q43+Q23+Q18+Q14</f>
        <v>0</v>
      </c>
      <c r="R46" s="1172">
        <f>R43+R23+R18+R14</f>
        <v>0</v>
      </c>
      <c r="S46" s="1173"/>
      <c r="T46" s="1174"/>
      <c r="U46" s="1172">
        <f>U43+U23+U18+U14</f>
        <v>0</v>
      </c>
      <c r="V46" s="1173"/>
      <c r="W46" s="1175"/>
      <c r="X46" s="1175"/>
      <c r="Y46" s="1174"/>
      <c r="Z46" s="1174"/>
      <c r="AA46" s="1174"/>
      <c r="AB46" s="1172">
        <f>AB43+AB23+AB18+AB14</f>
        <v>0</v>
      </c>
      <c r="AC46" s="1176"/>
      <c r="AD46" s="1177"/>
      <c r="AE46" s="1172">
        <f>AE43+AE23+AE18+AE14</f>
        <v>0</v>
      </c>
      <c r="AF46" s="1173"/>
      <c r="AG46" s="1174"/>
      <c r="AH46" s="1172">
        <f>AH43+AH23+AH18+AH14</f>
        <v>0</v>
      </c>
      <c r="AI46" s="1178"/>
      <c r="AJ46" s="1178"/>
      <c r="AK46" s="1172">
        <f>AK43+AK23+AK18+AK14</f>
        <v>0</v>
      </c>
      <c r="AL46" s="1173"/>
      <c r="AM46" s="1174"/>
      <c r="AN46" s="1172">
        <f>AN43+AN23+AN18+AN14</f>
        <v>0</v>
      </c>
      <c r="AO46" s="1173"/>
      <c r="AP46" s="1174"/>
      <c r="AQ46" s="1172">
        <f>AQ43+AQ23+AQ18+AQ14</f>
        <v>0</v>
      </c>
      <c r="AU46" s="2"/>
      <c r="AV46" s="482"/>
      <c r="AW46" s="2"/>
      <c r="AX46" s="1193">
        <f>AX43+AX23+AX18+AX14</f>
        <v>0</v>
      </c>
      <c r="AY46" s="1193"/>
      <c r="AZ46" s="1172">
        <f>AZ43+AZ23+AZ18+AZ14</f>
        <v>0</v>
      </c>
      <c r="BA46" s="31"/>
      <c r="BB46" s="901">
        <f>AX46-AV46</f>
        <v>0</v>
      </c>
      <c r="BC46" s="902">
        <f>AY46-AV49</f>
        <v>0</v>
      </c>
      <c r="BD46" s="903">
        <f>BB46-BC46</f>
        <v>0</v>
      </c>
    </row>
    <row r="47" spans="1:56" s="19" customFormat="1" ht="15" customHeight="1">
      <c r="A47" s="37"/>
      <c r="B47" s="21"/>
      <c r="C47" s="21"/>
      <c r="D47" s="36"/>
      <c r="E47" s="36"/>
      <c r="F47" s="36"/>
      <c r="G47" s="36"/>
      <c r="H47" s="24"/>
      <c r="I47" s="24"/>
      <c r="J47" s="24"/>
      <c r="K47" s="483"/>
      <c r="L47" s="24"/>
      <c r="M47" s="24"/>
      <c r="N47" s="483"/>
      <c r="O47" s="24"/>
      <c r="P47" s="24"/>
      <c r="Q47" s="483"/>
      <c r="R47" s="483"/>
      <c r="S47" s="20"/>
      <c r="T47" s="23"/>
      <c r="U47" s="483"/>
      <c r="V47" s="20"/>
      <c r="W47" s="20"/>
      <c r="X47" s="20"/>
      <c r="Y47" s="23"/>
      <c r="Z47" s="23"/>
      <c r="AA47" s="23"/>
      <c r="AB47" s="483"/>
      <c r="AC47" s="38"/>
      <c r="AD47" s="29"/>
      <c r="AE47" s="484"/>
      <c r="AF47" s="20"/>
      <c r="AG47" s="23"/>
      <c r="AH47" s="483"/>
      <c r="AI47" s="483"/>
      <c r="AJ47" s="483"/>
      <c r="AK47" s="483"/>
      <c r="AL47" s="20"/>
      <c r="AM47" s="23"/>
      <c r="AN47" s="483"/>
      <c r="AO47" s="20"/>
      <c r="AP47" s="23"/>
      <c r="AQ47" s="483"/>
      <c r="AR47" s="483"/>
      <c r="AS47" s="483"/>
      <c r="AT47" s="483"/>
      <c r="AU47" s="2"/>
      <c r="AV47" s="483"/>
      <c r="AW47" s="31"/>
      <c r="AX47" s="904"/>
      <c r="AY47" s="1206">
        <f>'Tableau 4A'!X315+'Tableau 4A'!AA315+'Tableau 4A'!AD315+'Tableau 4A'!AG315</f>
        <v>0</v>
      </c>
      <c r="AZ47" s="1207" t="s">
        <v>36</v>
      </c>
      <c r="BA47" s="31"/>
      <c r="BB47" s="904"/>
      <c r="BC47" s="904"/>
      <c r="BD47" s="905"/>
    </row>
    <row r="48" spans="1:56" s="19" customFormat="1" ht="15" customHeight="1" thickBot="1">
      <c r="A48" s="485"/>
      <c r="B48" s="485"/>
      <c r="C48" s="21"/>
      <c r="D48" s="36"/>
      <c r="E48" s="36"/>
      <c r="F48" s="36"/>
      <c r="G48" s="36"/>
      <c r="H48" s="24"/>
      <c r="I48" s="24"/>
      <c r="J48" s="24"/>
      <c r="K48" s="483"/>
      <c r="L48" s="24"/>
      <c r="M48" s="24"/>
      <c r="N48" s="483"/>
      <c r="O48" s="24"/>
      <c r="P48" s="24"/>
      <c r="Q48" s="483"/>
      <c r="R48" s="483"/>
      <c r="S48" s="20"/>
      <c r="T48" s="23"/>
      <c r="U48" s="483"/>
      <c r="V48" s="20"/>
      <c r="W48" s="20"/>
      <c r="X48" s="20"/>
      <c r="Y48" s="23"/>
      <c r="Z48" s="23"/>
      <c r="AA48" s="23"/>
      <c r="AB48" s="483"/>
      <c r="AC48" s="484"/>
      <c r="AD48" s="20"/>
      <c r="AE48" s="23"/>
      <c r="AF48" s="483"/>
      <c r="AG48" s="20"/>
      <c r="AH48" s="23"/>
      <c r="AI48" s="23"/>
      <c r="AJ48" s="23"/>
      <c r="AK48" s="23"/>
      <c r="AL48" s="483"/>
      <c r="AM48" s="20"/>
      <c r="AN48" s="23"/>
      <c r="AO48" s="483"/>
      <c r="AP48" s="2"/>
      <c r="AQ48" s="483"/>
      <c r="AR48" s="483"/>
      <c r="AS48" s="483"/>
      <c r="AT48" s="483"/>
      <c r="AU48" s="2"/>
      <c r="AV48" s="483"/>
      <c r="AW48" s="1208" t="s">
        <v>15</v>
      </c>
      <c r="AX48" s="906"/>
      <c r="AY48" s="907"/>
      <c r="AZ48" s="907"/>
      <c r="BB48" s="906"/>
      <c r="BC48" s="907"/>
      <c r="BD48" s="907"/>
    </row>
    <row r="49" spans="1:56" s="19" customFormat="1" ht="15" customHeight="1">
      <c r="A49" s="485"/>
      <c r="B49" s="485"/>
      <c r="C49" s="21"/>
      <c r="D49" s="36"/>
      <c r="E49" s="36"/>
      <c r="F49" s="36"/>
      <c r="G49" s="36"/>
      <c r="H49" s="24"/>
      <c r="I49" s="24"/>
      <c r="J49" s="24"/>
      <c r="K49" s="483"/>
      <c r="L49" s="24"/>
      <c r="M49" s="24"/>
      <c r="N49" s="483"/>
      <c r="O49" s="24"/>
      <c r="P49" s="24"/>
      <c r="Q49" s="483"/>
      <c r="R49" s="483"/>
      <c r="S49" s="20"/>
      <c r="T49" s="23"/>
      <c r="U49" s="483"/>
      <c r="V49" s="908" t="s">
        <v>490</v>
      </c>
      <c r="W49" s="909"/>
      <c r="X49" s="910"/>
      <c r="Y49" s="911" t="s">
        <v>58</v>
      </c>
      <c r="Z49" s="911"/>
      <c r="AA49" s="911"/>
      <c r="AB49" s="1204" t="s">
        <v>56</v>
      </c>
      <c r="AC49" s="484"/>
      <c r="AD49" s="20"/>
      <c r="AE49" s="23"/>
      <c r="AF49" s="483"/>
      <c r="AG49" s="20"/>
      <c r="AH49" s="23"/>
      <c r="AI49" s="23"/>
      <c r="AJ49" s="23"/>
      <c r="AK49" s="23"/>
      <c r="AL49" s="483"/>
      <c r="AM49" s="20"/>
      <c r="AN49" s="23"/>
      <c r="AO49" s="483"/>
      <c r="AP49" s="2"/>
      <c r="AQ49" s="483"/>
      <c r="AR49" s="483"/>
      <c r="AS49" s="483"/>
      <c r="AT49" s="483"/>
      <c r="AU49" s="1194" t="s">
        <v>55</v>
      </c>
      <c r="AV49" s="1055"/>
      <c r="AW49" s="1208"/>
      <c r="AY49" s="4115"/>
      <c r="AZ49" s="4115"/>
      <c r="BA49" s="4115"/>
      <c r="BB49" s="4115"/>
      <c r="BC49" s="4115"/>
      <c r="BD49" s="4115"/>
    </row>
    <row r="50" spans="1:56" s="19" customFormat="1" ht="15" customHeight="1" thickBot="1">
      <c r="A50" s="485"/>
      <c r="B50" s="485"/>
      <c r="C50" s="21"/>
      <c r="D50" s="36"/>
      <c r="E50" s="36"/>
      <c r="F50" s="36"/>
      <c r="G50" s="36"/>
      <c r="H50" s="24"/>
      <c r="I50" s="24"/>
      <c r="J50" s="24"/>
      <c r="K50" s="483"/>
      <c r="L50" s="24"/>
      <c r="M50" s="24"/>
      <c r="N50" s="483"/>
      <c r="O50" s="24"/>
      <c r="P50" s="24"/>
      <c r="Q50" s="483"/>
      <c r="R50" s="483"/>
      <c r="S50" s="20"/>
      <c r="T50" s="23"/>
      <c r="U50" s="483"/>
      <c r="V50" s="1198"/>
      <c r="W50" s="1199"/>
      <c r="X50" s="1199"/>
      <c r="Y50" s="1200"/>
      <c r="Z50" s="1200"/>
      <c r="AA50" s="1200">
        <f>V50*Y50</f>
        <v>0</v>
      </c>
      <c r="AB50" s="1201"/>
      <c r="AC50" s="484"/>
      <c r="AD50" s="20"/>
      <c r="AE50" s="23"/>
      <c r="AF50" s="483"/>
      <c r="AG50" s="20"/>
      <c r="AH50" s="23"/>
      <c r="AI50" s="23"/>
      <c r="AJ50" s="23"/>
      <c r="AK50" s="23"/>
      <c r="AL50" s="483"/>
      <c r="AM50" s="20"/>
      <c r="AN50" s="23"/>
      <c r="AO50" s="483"/>
      <c r="AP50" s="2"/>
      <c r="AQ50" s="483"/>
      <c r="AR50" s="483"/>
      <c r="AS50" s="483"/>
      <c r="AT50" s="483"/>
      <c r="AU50" s="1195" t="s">
        <v>56</v>
      </c>
      <c r="AV50" s="1047">
        <f>AB50</f>
        <v>0</v>
      </c>
      <c r="AW50" s="1209">
        <f>AV50-AV46</f>
        <v>0</v>
      </c>
      <c r="AY50" s="4115"/>
      <c r="AZ50" s="4115"/>
      <c r="BA50" s="4115"/>
      <c r="BB50" s="4115"/>
      <c r="BC50" s="4115"/>
      <c r="BD50" s="4115"/>
    </row>
    <row r="51" spans="1:56" s="19" customFormat="1" ht="15" customHeight="1" thickBot="1">
      <c r="A51" s="485"/>
      <c r="B51" s="485"/>
      <c r="C51" s="21"/>
      <c r="D51" s="36"/>
      <c r="E51" s="36"/>
      <c r="F51" s="36"/>
      <c r="G51" s="36"/>
      <c r="H51" s="24"/>
      <c r="I51" s="24"/>
      <c r="J51" s="24"/>
      <c r="K51" s="483"/>
      <c r="L51" s="24"/>
      <c r="M51" s="24"/>
      <c r="N51" s="483"/>
      <c r="O51" s="24"/>
      <c r="P51" s="24"/>
      <c r="Q51" s="483"/>
      <c r="R51" s="483"/>
      <c r="S51" s="20"/>
      <c r="T51" s="23"/>
      <c r="U51" s="483"/>
      <c r="V51" s="1202"/>
      <c r="W51" s="1202"/>
      <c r="X51" s="1202"/>
      <c r="Y51" s="1203"/>
      <c r="Z51" s="1203"/>
      <c r="AA51" s="1203"/>
      <c r="AB51" s="1203"/>
      <c r="AC51" s="38"/>
      <c r="AD51" s="29"/>
      <c r="AE51" s="484"/>
      <c r="AF51" s="20"/>
      <c r="AG51" s="23"/>
      <c r="AH51" s="483"/>
      <c r="AI51" s="483"/>
      <c r="AJ51" s="483"/>
      <c r="AK51" s="483"/>
      <c r="AL51" s="20"/>
      <c r="AM51" s="23"/>
      <c r="AN51" s="483"/>
      <c r="AO51" s="20"/>
      <c r="AP51" s="23"/>
      <c r="AQ51" s="483"/>
      <c r="AR51" s="483"/>
      <c r="AS51" s="483"/>
      <c r="AT51" s="483"/>
      <c r="AU51" s="1196" t="s">
        <v>57</v>
      </c>
      <c r="AV51" s="1197"/>
      <c r="AW51" s="483"/>
      <c r="AX51" s="31"/>
      <c r="AY51" s="1205"/>
      <c r="AZ51" s="1205"/>
      <c r="BA51" s="1205"/>
      <c r="BB51" s="1205"/>
      <c r="BC51" s="1205"/>
      <c r="BD51" s="1205"/>
    </row>
    <row r="52" spans="1:56" ht="13.5" thickBot="1">
      <c r="A52" s="3"/>
      <c r="C52" s="540" t="s">
        <v>433</v>
      </c>
      <c r="D52" s="541" t="s">
        <v>820</v>
      </c>
      <c r="E52" s="1"/>
      <c r="F52" s="1"/>
      <c r="G52" s="1"/>
      <c r="H52" s="1"/>
      <c r="I52" s="1"/>
      <c r="J52" s="1"/>
      <c r="V52" s="38"/>
      <c r="W52" s="38"/>
      <c r="X52" s="38"/>
      <c r="Y52" s="29"/>
      <c r="Z52" s="29"/>
      <c r="AA52" s="29"/>
      <c r="AB52" s="484"/>
      <c r="AX52" s="40"/>
    </row>
    <row r="53" spans="1:56" ht="14.25" customHeight="1" thickBot="1">
      <c r="C53" s="1"/>
      <c r="D53" s="541" t="s">
        <v>420</v>
      </c>
      <c r="E53" s="1"/>
      <c r="F53" s="1"/>
      <c r="G53" s="1"/>
      <c r="H53" s="1"/>
      <c r="I53" s="1"/>
      <c r="J53" s="1"/>
      <c r="K53" s="4107" t="s">
        <v>820</v>
      </c>
      <c r="L53" s="4108"/>
      <c r="N53" s="4107" t="s">
        <v>821</v>
      </c>
      <c r="O53" s="4108"/>
    </row>
    <row r="54" spans="1:56" ht="14.25" customHeight="1">
      <c r="C54" s="542" t="s">
        <v>779</v>
      </c>
      <c r="D54" s="541" t="s">
        <v>434</v>
      </c>
      <c r="K54" s="42"/>
      <c r="L54" s="35" t="s">
        <v>822</v>
      </c>
      <c r="N54" s="42"/>
      <c r="O54" s="35" t="s">
        <v>822</v>
      </c>
    </row>
    <row r="55" spans="1:56" ht="14.25" customHeight="1">
      <c r="C55" s="41"/>
      <c r="D55" s="541" t="s">
        <v>435</v>
      </c>
    </row>
    <row r="56" spans="1:56">
      <c r="C56" s="542" t="s">
        <v>779</v>
      </c>
      <c r="D56" s="541" t="s">
        <v>436</v>
      </c>
      <c r="K56" s="43"/>
      <c r="L56" s="35" t="s">
        <v>822</v>
      </c>
      <c r="N56" s="43"/>
      <c r="O56" s="35" t="s">
        <v>822</v>
      </c>
      <c r="BB56" s="19"/>
      <c r="BC56" s="19"/>
      <c r="BD56" s="19"/>
    </row>
    <row r="57" spans="1:56">
      <c r="C57" s="1"/>
      <c r="D57" s="541" t="s">
        <v>437</v>
      </c>
      <c r="BB57" s="19"/>
      <c r="BC57" s="19"/>
      <c r="BD57" s="19"/>
    </row>
    <row r="58" spans="1:56">
      <c r="C58" s="542" t="s">
        <v>779</v>
      </c>
      <c r="D58" s="543" t="s">
        <v>438</v>
      </c>
      <c r="BB58" s="19"/>
      <c r="BC58" s="19"/>
      <c r="BD58" s="19"/>
    </row>
    <row r="59" spans="1:56" ht="13.5" thickBot="1">
      <c r="BB59" s="19"/>
      <c r="BC59" s="19"/>
      <c r="BD59" s="19"/>
    </row>
    <row r="60" spans="1:56" ht="16.5" thickBot="1">
      <c r="A60" s="3026" t="s">
        <v>935</v>
      </c>
      <c r="B60" s="1"/>
      <c r="H60" s="4094" t="s">
        <v>61</v>
      </c>
      <c r="I60" s="4094"/>
      <c r="J60" s="4094"/>
      <c r="K60" s="4094"/>
      <c r="L60" s="4094"/>
      <c r="M60" s="4094"/>
      <c r="N60" s="4094"/>
      <c r="O60" s="4094"/>
      <c r="P60" s="4094"/>
      <c r="Q60" s="4094"/>
      <c r="R60" s="4094"/>
      <c r="S60" s="4094" t="s">
        <v>62</v>
      </c>
      <c r="T60" s="4094"/>
      <c r="U60" s="4094"/>
      <c r="V60" s="4104" t="s">
        <v>397</v>
      </c>
      <c r="W60" s="4105"/>
      <c r="X60" s="4105"/>
      <c r="Y60" s="4105"/>
      <c r="Z60" s="4105"/>
      <c r="AA60" s="4105"/>
      <c r="AB60" s="4106"/>
      <c r="AC60" s="4096" t="s">
        <v>398</v>
      </c>
      <c r="AD60" s="4096"/>
      <c r="AE60" s="4096"/>
      <c r="AF60" s="4094" t="s">
        <v>399</v>
      </c>
      <c r="AG60" s="4094"/>
      <c r="AH60" s="4094"/>
      <c r="AI60" s="4094" t="s">
        <v>399</v>
      </c>
      <c r="AJ60" s="4094"/>
      <c r="AK60" s="4094"/>
      <c r="AL60" s="4094" t="s">
        <v>400</v>
      </c>
      <c r="AM60" s="4094"/>
      <c r="AN60" s="4104"/>
      <c r="AO60" s="4116" t="s">
        <v>400</v>
      </c>
      <c r="AP60" s="4117"/>
      <c r="AQ60" s="4118"/>
      <c r="AR60" s="1615"/>
      <c r="AS60" s="1615"/>
      <c r="AT60" s="1615"/>
      <c r="AV60" s="912" t="s">
        <v>401</v>
      </c>
      <c r="AX60" s="915" t="s">
        <v>402</v>
      </c>
      <c r="AY60" s="921" t="s">
        <v>402</v>
      </c>
      <c r="AZ60" s="916" t="s">
        <v>403</v>
      </c>
    </row>
    <row r="61" spans="1:56" s="19" customFormat="1" ht="12.75" customHeight="1">
      <c r="A61" s="490"/>
      <c r="B61" s="487" t="s">
        <v>811</v>
      </c>
      <c r="C61" s="488" t="s">
        <v>64</v>
      </c>
      <c r="D61" s="487" t="s">
        <v>812</v>
      </c>
      <c r="E61" s="489" t="s">
        <v>404</v>
      </c>
      <c r="F61" s="488" t="s">
        <v>405</v>
      </c>
      <c r="G61" s="489" t="s">
        <v>406</v>
      </c>
      <c r="H61" s="4095" t="s">
        <v>407</v>
      </c>
      <c r="I61" s="4095"/>
      <c r="J61" s="4095"/>
      <c r="K61" s="4095"/>
      <c r="L61" s="4095" t="s">
        <v>408</v>
      </c>
      <c r="M61" s="4095"/>
      <c r="N61" s="4095"/>
      <c r="O61" s="4095" t="s">
        <v>409</v>
      </c>
      <c r="P61" s="4095"/>
      <c r="Q61" s="4098"/>
      <c r="R61" s="488" t="s">
        <v>754</v>
      </c>
      <c r="S61" s="4095" t="s">
        <v>63</v>
      </c>
      <c r="T61" s="4095"/>
      <c r="U61" s="4095"/>
      <c r="V61" s="4098" t="s">
        <v>411</v>
      </c>
      <c r="W61" s="4099"/>
      <c r="X61" s="4099"/>
      <c r="Y61" s="4099"/>
      <c r="Z61" s="4099"/>
      <c r="AA61" s="4099"/>
      <c r="AB61" s="4100"/>
      <c r="AC61" s="4097"/>
      <c r="AD61" s="4097"/>
      <c r="AE61" s="4097"/>
      <c r="AF61" s="4095" t="s">
        <v>412</v>
      </c>
      <c r="AG61" s="4095"/>
      <c r="AH61" s="4095"/>
      <c r="AI61" s="4095" t="s">
        <v>31</v>
      </c>
      <c r="AJ61" s="4095"/>
      <c r="AK61" s="4095"/>
      <c r="AL61" s="4095" t="s">
        <v>413</v>
      </c>
      <c r="AM61" s="4095"/>
      <c r="AN61" s="4098"/>
      <c r="AO61" s="4119" t="s">
        <v>753</v>
      </c>
      <c r="AP61" s="4095"/>
      <c r="AQ61" s="4120"/>
      <c r="AR61" s="1611"/>
      <c r="AS61" s="1611"/>
      <c r="AT61" s="1611"/>
      <c r="AU61" s="2"/>
      <c r="AV61" s="913" t="s">
        <v>414</v>
      </c>
      <c r="AW61" s="2"/>
      <c r="AX61" s="917" t="s">
        <v>755</v>
      </c>
      <c r="AY61" s="913" t="s">
        <v>35</v>
      </c>
      <c r="AZ61" s="918"/>
      <c r="BA61" s="18"/>
    </row>
    <row r="62" spans="1:56" s="19" customFormat="1" ht="13.5" thickBot="1">
      <c r="A62" s="490"/>
      <c r="B62" s="491"/>
      <c r="C62" s="492"/>
      <c r="D62" s="491"/>
      <c r="E62" s="493"/>
      <c r="F62" s="492"/>
      <c r="G62" s="493"/>
      <c r="H62" s="495" t="s">
        <v>64</v>
      </c>
      <c r="I62" s="494" t="s">
        <v>65</v>
      </c>
      <c r="J62" s="494" t="s">
        <v>415</v>
      </c>
      <c r="K62" s="496" t="s">
        <v>801</v>
      </c>
      <c r="L62" s="495" t="s">
        <v>416</v>
      </c>
      <c r="M62" s="494" t="s">
        <v>65</v>
      </c>
      <c r="N62" s="496" t="s">
        <v>801</v>
      </c>
      <c r="O62" s="495" t="s">
        <v>417</v>
      </c>
      <c r="P62" s="494" t="s">
        <v>65</v>
      </c>
      <c r="Q62" s="494" t="s">
        <v>801</v>
      </c>
      <c r="R62" s="496" t="s">
        <v>801</v>
      </c>
      <c r="S62" s="495" t="s">
        <v>813</v>
      </c>
      <c r="T62" s="494" t="s">
        <v>65</v>
      </c>
      <c r="U62" s="496" t="s">
        <v>801</v>
      </c>
      <c r="V62" s="495" t="s">
        <v>814</v>
      </c>
      <c r="W62" s="494" t="s">
        <v>815</v>
      </c>
      <c r="X62" s="494" t="s">
        <v>30</v>
      </c>
      <c r="Y62" s="494" t="s">
        <v>66</v>
      </c>
      <c r="Z62" s="494" t="s">
        <v>816</v>
      </c>
      <c r="AA62" s="494" t="s">
        <v>29</v>
      </c>
      <c r="AB62" s="496" t="s">
        <v>801</v>
      </c>
      <c r="AC62" s="497" t="s">
        <v>813</v>
      </c>
      <c r="AD62" s="498" t="s">
        <v>65</v>
      </c>
      <c r="AE62" s="499" t="s">
        <v>801</v>
      </c>
      <c r="AF62" s="495" t="s">
        <v>813</v>
      </c>
      <c r="AG62" s="494" t="s">
        <v>65</v>
      </c>
      <c r="AH62" s="496" t="s">
        <v>801</v>
      </c>
      <c r="AI62" s="495" t="s">
        <v>813</v>
      </c>
      <c r="AJ62" s="494" t="s">
        <v>65</v>
      </c>
      <c r="AK62" s="496" t="s">
        <v>801</v>
      </c>
      <c r="AL62" s="494" t="s">
        <v>813</v>
      </c>
      <c r="AM62" s="494" t="s">
        <v>65</v>
      </c>
      <c r="AN62" s="494" t="s">
        <v>801</v>
      </c>
      <c r="AO62" s="1616" t="s">
        <v>813</v>
      </c>
      <c r="AP62" s="494" t="s">
        <v>65</v>
      </c>
      <c r="AQ62" s="1617" t="s">
        <v>801</v>
      </c>
      <c r="AR62" s="1611"/>
      <c r="AS62" s="1611"/>
      <c r="AT62" s="1611"/>
      <c r="AU62" s="2"/>
      <c r="AV62" s="914" t="s">
        <v>801</v>
      </c>
      <c r="AW62" s="2"/>
      <c r="AX62" s="919" t="s">
        <v>817</v>
      </c>
      <c r="AY62" s="914" t="s">
        <v>818</v>
      </c>
      <c r="AZ62" s="920" t="s">
        <v>819</v>
      </c>
      <c r="BA62" s="18"/>
    </row>
    <row r="63" spans="1:56" s="19" customFormat="1" ht="16.5" customHeight="1">
      <c r="A63" s="500" t="s">
        <v>554</v>
      </c>
      <c r="B63" s="501"/>
      <c r="C63" s="502"/>
      <c r="D63" s="1030"/>
      <c r="E63" s="20"/>
      <c r="F63" s="1031"/>
      <c r="G63" s="20"/>
      <c r="H63" s="1030"/>
      <c r="I63" s="22"/>
      <c r="J63" s="1046"/>
      <c r="K63" s="1047"/>
      <c r="L63" s="1030"/>
      <c r="M63" s="23"/>
      <c r="N63" s="1047"/>
      <c r="O63" s="1030"/>
      <c r="P63" s="23"/>
      <c r="Q63" s="31"/>
      <c r="R63" s="1047"/>
      <c r="S63" s="1030"/>
      <c r="T63" s="24"/>
      <c r="U63" s="1047"/>
      <c r="V63" s="1030"/>
      <c r="W63" s="20"/>
      <c r="X63" s="20"/>
      <c r="Y63" s="25"/>
      <c r="Z63" s="25"/>
      <c r="AA63" s="25"/>
      <c r="AB63" s="1047"/>
      <c r="AC63" s="1048"/>
      <c r="AD63" s="26"/>
      <c r="AE63" s="1049"/>
      <c r="AF63" s="1050"/>
      <c r="AG63" s="26"/>
      <c r="AH63" s="1071"/>
      <c r="AI63" s="1050"/>
      <c r="AJ63" s="26"/>
      <c r="AK63" s="1071"/>
      <c r="AL63" s="20"/>
      <c r="AM63" s="24"/>
      <c r="AN63" s="31"/>
      <c r="AO63" s="1030"/>
      <c r="AP63" s="22"/>
      <c r="AQ63" s="1047"/>
      <c r="AR63" s="1612"/>
      <c r="AS63" s="1612"/>
      <c r="AT63" s="1612"/>
      <c r="AU63" s="2"/>
      <c r="AV63" s="503"/>
      <c r="AW63" s="2"/>
      <c r="AX63" s="1076"/>
      <c r="AY63" s="1077"/>
      <c r="AZ63" s="1077"/>
      <c r="BA63" s="20"/>
    </row>
    <row r="64" spans="1:56" s="19" customFormat="1" ht="16.5" customHeight="1">
      <c r="A64" s="504"/>
      <c r="B64" s="505"/>
      <c r="C64" s="506"/>
      <c r="D64" s="1032">
        <f>E64+F64</f>
        <v>0</v>
      </c>
      <c r="E64" s="28"/>
      <c r="F64" s="1033"/>
      <c r="G64" s="28" t="e">
        <f>D64/B64</f>
        <v>#DIV/0!</v>
      </c>
      <c r="H64" s="1048">
        <f>C64</f>
        <v>0</v>
      </c>
      <c r="I64" s="26"/>
      <c r="J64" s="26"/>
      <c r="K64" s="1049">
        <f>H64*I64*J64</f>
        <v>0</v>
      </c>
      <c r="L64" s="1050"/>
      <c r="M64" s="26"/>
      <c r="N64" s="1049"/>
      <c r="O64" s="1050"/>
      <c r="P64" s="26"/>
      <c r="Q64" s="1070"/>
      <c r="R64" s="1049">
        <f>Q64+N64+K64</f>
        <v>0</v>
      </c>
      <c r="S64" s="1048">
        <f>D64</f>
        <v>0</v>
      </c>
      <c r="T64" s="26"/>
      <c r="U64" s="1049">
        <f>S64*T64</f>
        <v>0</v>
      </c>
      <c r="V64" s="1030"/>
      <c r="W64" s="21"/>
      <c r="X64" s="21"/>
      <c r="Y64" s="26"/>
      <c r="Z64" s="29"/>
      <c r="AA64" s="29"/>
      <c r="AB64" s="1049">
        <f>V64*Y64+W64*Z64+X64*AA64</f>
        <v>0</v>
      </c>
      <c r="AC64" s="1048">
        <f>D64</f>
        <v>0</v>
      </c>
      <c r="AD64" s="26"/>
      <c r="AE64" s="1059">
        <f>AD64*AC64</f>
        <v>0</v>
      </c>
      <c r="AF64" s="1048">
        <f>AC64</f>
        <v>0</v>
      </c>
      <c r="AG64" s="26"/>
      <c r="AH64" s="1059">
        <f>AG64*AF64</f>
        <v>0</v>
      </c>
      <c r="AI64" s="1048"/>
      <c r="AJ64" s="26"/>
      <c r="AK64" s="1059">
        <f>AI64*AJ64</f>
        <v>0</v>
      </c>
      <c r="AL64" s="38">
        <f>AF64</f>
        <v>0</v>
      </c>
      <c r="AM64" s="26"/>
      <c r="AN64" s="1070">
        <f>AM64*AL64</f>
        <v>0</v>
      </c>
      <c r="AO64" s="1030">
        <f>AL64</f>
        <v>0</v>
      </c>
      <c r="AP64" s="30"/>
      <c r="AQ64" s="1049">
        <f>AO64*AP64</f>
        <v>0</v>
      </c>
      <c r="AR64" s="1612"/>
      <c r="AS64" s="1612"/>
      <c r="AT64" s="1612"/>
      <c r="AU64" s="2"/>
      <c r="AV64" s="507"/>
      <c r="AW64" s="2"/>
      <c r="AX64" s="1078">
        <f>AV64+AQ64+AN64+AK64+AH64+AE64+AB64+U64+R64</f>
        <v>0</v>
      </c>
      <c r="AY64" s="1076"/>
      <c r="AZ64" s="1076">
        <f>AX64-AY64</f>
        <v>0</v>
      </c>
      <c r="BA64" s="31"/>
    </row>
    <row r="65" spans="1:53" s="35" customFormat="1" ht="16.5" customHeight="1" thickBot="1">
      <c r="A65" s="508" t="s">
        <v>418</v>
      </c>
      <c r="B65" s="509"/>
      <c r="C65" s="510"/>
      <c r="D65" s="1034">
        <f>D64</f>
        <v>0</v>
      </c>
      <c r="E65" s="1035">
        <f>E64</f>
        <v>0</v>
      </c>
      <c r="F65" s="1036">
        <f>F64</f>
        <v>0</v>
      </c>
      <c r="G65" s="1035"/>
      <c r="H65" s="1034">
        <f>H64</f>
        <v>0</v>
      </c>
      <c r="I65" s="1051"/>
      <c r="J65" s="1051"/>
      <c r="K65" s="1052">
        <f>K64</f>
        <v>0</v>
      </c>
      <c r="L65" s="1034"/>
      <c r="M65" s="1051"/>
      <c r="N65" s="1052"/>
      <c r="O65" s="1034"/>
      <c r="P65" s="1051"/>
      <c r="Q65" s="1609"/>
      <c r="R65" s="1052">
        <f>R64</f>
        <v>0</v>
      </c>
      <c r="S65" s="1034">
        <f>S64</f>
        <v>0</v>
      </c>
      <c r="T65" s="1051"/>
      <c r="U65" s="1052">
        <f>U64</f>
        <v>0</v>
      </c>
      <c r="V65" s="1034"/>
      <c r="W65" s="1035"/>
      <c r="X65" s="1035"/>
      <c r="Y65" s="1051"/>
      <c r="Z65" s="1051"/>
      <c r="AA65" s="1051"/>
      <c r="AB65" s="1052">
        <f>AB64</f>
        <v>0</v>
      </c>
      <c r="AC65" s="1060">
        <f>AC64</f>
        <v>0</v>
      </c>
      <c r="AD65" s="1061"/>
      <c r="AE65" s="1062">
        <f>AE64</f>
        <v>0</v>
      </c>
      <c r="AF65" s="1072">
        <f>AF64</f>
        <v>0</v>
      </c>
      <c r="AG65" s="1073"/>
      <c r="AH65" s="1062">
        <f>AH64</f>
        <v>0</v>
      </c>
      <c r="AI65" s="1074"/>
      <c r="AJ65" s="1073"/>
      <c r="AK65" s="1062">
        <f>AK64</f>
        <v>0</v>
      </c>
      <c r="AL65" s="1035">
        <f>AL64</f>
        <v>0</v>
      </c>
      <c r="AM65" s="1051"/>
      <c r="AN65" s="1609">
        <f>AN64</f>
        <v>0</v>
      </c>
      <c r="AO65" s="1034">
        <f>AO64</f>
        <v>0</v>
      </c>
      <c r="AP65" s="1051"/>
      <c r="AQ65" s="1052">
        <f>AQ64</f>
        <v>0</v>
      </c>
      <c r="AR65" s="1613"/>
      <c r="AS65" s="1613"/>
      <c r="AT65" s="1613"/>
      <c r="AU65" s="1"/>
      <c r="AV65" s="512"/>
      <c r="AW65" s="1"/>
      <c r="AX65" s="1079">
        <f>AX64</f>
        <v>0</v>
      </c>
      <c r="AY65" s="1080"/>
      <c r="AZ65" s="1079">
        <f>AZ64</f>
        <v>0</v>
      </c>
      <c r="BA65" s="34"/>
    </row>
    <row r="66" spans="1:53" s="19" customFormat="1" ht="16.5" customHeight="1">
      <c r="A66" s="513" t="s">
        <v>820</v>
      </c>
      <c r="B66" s="514"/>
      <c r="C66" s="515"/>
      <c r="D66" s="1037"/>
      <c r="E66" s="1038"/>
      <c r="F66" s="1039"/>
      <c r="G66" s="1038"/>
      <c r="H66" s="1037"/>
      <c r="I66" s="1053"/>
      <c r="J66" s="1054"/>
      <c r="K66" s="1055"/>
      <c r="L66" s="1037"/>
      <c r="M66" s="1053"/>
      <c r="N66" s="1055"/>
      <c r="O66" s="1037"/>
      <c r="P66" s="1056"/>
      <c r="Q66" s="1610"/>
      <c r="R66" s="1055"/>
      <c r="S66" s="1037"/>
      <c r="T66" s="1056"/>
      <c r="U66" s="1055"/>
      <c r="V66" s="1037"/>
      <c r="W66" s="1038"/>
      <c r="X66" s="1038"/>
      <c r="Y66" s="1063"/>
      <c r="Z66" s="1063"/>
      <c r="AA66" s="1063"/>
      <c r="AB66" s="1055"/>
      <c r="AC66" s="1048"/>
      <c r="AD66" s="26"/>
      <c r="AE66" s="1049"/>
      <c r="AF66" s="1037"/>
      <c r="AG66" s="1056"/>
      <c r="AH66" s="1055"/>
      <c r="AI66" s="1037"/>
      <c r="AJ66" s="1056"/>
      <c r="AK66" s="1055"/>
      <c r="AL66" s="1038"/>
      <c r="AM66" s="1053"/>
      <c r="AN66" s="1610"/>
      <c r="AO66" s="1037"/>
      <c r="AP66" s="22"/>
      <c r="AQ66" s="1047"/>
      <c r="AR66" s="1612"/>
      <c r="AS66" s="1612"/>
      <c r="AT66" s="1612"/>
      <c r="AU66" s="2"/>
      <c r="AV66" s="503"/>
      <c r="AW66" s="2"/>
      <c r="AX66" s="1081"/>
      <c r="AY66" s="1082"/>
      <c r="AZ66" s="1082"/>
      <c r="BA66" s="20"/>
    </row>
    <row r="67" spans="1:53" s="19" customFormat="1" ht="16.5" customHeight="1">
      <c r="A67" s="1029" t="s">
        <v>32</v>
      </c>
      <c r="B67" s="501"/>
      <c r="C67" s="502"/>
      <c r="D67" s="1030"/>
      <c r="E67" s="20"/>
      <c r="F67" s="1031"/>
      <c r="G67" s="28" t="e">
        <f>D67/B67</f>
        <v>#DIV/0!</v>
      </c>
      <c r="H67" s="1048">
        <f>C67</f>
        <v>0</v>
      </c>
      <c r="I67" s="26"/>
      <c r="J67" s="26"/>
      <c r="K67" s="1049">
        <f>H67*I67*J67</f>
        <v>0</v>
      </c>
      <c r="L67" s="1050"/>
      <c r="M67" s="26"/>
      <c r="N67" s="1049">
        <f>L67*M67</f>
        <v>0</v>
      </c>
      <c r="O67" s="1050"/>
      <c r="P67" s="26"/>
      <c r="Q67" s="1070">
        <f>O67*P67</f>
        <v>0</v>
      </c>
      <c r="R67" s="1049">
        <f>Q67+N67+K67</f>
        <v>0</v>
      </c>
      <c r="S67" s="1048">
        <f>D67</f>
        <v>0</v>
      </c>
      <c r="T67" s="26"/>
      <c r="U67" s="1049">
        <f>S67*T67</f>
        <v>0</v>
      </c>
      <c r="V67" s="1030"/>
      <c r="W67" s="21"/>
      <c r="X67" s="21"/>
      <c r="Y67" s="26"/>
      <c r="Z67" s="29"/>
      <c r="AA67" s="29"/>
      <c r="AB67" s="1049">
        <f>V67*Y67+W67*Z67+X67*AA67</f>
        <v>0</v>
      </c>
      <c r="AC67" s="1048">
        <f>D67</f>
        <v>0</v>
      </c>
      <c r="AD67" s="26"/>
      <c r="AE67" s="1059">
        <f>AD67*AC67</f>
        <v>0</v>
      </c>
      <c r="AF67" s="1048">
        <f>AC67</f>
        <v>0</v>
      </c>
      <c r="AG67" s="26"/>
      <c r="AH67" s="1059">
        <f>AG67*AF67</f>
        <v>0</v>
      </c>
      <c r="AI67" s="1048"/>
      <c r="AJ67" s="26"/>
      <c r="AK67" s="1059">
        <f>AI67*AJ67</f>
        <v>0</v>
      </c>
      <c r="AL67" s="38">
        <f>AF67</f>
        <v>0</v>
      </c>
      <c r="AM67" s="26"/>
      <c r="AN67" s="1070">
        <f>AM67*AL67</f>
        <v>0</v>
      </c>
      <c r="AO67" s="1030">
        <f>AL67</f>
        <v>0</v>
      </c>
      <c r="AP67" s="30"/>
      <c r="AQ67" s="1049">
        <f>AO67*AP67</f>
        <v>0</v>
      </c>
      <c r="AR67" s="1612"/>
      <c r="AS67" s="1612"/>
      <c r="AT67" s="1612"/>
      <c r="AU67" s="2"/>
      <c r="AV67" s="503"/>
      <c r="AW67" s="2"/>
      <c r="AX67" s="1078">
        <f>AV67+AQ67+AN67+AK67+AH67+AE67+AB67+U67+R67</f>
        <v>0</v>
      </c>
      <c r="AY67" s="1077"/>
      <c r="AZ67" s="1077">
        <f>AX67-AY67</f>
        <v>0</v>
      </c>
      <c r="BA67" s="20"/>
    </row>
    <row r="68" spans="1:53" s="19" customFormat="1" ht="16.5" customHeight="1">
      <c r="A68" s="504" t="s">
        <v>33</v>
      </c>
      <c r="B68" s="505"/>
      <c r="C68" s="506"/>
      <c r="D68" s="1032"/>
      <c r="E68" s="28"/>
      <c r="F68" s="1033"/>
      <c r="G68" s="28" t="e">
        <f>D68/B68</f>
        <v>#DIV/0!</v>
      </c>
      <c r="H68" s="1048">
        <f>C68</f>
        <v>0</v>
      </c>
      <c r="I68" s="26"/>
      <c r="J68" s="26"/>
      <c r="K68" s="1049">
        <f>H68*I68*J68</f>
        <v>0</v>
      </c>
      <c r="L68" s="1050"/>
      <c r="M68" s="26"/>
      <c r="N68" s="1049">
        <f>L68*M68</f>
        <v>0</v>
      </c>
      <c r="O68" s="1050"/>
      <c r="P68" s="26"/>
      <c r="Q68" s="1070">
        <f>O68*P68</f>
        <v>0</v>
      </c>
      <c r="R68" s="1049">
        <f>Q68+N68+K68</f>
        <v>0</v>
      </c>
      <c r="S68" s="1048">
        <f>D68</f>
        <v>0</v>
      </c>
      <c r="T68" s="26"/>
      <c r="U68" s="1049">
        <f>S68*T68</f>
        <v>0</v>
      </c>
      <c r="V68" s="1030"/>
      <c r="W68" s="21"/>
      <c r="X68" s="21"/>
      <c r="Y68" s="26"/>
      <c r="Z68" s="29"/>
      <c r="AA68" s="29"/>
      <c r="AB68" s="1049">
        <f>V68*Y68+W68*Z68+X68*AA68</f>
        <v>0</v>
      </c>
      <c r="AC68" s="1048">
        <f>D68</f>
        <v>0</v>
      </c>
      <c r="AD68" s="26"/>
      <c r="AE68" s="1059">
        <f>AD68*AC68</f>
        <v>0</v>
      </c>
      <c r="AF68" s="1048">
        <f>AC68</f>
        <v>0</v>
      </c>
      <c r="AG68" s="26"/>
      <c r="AH68" s="1059">
        <f>AG68*AF68</f>
        <v>0</v>
      </c>
      <c r="AI68" s="1048"/>
      <c r="AJ68" s="26"/>
      <c r="AK68" s="1059">
        <f>AI68*AJ68</f>
        <v>0</v>
      </c>
      <c r="AL68" s="38">
        <f>AF68</f>
        <v>0</v>
      </c>
      <c r="AM68" s="26"/>
      <c r="AN68" s="1070">
        <f>AM68*AL68</f>
        <v>0</v>
      </c>
      <c r="AO68" s="1030">
        <f>AL68</f>
        <v>0</v>
      </c>
      <c r="AP68" s="30"/>
      <c r="AQ68" s="1049">
        <f>AO68*AP68</f>
        <v>0</v>
      </c>
      <c r="AR68" s="1612"/>
      <c r="AS68" s="1612"/>
      <c r="AT68" s="1612"/>
      <c r="AU68" s="2"/>
      <c r="AV68" s="507"/>
      <c r="AW68" s="2"/>
      <c r="AX68" s="1078">
        <f>AV68+AQ68+AN68+AK68+AH68+AE68+AB68+U68+R68</f>
        <v>0</v>
      </c>
      <c r="AY68" s="1076"/>
      <c r="AZ68" s="1077">
        <f>AX68-AY68</f>
        <v>0</v>
      </c>
      <c r="BA68" s="31"/>
    </row>
    <row r="69" spans="1:53" s="35" customFormat="1" ht="16.5" customHeight="1">
      <c r="A69" s="516" t="s">
        <v>419</v>
      </c>
      <c r="B69" s="517"/>
      <c r="C69" s="518"/>
      <c r="D69" s="1040">
        <f>D68+D67</f>
        <v>0</v>
      </c>
      <c r="E69" s="1041">
        <f>E68+E67</f>
        <v>0</v>
      </c>
      <c r="F69" s="1042">
        <f>F67+F68</f>
        <v>0</v>
      </c>
      <c r="G69" s="1041"/>
      <c r="H69" s="1040"/>
      <c r="I69" s="1057"/>
      <c r="J69" s="1057"/>
      <c r="K69" s="1058">
        <f>K68+K67</f>
        <v>0</v>
      </c>
      <c r="L69" s="1040"/>
      <c r="M69" s="1057"/>
      <c r="N69" s="1058">
        <f>N68+N67</f>
        <v>0</v>
      </c>
      <c r="O69" s="1040"/>
      <c r="P69" s="1057"/>
      <c r="Q69" s="1159">
        <f>Q68+Q67</f>
        <v>0</v>
      </c>
      <c r="R69" s="1058">
        <f>Q69+N69+K69</f>
        <v>0</v>
      </c>
      <c r="S69" s="1040"/>
      <c r="T69" s="1057"/>
      <c r="U69" s="1058">
        <f>U68+U67</f>
        <v>0</v>
      </c>
      <c r="V69" s="1040"/>
      <c r="W69" s="1057"/>
      <c r="X69" s="1057"/>
      <c r="Y69" s="1057"/>
      <c r="Z69" s="1057"/>
      <c r="AA69" s="1057"/>
      <c r="AB69" s="1058">
        <f>AB68+AB67</f>
        <v>0</v>
      </c>
      <c r="AC69" s="1064"/>
      <c r="AD69" s="1065"/>
      <c r="AE69" s="1066">
        <f>AE68+AE67</f>
        <v>0</v>
      </c>
      <c r="AF69" s="1040"/>
      <c r="AG69" s="1057"/>
      <c r="AH69" s="1058">
        <f>AH68+AH67</f>
        <v>0</v>
      </c>
      <c r="AI69" s="1040"/>
      <c r="AJ69" s="1057"/>
      <c r="AK69" s="1058">
        <f>AK68+AK67</f>
        <v>0</v>
      </c>
      <c r="AL69" s="1041"/>
      <c r="AM69" s="1057"/>
      <c r="AN69" s="1159">
        <f>AN68+AN67</f>
        <v>0</v>
      </c>
      <c r="AO69" s="1040"/>
      <c r="AP69" s="1075"/>
      <c r="AQ69" s="1058">
        <f>AQ68+AQ67</f>
        <v>0</v>
      </c>
      <c r="AR69" s="1613"/>
      <c r="AS69" s="1613"/>
      <c r="AT69" s="1613"/>
      <c r="AU69" s="1"/>
      <c r="AV69" s="519"/>
      <c r="AW69" s="1"/>
      <c r="AX69" s="1083">
        <f>AV69+AQ69+AN69+AK69+AH69+AE69+AB69+U69+R69</f>
        <v>0</v>
      </c>
      <c r="AY69" s="1084"/>
      <c r="AZ69" s="1085">
        <f>AX69-AY69</f>
        <v>0</v>
      </c>
      <c r="BA69" s="34"/>
    </row>
    <row r="70" spans="1:53" s="19" customFormat="1" ht="6" customHeight="1" thickBot="1">
      <c r="A70" s="520"/>
      <c r="B70" s="491"/>
      <c r="C70" s="492"/>
      <c r="D70" s="1043"/>
      <c r="E70" s="1044"/>
      <c r="F70" s="1045"/>
      <c r="G70" s="1044"/>
      <c r="H70" s="1043"/>
      <c r="I70" s="1044"/>
      <c r="J70" s="1044"/>
      <c r="K70" s="1045"/>
      <c r="L70" s="1043"/>
      <c r="M70" s="1044"/>
      <c r="N70" s="1045"/>
      <c r="O70" s="1043"/>
      <c r="P70" s="1044"/>
      <c r="Q70" s="1044"/>
      <c r="R70" s="1045"/>
      <c r="S70" s="1043"/>
      <c r="T70" s="1044"/>
      <c r="U70" s="1045"/>
      <c r="V70" s="1043"/>
      <c r="W70" s="1044"/>
      <c r="X70" s="1044"/>
      <c r="Y70" s="1044"/>
      <c r="Z70" s="1044"/>
      <c r="AA70" s="1044"/>
      <c r="AB70" s="1045"/>
      <c r="AC70" s="1067"/>
      <c r="AD70" s="1068"/>
      <c r="AE70" s="1069"/>
      <c r="AF70" s="1043"/>
      <c r="AG70" s="1044"/>
      <c r="AH70" s="1045"/>
      <c r="AI70" s="1043"/>
      <c r="AJ70" s="1044"/>
      <c r="AK70" s="1045"/>
      <c r="AL70" s="1044"/>
      <c r="AM70" s="1044"/>
      <c r="AN70" s="1044"/>
      <c r="AO70" s="1043"/>
      <c r="AP70" s="1044"/>
      <c r="AQ70" s="1045"/>
      <c r="AR70" s="1614"/>
      <c r="AS70" s="1614"/>
      <c r="AT70" s="1614"/>
      <c r="AU70" s="2"/>
      <c r="AV70" s="520"/>
      <c r="AW70" s="2"/>
      <c r="AX70" s="1086"/>
      <c r="AY70" s="1087"/>
      <c r="AZ70" s="1087"/>
      <c r="BA70" s="31"/>
    </row>
    <row r="71" spans="1:53" s="19" customFormat="1" ht="16.5" customHeight="1">
      <c r="A71" s="513" t="s">
        <v>420</v>
      </c>
      <c r="B71" s="514"/>
      <c r="C71" s="515"/>
      <c r="D71" s="1037"/>
      <c r="E71" s="1038"/>
      <c r="F71" s="1039"/>
      <c r="G71" s="1038"/>
      <c r="H71" s="1037"/>
      <c r="I71" s="1053"/>
      <c r="J71" s="1054"/>
      <c r="K71" s="1055"/>
      <c r="L71" s="1037"/>
      <c r="M71" s="1053"/>
      <c r="N71" s="1055"/>
      <c r="O71" s="1037"/>
      <c r="P71" s="1056"/>
      <c r="Q71" s="1610"/>
      <c r="R71" s="1055"/>
      <c r="S71" s="1037"/>
      <c r="T71" s="1056"/>
      <c r="U71" s="1055"/>
      <c r="V71" s="1037"/>
      <c r="W71" s="1038"/>
      <c r="X71" s="1038"/>
      <c r="Y71" s="1063"/>
      <c r="Z71" s="1063"/>
      <c r="AA71" s="1063"/>
      <c r="AB71" s="1055"/>
      <c r="AC71" s="1048"/>
      <c r="AD71" s="26"/>
      <c r="AE71" s="1049"/>
      <c r="AF71" s="1037"/>
      <c r="AG71" s="1056"/>
      <c r="AH71" s="1055"/>
      <c r="AI71" s="1037"/>
      <c r="AJ71" s="1056"/>
      <c r="AK71" s="1055"/>
      <c r="AL71" s="1038"/>
      <c r="AM71" s="1053"/>
      <c r="AN71" s="1610"/>
      <c r="AO71" s="1037"/>
      <c r="AP71" s="22"/>
      <c r="AQ71" s="1047"/>
      <c r="AR71" s="1612"/>
      <c r="AS71" s="1612"/>
      <c r="AT71" s="1612"/>
      <c r="AU71" s="2"/>
      <c r="AV71" s="503"/>
      <c r="AW71" s="2"/>
      <c r="AX71" s="1081"/>
      <c r="AY71" s="1082"/>
      <c r="AZ71" s="1082"/>
      <c r="BA71" s="20"/>
    </row>
    <row r="72" spans="1:53" s="19" customFormat="1" ht="16.5" customHeight="1">
      <c r="A72" s="1029" t="s">
        <v>32</v>
      </c>
      <c r="B72" s="501"/>
      <c r="C72" s="502"/>
      <c r="D72" s="1032"/>
      <c r="E72" s="28"/>
      <c r="F72" s="1033"/>
      <c r="G72" s="28" t="e">
        <f>D72/B72</f>
        <v>#DIV/0!</v>
      </c>
      <c r="H72" s="1048">
        <f>C72</f>
        <v>0</v>
      </c>
      <c r="I72" s="26"/>
      <c r="J72" s="26"/>
      <c r="K72" s="1049">
        <f>H72*I72*J72</f>
        <v>0</v>
      </c>
      <c r="L72" s="1050"/>
      <c r="M72" s="26"/>
      <c r="N72" s="1049">
        <f>L72*M72</f>
        <v>0</v>
      </c>
      <c r="O72" s="1050"/>
      <c r="P72" s="26"/>
      <c r="Q72" s="1070">
        <f>O72*P72</f>
        <v>0</v>
      </c>
      <c r="R72" s="1049">
        <f>Q72+N72+K72</f>
        <v>0</v>
      </c>
      <c r="S72" s="1048">
        <f>D72</f>
        <v>0</v>
      </c>
      <c r="T72" s="26"/>
      <c r="U72" s="1049">
        <f>S72*T72</f>
        <v>0</v>
      </c>
      <c r="V72" s="1030"/>
      <c r="W72" s="21"/>
      <c r="X72" s="21"/>
      <c r="Y72" s="26"/>
      <c r="Z72" s="29"/>
      <c r="AA72" s="29"/>
      <c r="AB72" s="1049">
        <f>V72*Y72+W72*Z72+X72*AA72</f>
        <v>0</v>
      </c>
      <c r="AC72" s="1048">
        <f>D72</f>
        <v>0</v>
      </c>
      <c r="AD72" s="26"/>
      <c r="AE72" s="1059">
        <f>AD72*AC72</f>
        <v>0</v>
      </c>
      <c r="AF72" s="1048">
        <f>AC72</f>
        <v>0</v>
      </c>
      <c r="AG72" s="26"/>
      <c r="AH72" s="1059">
        <f>AG72*AF72</f>
        <v>0</v>
      </c>
      <c r="AI72" s="1048"/>
      <c r="AJ72" s="26"/>
      <c r="AK72" s="1059">
        <f>AI72*AJ72</f>
        <v>0</v>
      </c>
      <c r="AL72" s="38">
        <f>AF72</f>
        <v>0</v>
      </c>
      <c r="AM72" s="26"/>
      <c r="AN72" s="1070">
        <f>AM72*AL72</f>
        <v>0</v>
      </c>
      <c r="AO72" s="1030">
        <f>AL72</f>
        <v>0</v>
      </c>
      <c r="AP72" s="30"/>
      <c r="AQ72" s="1049">
        <f>AO72*AP72</f>
        <v>0</v>
      </c>
      <c r="AR72" s="1612"/>
      <c r="AS72" s="1612"/>
      <c r="AT72" s="1612"/>
      <c r="AU72" s="2"/>
      <c r="AV72" s="503"/>
      <c r="AW72" s="2"/>
      <c r="AX72" s="1078">
        <f>AV72+AQ72+AN72+AK72+AH72+AE72+AB72+U72+R72</f>
        <v>0</v>
      </c>
      <c r="AY72" s="1077"/>
      <c r="AZ72" s="1077">
        <f>AX72-AY72</f>
        <v>0</v>
      </c>
      <c r="BA72" s="20"/>
    </row>
    <row r="73" spans="1:53" s="19" customFormat="1" ht="16.5" customHeight="1">
      <c r="A73" s="504" t="s">
        <v>33</v>
      </c>
      <c r="B73" s="505"/>
      <c r="C73" s="506"/>
      <c r="D73" s="1032"/>
      <c r="E73" s="28"/>
      <c r="F73" s="1033"/>
      <c r="G73" s="28" t="e">
        <f>D73/B73</f>
        <v>#DIV/0!</v>
      </c>
      <c r="H73" s="1048">
        <f>C73</f>
        <v>0</v>
      </c>
      <c r="I73" s="26"/>
      <c r="J73" s="26"/>
      <c r="K73" s="1049">
        <f>H73*I73*J73</f>
        <v>0</v>
      </c>
      <c r="L73" s="1050"/>
      <c r="M73" s="26"/>
      <c r="N73" s="1049">
        <f>L73*M73</f>
        <v>0</v>
      </c>
      <c r="O73" s="1050"/>
      <c r="P73" s="26"/>
      <c r="Q73" s="1070">
        <f>O73*P73</f>
        <v>0</v>
      </c>
      <c r="R73" s="1049">
        <f>Q73+N73+K73</f>
        <v>0</v>
      </c>
      <c r="S73" s="1048">
        <f>D73</f>
        <v>0</v>
      </c>
      <c r="T73" s="26"/>
      <c r="U73" s="1049">
        <f>S73*T73</f>
        <v>0</v>
      </c>
      <c r="V73" s="1030"/>
      <c r="W73" s="21"/>
      <c r="X73" s="21"/>
      <c r="Y73" s="26"/>
      <c r="Z73" s="29"/>
      <c r="AA73" s="29"/>
      <c r="AB73" s="1049">
        <f>V73*Y73+W73*Z73+X73*AA73</f>
        <v>0</v>
      </c>
      <c r="AC73" s="1048">
        <f>D73</f>
        <v>0</v>
      </c>
      <c r="AD73" s="26"/>
      <c r="AE73" s="1059">
        <f>AD73*AC73</f>
        <v>0</v>
      </c>
      <c r="AF73" s="1048">
        <f>AC73</f>
        <v>0</v>
      </c>
      <c r="AG73" s="26"/>
      <c r="AH73" s="1059">
        <f>AG73*AF73</f>
        <v>0</v>
      </c>
      <c r="AI73" s="1048"/>
      <c r="AJ73" s="26"/>
      <c r="AK73" s="1059">
        <f>AI73*AJ73</f>
        <v>0</v>
      </c>
      <c r="AL73" s="38">
        <f>AF73</f>
        <v>0</v>
      </c>
      <c r="AM73" s="26"/>
      <c r="AN73" s="1070">
        <f>AM73*AL73</f>
        <v>0</v>
      </c>
      <c r="AO73" s="1030">
        <f>AL73</f>
        <v>0</v>
      </c>
      <c r="AP73" s="30"/>
      <c r="AQ73" s="1049">
        <f>AO73*AP73</f>
        <v>0</v>
      </c>
      <c r="AR73" s="1612"/>
      <c r="AS73" s="1612"/>
      <c r="AT73" s="1612"/>
      <c r="AU73" s="2"/>
      <c r="AV73" s="507"/>
      <c r="AW73" s="2"/>
      <c r="AX73" s="1078">
        <f>AV73+AQ73+AN73+AK73+AH73+AE73+AB73+U73+R73</f>
        <v>0</v>
      </c>
      <c r="AY73" s="1076"/>
      <c r="AZ73" s="1077">
        <f>AX73-AY73</f>
        <v>0</v>
      </c>
      <c r="BA73" s="31"/>
    </row>
    <row r="74" spans="1:53" s="35" customFormat="1" ht="16.5" customHeight="1">
      <c r="A74" s="516" t="s">
        <v>421</v>
      </c>
      <c r="B74" s="517"/>
      <c r="C74" s="518"/>
      <c r="D74" s="1040">
        <f>D73+D72</f>
        <v>0</v>
      </c>
      <c r="E74" s="1041">
        <f>E73+E72</f>
        <v>0</v>
      </c>
      <c r="F74" s="1042">
        <f>F73+F72</f>
        <v>0</v>
      </c>
      <c r="G74" s="1041"/>
      <c r="H74" s="1040"/>
      <c r="I74" s="1057"/>
      <c r="J74" s="1057"/>
      <c r="K74" s="1058">
        <f>K73+K72</f>
        <v>0</v>
      </c>
      <c r="L74" s="1040"/>
      <c r="M74" s="1057"/>
      <c r="N74" s="1058">
        <f>N73+N72</f>
        <v>0</v>
      </c>
      <c r="O74" s="1040"/>
      <c r="P74" s="1057"/>
      <c r="Q74" s="1159">
        <f>Q73+Q72</f>
        <v>0</v>
      </c>
      <c r="R74" s="1058">
        <f>Q74+N74+K74</f>
        <v>0</v>
      </c>
      <c r="S74" s="1040"/>
      <c r="T74" s="1057"/>
      <c r="U74" s="1058">
        <f>U73+U72</f>
        <v>0</v>
      </c>
      <c r="V74" s="1040"/>
      <c r="W74" s="1057"/>
      <c r="X74" s="1057"/>
      <c r="Y74" s="1057"/>
      <c r="Z74" s="1057"/>
      <c r="AA74" s="1057"/>
      <c r="AB74" s="1058">
        <f>AB73+AB72</f>
        <v>0</v>
      </c>
      <c r="AC74" s="1064"/>
      <c r="AD74" s="1065"/>
      <c r="AE74" s="1066">
        <f>AE73+AE72</f>
        <v>0</v>
      </c>
      <c r="AF74" s="1040"/>
      <c r="AG74" s="1057"/>
      <c r="AH74" s="1058">
        <f>AH73+AH72</f>
        <v>0</v>
      </c>
      <c r="AI74" s="1040"/>
      <c r="AJ74" s="1057"/>
      <c r="AK74" s="1058">
        <f>AK73+AK72</f>
        <v>0</v>
      </c>
      <c r="AL74" s="1041"/>
      <c r="AM74" s="1057"/>
      <c r="AN74" s="1159">
        <f>AN73+AN72</f>
        <v>0</v>
      </c>
      <c r="AO74" s="1040"/>
      <c r="AP74" s="1075"/>
      <c r="AQ74" s="1058">
        <f>AQ73+AQ72</f>
        <v>0</v>
      </c>
      <c r="AR74" s="1613"/>
      <c r="AS74" s="1613"/>
      <c r="AT74" s="1613"/>
      <c r="AU74" s="1"/>
      <c r="AV74" s="519"/>
      <c r="AW74" s="1"/>
      <c r="AX74" s="1088">
        <f>AV74+AQ74+AN74+AK74+AH74+AE74+AB74+U74+R74</f>
        <v>0</v>
      </c>
      <c r="AY74" s="1084"/>
      <c r="AZ74" s="1089">
        <f>AX74-AY74</f>
        <v>0</v>
      </c>
      <c r="BA74" s="34"/>
    </row>
    <row r="75" spans="1:53" s="19" customFormat="1" ht="6" customHeight="1" thickBot="1">
      <c r="A75" s="520"/>
      <c r="B75" s="491"/>
      <c r="C75" s="492"/>
      <c r="D75" s="1043"/>
      <c r="E75" s="1044"/>
      <c r="F75" s="1045"/>
      <c r="G75" s="1044"/>
      <c r="H75" s="1043"/>
      <c r="I75" s="1044"/>
      <c r="J75" s="1044"/>
      <c r="K75" s="1045"/>
      <c r="L75" s="1043"/>
      <c r="M75" s="1044"/>
      <c r="N75" s="1045"/>
      <c r="O75" s="1043"/>
      <c r="P75" s="1044"/>
      <c r="Q75" s="1044"/>
      <c r="R75" s="1045"/>
      <c r="S75" s="1043"/>
      <c r="T75" s="1044"/>
      <c r="U75" s="1045"/>
      <c r="V75" s="1043"/>
      <c r="W75" s="1044"/>
      <c r="X75" s="1044"/>
      <c r="Y75" s="1044"/>
      <c r="Z75" s="1044"/>
      <c r="AA75" s="1044"/>
      <c r="AB75" s="1045"/>
      <c r="AC75" s="1067"/>
      <c r="AD75" s="1068"/>
      <c r="AE75" s="1069"/>
      <c r="AF75" s="1043"/>
      <c r="AG75" s="1044"/>
      <c r="AH75" s="1045"/>
      <c r="AI75" s="1043"/>
      <c r="AJ75" s="1044"/>
      <c r="AK75" s="1045"/>
      <c r="AL75" s="1044"/>
      <c r="AM75" s="1044"/>
      <c r="AN75" s="1044"/>
      <c r="AO75" s="1043"/>
      <c r="AP75" s="1044"/>
      <c r="AQ75" s="1045"/>
      <c r="AR75" s="1614"/>
      <c r="AS75" s="1614"/>
      <c r="AT75" s="1614"/>
      <c r="AU75" s="2"/>
      <c r="AV75" s="520"/>
      <c r="AW75" s="2"/>
      <c r="AX75" s="1086"/>
      <c r="AY75" s="1087"/>
      <c r="AZ75" s="1087"/>
      <c r="BA75" s="31"/>
    </row>
    <row r="76" spans="1:53" s="24" customFormat="1" ht="12" customHeight="1" thickBot="1">
      <c r="AC76" s="26"/>
      <c r="AD76" s="26"/>
      <c r="AE76" s="26"/>
      <c r="AU76" s="2"/>
      <c r="AW76" s="2"/>
      <c r="BA76" s="31"/>
    </row>
    <row r="77" spans="1:53" s="16" customFormat="1" ht="18" customHeight="1" thickBot="1">
      <c r="H77" s="4094" t="s">
        <v>61</v>
      </c>
      <c r="I77" s="4094"/>
      <c r="J77" s="4094"/>
      <c r="K77" s="4094"/>
      <c r="L77" s="4094"/>
      <c r="M77" s="4094"/>
      <c r="N77" s="4094"/>
      <c r="O77" s="4094"/>
      <c r="P77" s="4094"/>
      <c r="Q77" s="4094"/>
      <c r="R77" s="4094"/>
      <c r="S77" s="4094" t="s">
        <v>62</v>
      </c>
      <c r="T77" s="4094"/>
      <c r="U77" s="4094"/>
      <c r="V77" s="4104" t="s">
        <v>397</v>
      </c>
      <c r="W77" s="4105"/>
      <c r="X77" s="4105"/>
      <c r="Y77" s="4105"/>
      <c r="Z77" s="4105"/>
      <c r="AA77" s="4105"/>
      <c r="AB77" s="4106"/>
      <c r="AC77" s="4096" t="s">
        <v>398</v>
      </c>
      <c r="AD77" s="4096"/>
      <c r="AE77" s="4096"/>
      <c r="AF77" s="4094" t="s">
        <v>399</v>
      </c>
      <c r="AG77" s="4094"/>
      <c r="AH77" s="4094"/>
      <c r="AI77" s="4094" t="s">
        <v>399</v>
      </c>
      <c r="AJ77" s="4094"/>
      <c r="AK77" s="4094"/>
      <c r="AL77" s="4094" t="s">
        <v>400</v>
      </c>
      <c r="AM77" s="4094"/>
      <c r="AN77" s="4094"/>
      <c r="AO77" s="4094" t="s">
        <v>400</v>
      </c>
      <c r="AP77" s="4094"/>
      <c r="AQ77" s="4094"/>
      <c r="AU77" s="2"/>
      <c r="AV77" s="912" t="s">
        <v>401</v>
      </c>
      <c r="AW77" s="2"/>
      <c r="AX77" s="915" t="s">
        <v>402</v>
      </c>
      <c r="AY77" s="921" t="s">
        <v>402</v>
      </c>
      <c r="AZ77" s="916" t="s">
        <v>403</v>
      </c>
      <c r="BA77" s="17"/>
    </row>
    <row r="78" spans="1:53" s="19" customFormat="1">
      <c r="A78" s="486"/>
      <c r="B78" s="487" t="s">
        <v>811</v>
      </c>
      <c r="C78" s="488" t="s">
        <v>64</v>
      </c>
      <c r="D78" s="487" t="s">
        <v>812</v>
      </c>
      <c r="E78" s="489" t="s">
        <v>404</v>
      </c>
      <c r="F78" s="488" t="s">
        <v>405</v>
      </c>
      <c r="G78" s="489" t="s">
        <v>406</v>
      </c>
      <c r="H78" s="4095" t="s">
        <v>407</v>
      </c>
      <c r="I78" s="4095"/>
      <c r="J78" s="4095"/>
      <c r="K78" s="4095"/>
      <c r="L78" s="4091" t="s">
        <v>422</v>
      </c>
      <c r="M78" s="4092"/>
      <c r="N78" s="4093"/>
      <c r="O78" s="4091" t="s">
        <v>423</v>
      </c>
      <c r="P78" s="4092"/>
      <c r="Q78" s="4093"/>
      <c r="R78" s="488" t="s">
        <v>754</v>
      </c>
      <c r="S78" s="4095" t="s">
        <v>63</v>
      </c>
      <c r="T78" s="4095"/>
      <c r="U78" s="4095"/>
      <c r="V78" s="4098" t="s">
        <v>411</v>
      </c>
      <c r="W78" s="4099"/>
      <c r="X78" s="4099"/>
      <c r="Y78" s="4099"/>
      <c r="Z78" s="4099"/>
      <c r="AA78" s="4099"/>
      <c r="AB78" s="4100"/>
      <c r="AC78" s="4101"/>
      <c r="AD78" s="4102"/>
      <c r="AE78" s="4103"/>
      <c r="AF78" s="4091" t="s">
        <v>412</v>
      </c>
      <c r="AG78" s="4092"/>
      <c r="AH78" s="4093"/>
      <c r="AI78" s="4095" t="s">
        <v>31</v>
      </c>
      <c r="AJ78" s="4095"/>
      <c r="AK78" s="4095"/>
      <c r="AL78" s="4091" t="s">
        <v>424</v>
      </c>
      <c r="AM78" s="4092"/>
      <c r="AN78" s="4093"/>
      <c r="AO78" s="4091" t="s">
        <v>753</v>
      </c>
      <c r="AP78" s="4092"/>
      <c r="AQ78" s="4093"/>
      <c r="AU78" s="2"/>
      <c r="AV78" s="913" t="s">
        <v>414</v>
      </c>
      <c r="AW78" s="2"/>
      <c r="AX78" s="917" t="s">
        <v>755</v>
      </c>
      <c r="AY78" s="913" t="s">
        <v>35</v>
      </c>
      <c r="AZ78" s="918"/>
      <c r="BA78" s="18"/>
    </row>
    <row r="79" spans="1:53" s="19" customFormat="1" ht="13.5" thickBot="1">
      <c r="A79" s="490"/>
      <c r="B79" s="491"/>
      <c r="C79" s="492"/>
      <c r="D79" s="491"/>
      <c r="E79" s="493"/>
      <c r="F79" s="492"/>
      <c r="G79" s="493"/>
      <c r="H79" s="495" t="s">
        <v>64</v>
      </c>
      <c r="I79" s="494" t="s">
        <v>65</v>
      </c>
      <c r="J79" s="494" t="s">
        <v>415</v>
      </c>
      <c r="K79" s="496" t="s">
        <v>801</v>
      </c>
      <c r="L79" s="495" t="s">
        <v>404</v>
      </c>
      <c r="M79" s="494" t="s">
        <v>65</v>
      </c>
      <c r="N79" s="496" t="s">
        <v>801</v>
      </c>
      <c r="O79" s="495" t="s">
        <v>405</v>
      </c>
      <c r="P79" s="494" t="s">
        <v>65</v>
      </c>
      <c r="Q79" s="496" t="s">
        <v>801</v>
      </c>
      <c r="R79" s="496" t="s">
        <v>801</v>
      </c>
      <c r="S79" s="495" t="s">
        <v>813</v>
      </c>
      <c r="T79" s="494" t="s">
        <v>65</v>
      </c>
      <c r="U79" s="496" t="s">
        <v>801</v>
      </c>
      <c r="V79" s="495" t="s">
        <v>814</v>
      </c>
      <c r="W79" s="494" t="s">
        <v>815</v>
      </c>
      <c r="X79" s="494" t="s">
        <v>30</v>
      </c>
      <c r="Y79" s="494" t="s">
        <v>66</v>
      </c>
      <c r="Z79" s="494" t="s">
        <v>816</v>
      </c>
      <c r="AA79" s="494" t="s">
        <v>29</v>
      </c>
      <c r="AB79" s="496" t="s">
        <v>801</v>
      </c>
      <c r="AC79" s="497" t="s">
        <v>813</v>
      </c>
      <c r="AD79" s="498" t="s">
        <v>65</v>
      </c>
      <c r="AE79" s="499" t="s">
        <v>801</v>
      </c>
      <c r="AF79" s="495" t="s">
        <v>813</v>
      </c>
      <c r="AG79" s="494" t="s">
        <v>65</v>
      </c>
      <c r="AH79" s="496" t="s">
        <v>801</v>
      </c>
      <c r="AI79" s="495" t="s">
        <v>813</v>
      </c>
      <c r="AJ79" s="494" t="s">
        <v>65</v>
      </c>
      <c r="AK79" s="496" t="s">
        <v>801</v>
      </c>
      <c r="AL79" s="494" t="s">
        <v>813</v>
      </c>
      <c r="AM79" s="494" t="s">
        <v>65</v>
      </c>
      <c r="AN79" s="496" t="s">
        <v>801</v>
      </c>
      <c r="AO79" s="494" t="s">
        <v>813</v>
      </c>
      <c r="AP79" s="494" t="s">
        <v>65</v>
      </c>
      <c r="AQ79" s="496" t="s">
        <v>801</v>
      </c>
      <c r="AU79" s="2"/>
      <c r="AV79" s="914" t="s">
        <v>801</v>
      </c>
      <c r="AW79" s="2"/>
      <c r="AX79" s="919" t="s">
        <v>817</v>
      </c>
      <c r="AY79" s="914" t="s">
        <v>818</v>
      </c>
      <c r="AZ79" s="920" t="s">
        <v>819</v>
      </c>
      <c r="BA79" s="18"/>
    </row>
    <row r="80" spans="1:53" s="19" customFormat="1" ht="16.5" customHeight="1">
      <c r="A80" s="500" t="s">
        <v>556</v>
      </c>
      <c r="B80" s="521"/>
      <c r="C80" s="522"/>
      <c r="D80" s="1090"/>
      <c r="E80" s="24"/>
      <c r="F80" s="1091"/>
      <c r="G80" s="24"/>
      <c r="H80" s="1090"/>
      <c r="I80" s="24"/>
      <c r="J80" s="24"/>
      <c r="K80" s="1091"/>
      <c r="L80" s="1090"/>
      <c r="M80" s="24"/>
      <c r="N80" s="1091"/>
      <c r="O80" s="1090"/>
      <c r="P80" s="24"/>
      <c r="Q80" s="1091"/>
      <c r="R80" s="1091"/>
      <c r="S80" s="1090"/>
      <c r="T80" s="24"/>
      <c r="U80" s="1091"/>
      <c r="V80" s="1090"/>
      <c r="W80" s="24"/>
      <c r="X80" s="24"/>
      <c r="Y80" s="24"/>
      <c r="Z80" s="24"/>
      <c r="AA80" s="24"/>
      <c r="AB80" s="1091"/>
      <c r="AC80" s="1050"/>
      <c r="AD80" s="26"/>
      <c r="AE80" s="1071"/>
      <c r="AF80" s="1090"/>
      <c r="AG80" s="24"/>
      <c r="AH80" s="1091"/>
      <c r="AI80" s="1092"/>
      <c r="AJ80" s="1056"/>
      <c r="AK80" s="1093"/>
      <c r="AL80" s="24"/>
      <c r="AM80" s="24"/>
      <c r="AN80" s="1091"/>
      <c r="AO80" s="24"/>
      <c r="AP80" s="24"/>
      <c r="AQ80" s="1091"/>
      <c r="AU80" s="2"/>
      <c r="AV80" s="490"/>
      <c r="AW80" s="2"/>
      <c r="AX80" s="1179"/>
      <c r="AY80" s="1076"/>
      <c r="AZ80" s="1076"/>
      <c r="BA80" s="31"/>
    </row>
    <row r="81" spans="1:56" s="19" customFormat="1" ht="16.5" customHeight="1">
      <c r="A81" s="500" t="s">
        <v>32</v>
      </c>
      <c r="B81" s="521"/>
      <c r="C81" s="522"/>
      <c r="D81" s="1090"/>
      <c r="E81" s="24"/>
      <c r="F81" s="1091"/>
      <c r="G81" s="28" t="e">
        <f>D81/B81</f>
        <v>#DIV/0!</v>
      </c>
      <c r="H81" s="1048">
        <f>C81</f>
        <v>0</v>
      </c>
      <c r="I81" s="26"/>
      <c r="J81" s="26"/>
      <c r="K81" s="1049">
        <f>H81*I81*J81</f>
        <v>0</v>
      </c>
      <c r="L81" s="1050"/>
      <c r="M81" s="26"/>
      <c r="N81" s="1049"/>
      <c r="O81" s="1050"/>
      <c r="P81" s="26"/>
      <c r="Q81" s="1049"/>
      <c r="R81" s="1049">
        <f>Q81+N81+K81</f>
        <v>0</v>
      </c>
      <c r="S81" s="1048">
        <f>D81</f>
        <v>0</v>
      </c>
      <c r="T81" s="26"/>
      <c r="U81" s="1049">
        <f>S81*T81</f>
        <v>0</v>
      </c>
      <c r="V81" s="1030"/>
      <c r="W81" s="21"/>
      <c r="X81" s="21"/>
      <c r="Y81" s="26"/>
      <c r="Z81" s="29"/>
      <c r="AA81" s="29"/>
      <c r="AB81" s="1049">
        <f>W81*Y81+X81*Z81</f>
        <v>0</v>
      </c>
      <c r="AC81" s="1048">
        <f>D81</f>
        <v>0</v>
      </c>
      <c r="AD81" s="26"/>
      <c r="AE81" s="1059">
        <f>AD81*AC81</f>
        <v>0</v>
      </c>
      <c r="AF81" s="1048">
        <f>AC81</f>
        <v>0</v>
      </c>
      <c r="AG81" s="26"/>
      <c r="AH81" s="1059">
        <f>AG81*AF81</f>
        <v>0</v>
      </c>
      <c r="AI81" s="1048"/>
      <c r="AJ81" s="26"/>
      <c r="AK81" s="1059">
        <f>AI81*AJ81</f>
        <v>0</v>
      </c>
      <c r="AL81" s="38">
        <f>AF81</f>
        <v>0</v>
      </c>
      <c r="AM81" s="26"/>
      <c r="AN81" s="1049">
        <f>AM81*AL81</f>
        <v>0</v>
      </c>
      <c r="AO81" s="20">
        <f>AL81</f>
        <v>0</v>
      </c>
      <c r="AP81" s="30"/>
      <c r="AQ81" s="1049">
        <f>AO81*AP81</f>
        <v>0</v>
      </c>
      <c r="AU81" s="2"/>
      <c r="AV81" s="490"/>
      <c r="AW81" s="2"/>
      <c r="AX81" s="1078">
        <f>AV81+AQ81+AN81+AK81+AH81+AE81+AB81+U81+R81</f>
        <v>0</v>
      </c>
      <c r="AY81" s="1076"/>
      <c r="AZ81" s="1076">
        <f>AX81-AY81</f>
        <v>0</v>
      </c>
      <c r="BA81" s="31"/>
    </row>
    <row r="82" spans="1:56" s="19" customFormat="1" ht="16.5" customHeight="1">
      <c r="A82" s="500" t="s">
        <v>33</v>
      </c>
      <c r="B82" s="521"/>
      <c r="C82" s="522"/>
      <c r="D82" s="1090"/>
      <c r="E82" s="24"/>
      <c r="F82" s="1091"/>
      <c r="G82" s="24"/>
      <c r="H82" s="1090"/>
      <c r="I82" s="24"/>
      <c r="J82" s="24"/>
      <c r="K82" s="1091"/>
      <c r="L82" s="1090"/>
      <c r="M82" s="24"/>
      <c r="N82" s="1091"/>
      <c r="O82" s="1090"/>
      <c r="P82" s="24"/>
      <c r="Q82" s="1091"/>
      <c r="R82" s="1091"/>
      <c r="S82" s="1090"/>
      <c r="T82" s="24"/>
      <c r="U82" s="1091"/>
      <c r="V82" s="1090"/>
      <c r="W82" s="24"/>
      <c r="X82" s="24"/>
      <c r="Y82" s="24"/>
      <c r="Z82" s="24"/>
      <c r="AA82" s="24"/>
      <c r="AB82" s="1091"/>
      <c r="AC82" s="1050"/>
      <c r="AD82" s="26"/>
      <c r="AE82" s="1071"/>
      <c r="AF82" s="1090"/>
      <c r="AG82" s="24"/>
      <c r="AH82" s="1091"/>
      <c r="AI82" s="1090"/>
      <c r="AJ82" s="24"/>
      <c r="AK82" s="1091"/>
      <c r="AL82" s="24"/>
      <c r="AM82" s="24"/>
      <c r="AN82" s="1091"/>
      <c r="AO82" s="24"/>
      <c r="AP82" s="24"/>
      <c r="AQ82" s="1091"/>
      <c r="AU82" s="2"/>
      <c r="AV82" s="490"/>
      <c r="AW82" s="2"/>
      <c r="AX82" s="1179"/>
      <c r="AY82" s="1076"/>
      <c r="AZ82" s="1076"/>
      <c r="BA82" s="31"/>
    </row>
    <row r="83" spans="1:56" s="19" customFormat="1" ht="16.5" customHeight="1">
      <c r="A83" s="523" t="s">
        <v>425</v>
      </c>
      <c r="B83" s="524"/>
      <c r="C83" s="525"/>
      <c r="D83" s="1094">
        <f>E83+F83</f>
        <v>0</v>
      </c>
      <c r="E83" s="36"/>
      <c r="F83" s="1095"/>
      <c r="G83" s="36"/>
      <c r="H83" s="1090"/>
      <c r="I83" s="24"/>
      <c r="J83" s="24"/>
      <c r="K83" s="1091"/>
      <c r="L83" s="1094">
        <f>E83</f>
        <v>0</v>
      </c>
      <c r="M83" s="36"/>
      <c r="N83" s="1096">
        <f>L83*M83</f>
        <v>0</v>
      </c>
      <c r="O83" s="1048">
        <f>F83</f>
        <v>0</v>
      </c>
      <c r="P83" s="29"/>
      <c r="Q83" s="1049">
        <f>O83*P83</f>
        <v>0</v>
      </c>
      <c r="R83" s="1047">
        <f>Q83+N83+K83</f>
        <v>0</v>
      </c>
      <c r="S83" s="1094">
        <f>D83</f>
        <v>0</v>
      </c>
      <c r="T83" s="23"/>
      <c r="U83" s="1096">
        <f>S83*T83</f>
        <v>0</v>
      </c>
      <c r="V83" s="1094"/>
      <c r="W83" s="36"/>
      <c r="X83" s="36"/>
      <c r="Y83" s="36"/>
      <c r="Z83" s="23"/>
      <c r="AA83" s="23"/>
      <c r="AB83" s="1096">
        <f>X83*AA83+Z83*W83</f>
        <v>0</v>
      </c>
      <c r="AC83" s="1032">
        <f>S83</f>
        <v>0</v>
      </c>
      <c r="AD83" s="29"/>
      <c r="AE83" s="1059">
        <f>AC83*AD83</f>
        <v>0</v>
      </c>
      <c r="AF83" s="1094">
        <f>AC83</f>
        <v>0</v>
      </c>
      <c r="AG83" s="23"/>
      <c r="AH83" s="1096">
        <f>AF83*AG83</f>
        <v>0</v>
      </c>
      <c r="AI83" s="1097"/>
      <c r="AJ83" s="483"/>
      <c r="AK83" s="1096">
        <f>AI83*AJ83</f>
        <v>0</v>
      </c>
      <c r="AL83" s="36">
        <f>AF83</f>
        <v>0</v>
      </c>
      <c r="AM83" s="23"/>
      <c r="AN83" s="1096">
        <f>AL83*AM83</f>
        <v>0</v>
      </c>
      <c r="AO83" s="1094">
        <f>AL83</f>
        <v>0</v>
      </c>
      <c r="AP83" s="23"/>
      <c r="AQ83" s="1096">
        <f>AO83*AP83</f>
        <v>0</v>
      </c>
      <c r="AU83" s="2"/>
      <c r="AV83" s="519"/>
      <c r="AW83" s="2"/>
      <c r="AX83" s="1078">
        <f>AV83+AQ83+AN83+AK83+AH83+AE83+AB83+U83+R83</f>
        <v>0</v>
      </c>
      <c r="AY83" s="1179"/>
      <c r="AZ83" s="1076">
        <f>AX83-AY83</f>
        <v>0</v>
      </c>
      <c r="BA83" s="24"/>
    </row>
    <row r="84" spans="1:56" s="19" customFormat="1" ht="16.5" customHeight="1">
      <c r="A84" s="526"/>
      <c r="B84" s="524"/>
      <c r="C84" s="525"/>
      <c r="D84" s="1030"/>
      <c r="E84" s="20"/>
      <c r="F84" s="1098"/>
      <c r="G84" s="21"/>
      <c r="H84" s="1090"/>
      <c r="I84" s="24"/>
      <c r="J84" s="24"/>
      <c r="K84" s="1091"/>
      <c r="L84" s="1030"/>
      <c r="M84" s="22"/>
      <c r="N84" s="1049"/>
      <c r="O84" s="1048"/>
      <c r="P84" s="29"/>
      <c r="Q84" s="1049"/>
      <c r="R84" s="1091"/>
      <c r="S84" s="1048"/>
      <c r="T84" s="22"/>
      <c r="U84" s="1049"/>
      <c r="V84" s="1048"/>
      <c r="W84" s="20"/>
      <c r="X84" s="20"/>
      <c r="Y84" s="20"/>
      <c r="Z84" s="22"/>
      <c r="AA84" s="22"/>
      <c r="AB84" s="1049"/>
      <c r="AC84" s="1048"/>
      <c r="AD84" s="30"/>
      <c r="AE84" s="1049"/>
      <c r="AF84" s="1048"/>
      <c r="AG84" s="22"/>
      <c r="AH84" s="1049"/>
      <c r="AI84" s="1099"/>
      <c r="AJ84" s="1070"/>
      <c r="AK84" s="1049"/>
      <c r="AL84" s="38"/>
      <c r="AM84" s="22"/>
      <c r="AN84" s="1049"/>
      <c r="AO84" s="1048"/>
      <c r="AP84" s="22"/>
      <c r="AQ84" s="1049"/>
      <c r="AU84" s="2"/>
      <c r="AV84" s="507"/>
      <c r="AW84" s="2"/>
      <c r="AX84" s="1180"/>
      <c r="AY84" s="1179"/>
      <c r="AZ84" s="1179"/>
      <c r="BA84" s="24"/>
    </row>
    <row r="85" spans="1:56" s="19" customFormat="1" ht="16.5" customHeight="1">
      <c r="A85" s="523" t="s">
        <v>426</v>
      </c>
      <c r="B85" s="524"/>
      <c r="C85" s="525"/>
      <c r="D85" s="1094">
        <f>E85+F85</f>
        <v>0</v>
      </c>
      <c r="E85" s="36"/>
      <c r="F85" s="1095"/>
      <c r="G85" s="36"/>
      <c r="H85" s="1090"/>
      <c r="I85" s="24"/>
      <c r="J85" s="24"/>
      <c r="K85" s="1091"/>
      <c r="L85" s="1094">
        <f>E85</f>
        <v>0</v>
      </c>
      <c r="M85" s="36"/>
      <c r="N85" s="1096">
        <f>L85*M85</f>
        <v>0</v>
      </c>
      <c r="O85" s="1048">
        <f>F85</f>
        <v>0</v>
      </c>
      <c r="P85" s="29"/>
      <c r="Q85" s="1049">
        <f>O85*P85</f>
        <v>0</v>
      </c>
      <c r="R85" s="1047">
        <f>Q85+N85+K85</f>
        <v>0</v>
      </c>
      <c r="S85" s="1094">
        <f>D85</f>
        <v>0</v>
      </c>
      <c r="T85" s="23"/>
      <c r="U85" s="1096">
        <f>S85*T85</f>
        <v>0</v>
      </c>
      <c r="V85" s="1094"/>
      <c r="W85" s="36"/>
      <c r="X85" s="36"/>
      <c r="Y85" s="36"/>
      <c r="Z85" s="23"/>
      <c r="AA85" s="23"/>
      <c r="AB85" s="1096">
        <f>X85*AA85+Z85*W85</f>
        <v>0</v>
      </c>
      <c r="AC85" s="1032">
        <f>S85</f>
        <v>0</v>
      </c>
      <c r="AD85" s="29"/>
      <c r="AE85" s="1059">
        <f>AC85*AD85</f>
        <v>0</v>
      </c>
      <c r="AF85" s="1094">
        <f>AC85</f>
        <v>0</v>
      </c>
      <c r="AG85" s="23"/>
      <c r="AH85" s="1096">
        <f>AF85*AG85</f>
        <v>0</v>
      </c>
      <c r="AI85" s="1097"/>
      <c r="AJ85" s="483"/>
      <c r="AK85" s="1096">
        <f>AI85*AJ85</f>
        <v>0</v>
      </c>
      <c r="AL85" s="36">
        <f>AF85</f>
        <v>0</v>
      </c>
      <c r="AM85" s="23"/>
      <c r="AN85" s="1096">
        <f>AL85*AM85</f>
        <v>0</v>
      </c>
      <c r="AO85" s="1094">
        <f>AL85</f>
        <v>0</v>
      </c>
      <c r="AP85" s="23"/>
      <c r="AQ85" s="1096">
        <f>AO85*AP85</f>
        <v>0</v>
      </c>
      <c r="AU85" s="2"/>
      <c r="AV85" s="519"/>
      <c r="AW85" s="2"/>
      <c r="AX85" s="1078">
        <f>AV85+AQ85+AN85+AK85+AH85+AE85+AB85+U85+R85</f>
        <v>0</v>
      </c>
      <c r="AY85" s="1179"/>
      <c r="AZ85" s="1076">
        <f>AX85-AY85</f>
        <v>0</v>
      </c>
      <c r="BA85" s="24"/>
    </row>
    <row r="86" spans="1:56" s="19" customFormat="1" ht="16.5" customHeight="1">
      <c r="A86" s="526"/>
      <c r="B86" s="524"/>
      <c r="C86" s="525"/>
      <c r="D86" s="1030"/>
      <c r="E86" s="20"/>
      <c r="F86" s="1031"/>
      <c r="G86" s="20"/>
      <c r="H86" s="1090"/>
      <c r="I86" s="24"/>
      <c r="J86" s="24"/>
      <c r="K86" s="1091"/>
      <c r="L86" s="1030"/>
      <c r="M86" s="30"/>
      <c r="N86" s="1049"/>
      <c r="O86" s="1048"/>
      <c r="P86" s="30"/>
      <c r="Q86" s="1049"/>
      <c r="R86" s="1071"/>
      <c r="S86" s="1048"/>
      <c r="T86" s="30"/>
      <c r="U86" s="1049"/>
      <c r="V86" s="1048"/>
      <c r="W86" s="38"/>
      <c r="X86" s="38"/>
      <c r="Y86" s="38"/>
      <c r="Z86" s="30"/>
      <c r="AA86" s="30"/>
      <c r="AB86" s="1049"/>
      <c r="AC86" s="1048"/>
      <c r="AD86" s="30"/>
      <c r="AE86" s="1049"/>
      <c r="AF86" s="1048"/>
      <c r="AG86" s="30"/>
      <c r="AH86" s="1049"/>
      <c r="AI86" s="1099"/>
      <c r="AJ86" s="1070"/>
      <c r="AK86" s="1049"/>
      <c r="AL86" s="38"/>
      <c r="AM86" s="30"/>
      <c r="AN86" s="1049"/>
      <c r="AO86" s="1048"/>
      <c r="AP86" s="30"/>
      <c r="AQ86" s="1049"/>
      <c r="AU86" s="2"/>
      <c r="AV86" s="507"/>
      <c r="AW86" s="2"/>
      <c r="AX86" s="1180"/>
      <c r="AY86" s="1179"/>
      <c r="AZ86" s="1179"/>
      <c r="BA86" s="24"/>
    </row>
    <row r="87" spans="1:56" s="19" customFormat="1" ht="16.5" customHeight="1">
      <c r="A87" s="523" t="s">
        <v>427</v>
      </c>
      <c r="B87" s="524"/>
      <c r="C87" s="525"/>
      <c r="D87" s="1094">
        <f>E87+F87</f>
        <v>0</v>
      </c>
      <c r="E87" s="36"/>
      <c r="F87" s="1095"/>
      <c r="G87" s="36"/>
      <c r="H87" s="1090"/>
      <c r="I87" s="24"/>
      <c r="J87" s="24"/>
      <c r="K87" s="1091"/>
      <c r="L87" s="1094">
        <f>E87</f>
        <v>0</v>
      </c>
      <c r="M87" s="36"/>
      <c r="N87" s="1096">
        <f>L87*M87</f>
        <v>0</v>
      </c>
      <c r="O87" s="1048">
        <f>F87</f>
        <v>0</v>
      </c>
      <c r="P87" s="29"/>
      <c r="Q87" s="1049">
        <f>O87*P87</f>
        <v>0</v>
      </c>
      <c r="R87" s="1047">
        <f>Q87+N87+K87</f>
        <v>0</v>
      </c>
      <c r="S87" s="1094">
        <f>D87</f>
        <v>0</v>
      </c>
      <c r="T87" s="23"/>
      <c r="U87" s="1096">
        <f>S87*T87</f>
        <v>0</v>
      </c>
      <c r="V87" s="1094"/>
      <c r="W87" s="36"/>
      <c r="X87" s="36"/>
      <c r="Y87" s="36"/>
      <c r="Z87" s="23"/>
      <c r="AA87" s="23"/>
      <c r="AB87" s="1096">
        <f>X87*AA87+Z87*W87</f>
        <v>0</v>
      </c>
      <c r="AC87" s="1032">
        <f>S87</f>
        <v>0</v>
      </c>
      <c r="AD87" s="29"/>
      <c r="AE87" s="1059">
        <f>AC87*AD87</f>
        <v>0</v>
      </c>
      <c r="AF87" s="1094">
        <f>AC87</f>
        <v>0</v>
      </c>
      <c r="AG87" s="23"/>
      <c r="AH87" s="1096">
        <f>AF87*AG87</f>
        <v>0</v>
      </c>
      <c r="AI87" s="1097"/>
      <c r="AJ87" s="483"/>
      <c r="AK87" s="1096">
        <f>AI87*AJ87</f>
        <v>0</v>
      </c>
      <c r="AL87" s="36">
        <f>AF87</f>
        <v>0</v>
      </c>
      <c r="AM87" s="23"/>
      <c r="AN87" s="1096">
        <f>AL87*AM87</f>
        <v>0</v>
      </c>
      <c r="AO87" s="1094">
        <f>AL87</f>
        <v>0</v>
      </c>
      <c r="AP87" s="23"/>
      <c r="AQ87" s="1096">
        <f>AO87*AP87</f>
        <v>0</v>
      </c>
      <c r="AU87" s="2"/>
      <c r="AV87" s="519"/>
      <c r="AW87" s="2"/>
      <c r="AX87" s="1078">
        <f>AV87+AQ87+AN87+AK87+AH87+AE87+AB87+U87+R87</f>
        <v>0</v>
      </c>
      <c r="AY87" s="1179"/>
      <c r="AZ87" s="1076">
        <f>AX87-AY87</f>
        <v>0</v>
      </c>
      <c r="BA87" s="24"/>
    </row>
    <row r="88" spans="1:56" s="19" customFormat="1" ht="16.5" customHeight="1">
      <c r="A88" s="526"/>
      <c r="B88" s="524"/>
      <c r="C88" s="525"/>
      <c r="D88" s="1030"/>
      <c r="E88" s="21"/>
      <c r="F88" s="1031"/>
      <c r="G88" s="20"/>
      <c r="H88" s="1090"/>
      <c r="I88" s="24"/>
      <c r="J88" s="24"/>
      <c r="K88" s="1091"/>
      <c r="L88" s="1048"/>
      <c r="M88" s="26"/>
      <c r="N88" s="1071"/>
      <c r="O88" s="1048"/>
      <c r="P88" s="30"/>
      <c r="Q88" s="1049"/>
      <c r="R88" s="1071"/>
      <c r="S88" s="1048"/>
      <c r="T88" s="30"/>
      <c r="U88" s="1049"/>
      <c r="V88" s="1048"/>
      <c r="W88" s="38"/>
      <c r="X88" s="38"/>
      <c r="Y88" s="38"/>
      <c r="Z88" s="30"/>
      <c r="AA88" s="30"/>
      <c r="AB88" s="1049"/>
      <c r="AC88" s="1048"/>
      <c r="AD88" s="30"/>
      <c r="AE88" s="1049"/>
      <c r="AF88" s="1048"/>
      <c r="AG88" s="30"/>
      <c r="AH88" s="1049"/>
      <c r="AI88" s="1099"/>
      <c r="AJ88" s="1070"/>
      <c r="AK88" s="1049"/>
      <c r="AL88" s="38"/>
      <c r="AM88" s="30"/>
      <c r="AN88" s="1049"/>
      <c r="AO88" s="1048"/>
      <c r="AP88" s="30"/>
      <c r="AQ88" s="1049"/>
      <c r="AU88" s="2"/>
      <c r="AV88" s="507"/>
      <c r="AW88" s="2"/>
      <c r="AX88" s="1180"/>
      <c r="AY88" s="1179"/>
      <c r="AZ88" s="1179"/>
      <c r="BA88" s="24"/>
    </row>
    <row r="89" spans="1:56" s="19" customFormat="1" ht="16.5" customHeight="1" thickBot="1">
      <c r="A89" s="527" t="s">
        <v>428</v>
      </c>
      <c r="B89" s="528"/>
      <c r="C89" s="529"/>
      <c r="D89" s="1100">
        <f>D87+D85-D83</f>
        <v>0</v>
      </c>
      <c r="E89" s="1101">
        <f>E87+E85+E83</f>
        <v>0</v>
      </c>
      <c r="F89" s="1102">
        <f>F87+F85+F83</f>
        <v>0</v>
      </c>
      <c r="G89" s="1101"/>
      <c r="H89" s="1103"/>
      <c r="I89" s="1104"/>
      <c r="J89" s="1104"/>
      <c r="K89" s="1105">
        <f>K81</f>
        <v>0</v>
      </c>
      <c r="L89" s="1100">
        <f>L87+L85+L83</f>
        <v>0</v>
      </c>
      <c r="M89" s="1106"/>
      <c r="N89" s="1107">
        <f>N87+N85+N83</f>
        <v>0</v>
      </c>
      <c r="O89" s="1100">
        <f>O87+O85+O83</f>
        <v>0</v>
      </c>
      <c r="P89" s="1106"/>
      <c r="Q89" s="1107">
        <f>Q87+Q85+Q83</f>
        <v>0</v>
      </c>
      <c r="R89" s="1108">
        <f>R87+R85+R83+R81</f>
        <v>0</v>
      </c>
      <c r="S89" s="1100">
        <f>S87+S85+S83+S81</f>
        <v>0</v>
      </c>
      <c r="T89" s="1106"/>
      <c r="U89" s="1107">
        <f>U87+U85+U83+U81</f>
        <v>0</v>
      </c>
      <c r="V89" s="1100"/>
      <c r="W89" s="1101"/>
      <c r="X89" s="1101"/>
      <c r="Y89" s="1101"/>
      <c r="Z89" s="1106"/>
      <c r="AA89" s="1106"/>
      <c r="AB89" s="1107">
        <f>AB87+AB85+AB83+AB81</f>
        <v>0</v>
      </c>
      <c r="AC89" s="1109">
        <f>AC87+AC85+AC83+AC81</f>
        <v>0</v>
      </c>
      <c r="AD89" s="1106"/>
      <c r="AE89" s="1107">
        <f>AE87+AE85+AE83+AE81</f>
        <v>0</v>
      </c>
      <c r="AF89" s="1100">
        <f>AF87+AF85+AF83+AF81</f>
        <v>0</v>
      </c>
      <c r="AG89" s="1106"/>
      <c r="AH89" s="1107">
        <f>AH87+AH85+AH83+AH81</f>
        <v>0</v>
      </c>
      <c r="AI89" s="1110"/>
      <c r="AJ89" s="1111"/>
      <c r="AK89" s="1107">
        <f>AK87+AK85+AK83+AK81</f>
        <v>0</v>
      </c>
      <c r="AL89" s="1101">
        <f>AL87+AL85+AL83+AL81</f>
        <v>0</v>
      </c>
      <c r="AM89" s="1106"/>
      <c r="AN89" s="1107">
        <f>AN87+AN85+AN83+AN81</f>
        <v>0</v>
      </c>
      <c r="AO89" s="1100">
        <f>AO87+AO85+AO83+AO81</f>
        <v>0</v>
      </c>
      <c r="AP89" s="1106"/>
      <c r="AQ89" s="1107">
        <f>AQ87+AQ85+AQ83+AQ81</f>
        <v>0</v>
      </c>
      <c r="AU89" s="2"/>
      <c r="AV89" s="530"/>
      <c r="AW89" s="2"/>
      <c r="AX89" s="1181">
        <f>AX87+AX85+AX83+AX81</f>
        <v>0</v>
      </c>
      <c r="AY89" s="1182"/>
      <c r="AZ89" s="1183">
        <f>AZ87+AZ85+AZ83+AZ81</f>
        <v>0</v>
      </c>
      <c r="BA89" s="24"/>
    </row>
    <row r="90" spans="1:56" s="19" customFormat="1" ht="16.5" customHeight="1">
      <c r="A90" s="531" t="s">
        <v>429</v>
      </c>
      <c r="B90" s="532"/>
      <c r="C90" s="533"/>
      <c r="D90" s="1112"/>
      <c r="E90" s="1113"/>
      <c r="F90" s="1114"/>
      <c r="G90" s="1113"/>
      <c r="H90" s="1115"/>
      <c r="I90" s="1116"/>
      <c r="J90" s="1116"/>
      <c r="K90" s="1117"/>
      <c r="L90" s="1112"/>
      <c r="M90" s="1118"/>
      <c r="N90" s="1119"/>
      <c r="O90" s="1112"/>
      <c r="P90" s="1118"/>
      <c r="Q90" s="1119"/>
      <c r="R90" s="1117"/>
      <c r="S90" s="1112"/>
      <c r="T90" s="1120"/>
      <c r="U90" s="1121"/>
      <c r="V90" s="1112"/>
      <c r="W90" s="1122"/>
      <c r="X90" s="1122"/>
      <c r="Y90" s="1120"/>
      <c r="Z90" s="1123"/>
      <c r="AA90" s="1123"/>
      <c r="AB90" s="1121"/>
      <c r="AC90" s="1124"/>
      <c r="AD90" s="1120"/>
      <c r="AE90" s="1121"/>
      <c r="AF90" s="1112"/>
      <c r="AG90" s="1120"/>
      <c r="AH90" s="1121"/>
      <c r="AI90" s="1125"/>
      <c r="AJ90" s="1126"/>
      <c r="AK90" s="1121"/>
      <c r="AL90" s="1113"/>
      <c r="AM90" s="1120"/>
      <c r="AN90" s="1121"/>
      <c r="AO90" s="1112"/>
      <c r="AP90" s="1120"/>
      <c r="AQ90" s="1121"/>
      <c r="AU90" s="2"/>
      <c r="AV90" s="534"/>
      <c r="AW90" s="2"/>
      <c r="AX90" s="1184"/>
      <c r="AY90" s="1185"/>
      <c r="AZ90" s="1185"/>
      <c r="BA90" s="24"/>
      <c r="BB90" s="4109" t="s">
        <v>59</v>
      </c>
      <c r="BC90" s="4111" t="s">
        <v>60</v>
      </c>
      <c r="BD90" s="4113" t="s">
        <v>403</v>
      </c>
    </row>
    <row r="91" spans="1:56" s="19" customFormat="1" ht="16.5" customHeight="1">
      <c r="A91" s="535" t="s">
        <v>34</v>
      </c>
      <c r="B91" s="521"/>
      <c r="C91" s="522"/>
      <c r="D91" s="1127">
        <f>E91+F91</f>
        <v>0</v>
      </c>
      <c r="E91" s="1128"/>
      <c r="F91" s="1129"/>
      <c r="G91" s="1128"/>
      <c r="H91" s="1130"/>
      <c r="I91" s="1131"/>
      <c r="J91" s="1131"/>
      <c r="K91" s="1132"/>
      <c r="L91" s="1127">
        <f>E91</f>
        <v>0</v>
      </c>
      <c r="M91" s="1128"/>
      <c r="N91" s="1133">
        <f>L91*M91</f>
        <v>0</v>
      </c>
      <c r="O91" s="1134">
        <f>F91</f>
        <v>0</v>
      </c>
      <c r="P91" s="1135"/>
      <c r="Q91" s="1136">
        <f>O91*P91</f>
        <v>0</v>
      </c>
      <c r="R91" s="1137">
        <f>Q91+N91+K91</f>
        <v>0</v>
      </c>
      <c r="S91" s="1127">
        <f>D91</f>
        <v>0</v>
      </c>
      <c r="T91" s="1138"/>
      <c r="U91" s="1133">
        <f>S91*T91</f>
        <v>0</v>
      </c>
      <c r="V91" s="1127"/>
      <c r="W91" s="1128"/>
      <c r="X91" s="1128"/>
      <c r="Y91" s="1128"/>
      <c r="Z91" s="1138"/>
      <c r="AA91" s="1138"/>
      <c r="AB91" s="1133">
        <f>X91*AA91+Z91*W91</f>
        <v>0</v>
      </c>
      <c r="AC91" s="1139">
        <f>S91</f>
        <v>0</v>
      </c>
      <c r="AD91" s="1135"/>
      <c r="AE91" s="1140">
        <f>AC91*AD91</f>
        <v>0</v>
      </c>
      <c r="AF91" s="1127">
        <f>AC91</f>
        <v>0</v>
      </c>
      <c r="AG91" s="1138"/>
      <c r="AH91" s="1133">
        <f>AF91*AG91</f>
        <v>0</v>
      </c>
      <c r="AI91" s="1141"/>
      <c r="AJ91" s="1142"/>
      <c r="AK91" s="1133">
        <f>AI91*AJ91</f>
        <v>0</v>
      </c>
      <c r="AL91" s="1128">
        <f>AF91</f>
        <v>0</v>
      </c>
      <c r="AM91" s="1138"/>
      <c r="AN91" s="1133">
        <f>AL91*AM91</f>
        <v>0</v>
      </c>
      <c r="AO91" s="1127">
        <f>AL91</f>
        <v>0</v>
      </c>
      <c r="AP91" s="1138"/>
      <c r="AQ91" s="1133">
        <f>AO91*AP91</f>
        <v>0</v>
      </c>
      <c r="AU91" s="2"/>
      <c r="AV91" s="507"/>
      <c r="AW91" s="2"/>
      <c r="AX91" s="1078">
        <f>AV91+AQ91+AN91+AK91+AH91+AE91+AB91+U91+R91</f>
        <v>0</v>
      </c>
      <c r="AY91" s="1186"/>
      <c r="AZ91" s="1187">
        <f>AX91-AY91</f>
        <v>0</v>
      </c>
      <c r="BA91" s="24"/>
      <c r="BB91" s="4110"/>
      <c r="BC91" s="4112"/>
      <c r="BD91" s="4114"/>
    </row>
    <row r="92" spans="1:56" s="19" customFormat="1" ht="16.5" customHeight="1" thickBot="1">
      <c r="A92" s="536"/>
      <c r="B92" s="537"/>
      <c r="C92" s="538"/>
      <c r="D92" s="1143"/>
      <c r="E92" s="1144"/>
      <c r="F92" s="1145"/>
      <c r="G92" s="1144"/>
      <c r="H92" s="1043"/>
      <c r="I92" s="1044"/>
      <c r="J92" s="1044"/>
      <c r="K92" s="1045"/>
      <c r="L92" s="1146"/>
      <c r="M92" s="1147"/>
      <c r="N92" s="1148"/>
      <c r="O92" s="1146"/>
      <c r="P92" s="1147"/>
      <c r="Q92" s="1148"/>
      <c r="R92" s="1069"/>
      <c r="S92" s="1146"/>
      <c r="T92" s="1147"/>
      <c r="U92" s="1148"/>
      <c r="V92" s="1146"/>
      <c r="W92" s="1149"/>
      <c r="X92" s="1149"/>
      <c r="Y92" s="1147"/>
      <c r="Z92" s="1147"/>
      <c r="AA92" s="1147"/>
      <c r="AB92" s="1148"/>
      <c r="AC92" s="1146"/>
      <c r="AD92" s="1147"/>
      <c r="AE92" s="1148"/>
      <c r="AF92" s="1146"/>
      <c r="AG92" s="1147"/>
      <c r="AH92" s="1148"/>
      <c r="AI92" s="1150"/>
      <c r="AJ92" s="1151"/>
      <c r="AK92" s="1148"/>
      <c r="AL92" s="1149"/>
      <c r="AM92" s="1147"/>
      <c r="AN92" s="1148"/>
      <c r="AO92" s="1146"/>
      <c r="AP92" s="1147"/>
      <c r="AQ92" s="1148"/>
      <c r="AU92" s="2"/>
      <c r="AV92" s="539"/>
      <c r="AW92" s="2"/>
      <c r="AX92" s="1188"/>
      <c r="AY92" s="1086"/>
      <c r="AZ92" s="1086"/>
      <c r="BA92" s="39"/>
      <c r="BB92" s="4110"/>
      <c r="BC92" s="4112"/>
      <c r="BD92" s="4114"/>
    </row>
    <row r="93" spans="1:56" s="19" customFormat="1" ht="16.5" customHeight="1">
      <c r="A93" s="500" t="s">
        <v>430</v>
      </c>
      <c r="B93" s="517"/>
      <c r="C93" s="518"/>
      <c r="D93" s="1032"/>
      <c r="E93" s="36"/>
      <c r="F93" s="1095"/>
      <c r="G93" s="36"/>
      <c r="H93" s="1090"/>
      <c r="I93" s="24"/>
      <c r="J93" s="24"/>
      <c r="K93" s="1091"/>
      <c r="L93" s="1032"/>
      <c r="M93" s="24"/>
      <c r="N93" s="1096"/>
      <c r="O93" s="1032"/>
      <c r="P93" s="24"/>
      <c r="Q93" s="1096"/>
      <c r="R93" s="1096"/>
      <c r="S93" s="1032"/>
      <c r="T93" s="24"/>
      <c r="U93" s="1096"/>
      <c r="V93" s="1048"/>
      <c r="W93" s="20"/>
      <c r="X93" s="20"/>
      <c r="Y93" s="25"/>
      <c r="Z93" s="25"/>
      <c r="AA93" s="25"/>
      <c r="AB93" s="1047"/>
      <c r="AC93" s="1032"/>
      <c r="AD93" s="26"/>
      <c r="AE93" s="1059"/>
      <c r="AF93" s="1032"/>
      <c r="AG93" s="24"/>
      <c r="AH93" s="1096"/>
      <c r="AI93" s="1152"/>
      <c r="AJ93" s="1153"/>
      <c r="AK93" s="1154"/>
      <c r="AL93" s="28"/>
      <c r="AM93" s="22"/>
      <c r="AN93" s="1096"/>
      <c r="AO93" s="1032"/>
      <c r="AP93" s="24"/>
      <c r="AQ93" s="1096"/>
      <c r="AU93" s="2"/>
      <c r="AV93" s="519"/>
      <c r="AW93" s="2"/>
      <c r="AX93" s="1180"/>
      <c r="AY93" s="1189"/>
      <c r="AZ93" s="1189"/>
      <c r="BA93" s="34"/>
      <c r="BB93" s="4110"/>
      <c r="BC93" s="4112"/>
      <c r="BD93" s="4114"/>
    </row>
    <row r="94" spans="1:56" s="19" customFormat="1" ht="16.5" customHeight="1">
      <c r="A94" s="516" t="s">
        <v>431</v>
      </c>
      <c r="B94" s="517"/>
      <c r="C94" s="518"/>
      <c r="D94" s="1064">
        <f>D91+D89</f>
        <v>0</v>
      </c>
      <c r="E94" s="1041">
        <f>E91+E89</f>
        <v>0</v>
      </c>
      <c r="F94" s="1042">
        <f>F91+F89</f>
        <v>0</v>
      </c>
      <c r="G94" s="1041"/>
      <c r="H94" s="1155"/>
      <c r="I94" s="9"/>
      <c r="J94" s="9"/>
      <c r="K94" s="1156">
        <f>K91+K89</f>
        <v>0</v>
      </c>
      <c r="L94" s="1064">
        <f>L91+L89</f>
        <v>0</v>
      </c>
      <c r="M94" s="9"/>
      <c r="N94" s="1058">
        <f>N91+N89</f>
        <v>0</v>
      </c>
      <c r="O94" s="1064">
        <f>O91+O89</f>
        <v>0</v>
      </c>
      <c r="P94" s="9"/>
      <c r="Q94" s="1058">
        <f>Q91+Q89</f>
        <v>0</v>
      </c>
      <c r="R94" s="1058">
        <f>R91+R89</f>
        <v>0</v>
      </c>
      <c r="S94" s="1064">
        <f>S91+S89</f>
        <v>0</v>
      </c>
      <c r="T94" s="9"/>
      <c r="U94" s="1058">
        <f>U91+U89</f>
        <v>0</v>
      </c>
      <c r="V94" s="1064"/>
      <c r="W94" s="1041"/>
      <c r="X94" s="41"/>
      <c r="Y94" s="7"/>
      <c r="Z94" s="7"/>
      <c r="AA94" s="7"/>
      <c r="AB94" s="1058">
        <f>AB91+AB89</f>
        <v>0</v>
      </c>
      <c r="AC94" s="1064">
        <f>AC91+AC89</f>
        <v>0</v>
      </c>
      <c r="AD94" s="1157"/>
      <c r="AE94" s="1066">
        <f>AE91+AE89</f>
        <v>0</v>
      </c>
      <c r="AF94" s="1064">
        <f>AF91+AF89</f>
        <v>0</v>
      </c>
      <c r="AG94" s="9"/>
      <c r="AH94" s="1058">
        <f>AH91+AH89</f>
        <v>0</v>
      </c>
      <c r="AI94" s="1158"/>
      <c r="AJ94" s="1159"/>
      <c r="AK94" s="1058">
        <f>AK91+AK89</f>
        <v>0</v>
      </c>
      <c r="AL94" s="1160">
        <f>AL91+AL89</f>
        <v>0</v>
      </c>
      <c r="AM94" s="9"/>
      <c r="AN94" s="1058">
        <f>AN91+AN89</f>
        <v>0</v>
      </c>
      <c r="AO94" s="1064">
        <f>AO91+AO89</f>
        <v>0</v>
      </c>
      <c r="AP94" s="9"/>
      <c r="AQ94" s="1058">
        <f>AQ91+AQ89</f>
        <v>0</v>
      </c>
      <c r="AU94" s="2"/>
      <c r="AV94" s="519"/>
      <c r="AW94" s="2"/>
      <c r="AX94" s="1190">
        <f>AX91+AX89</f>
        <v>0</v>
      </c>
      <c r="AY94" s="1084"/>
      <c r="AZ94" s="1190">
        <f>AZ91+AZ89</f>
        <v>0</v>
      </c>
      <c r="BA94" s="34"/>
      <c r="BB94" s="4110"/>
      <c r="BC94" s="4112"/>
      <c r="BD94" s="4114"/>
    </row>
    <row r="95" spans="1:56" s="19" customFormat="1" ht="13.5" thickBot="1">
      <c r="A95" s="520"/>
      <c r="B95" s="491"/>
      <c r="C95" s="492"/>
      <c r="D95" s="1161"/>
      <c r="E95" s="1162"/>
      <c r="F95" s="1163"/>
      <c r="G95" s="1162"/>
      <c r="H95" s="1161"/>
      <c r="I95" s="1162"/>
      <c r="J95" s="1162"/>
      <c r="K95" s="1163"/>
      <c r="L95" s="1161"/>
      <c r="M95" s="1162"/>
      <c r="N95" s="1163"/>
      <c r="O95" s="1161"/>
      <c r="P95" s="1162"/>
      <c r="Q95" s="1163"/>
      <c r="R95" s="1163"/>
      <c r="S95" s="1161"/>
      <c r="T95" s="1162"/>
      <c r="U95" s="1163"/>
      <c r="V95" s="1161"/>
      <c r="W95" s="1162"/>
      <c r="X95" s="1162"/>
      <c r="Y95" s="1162"/>
      <c r="Z95" s="1162"/>
      <c r="AA95" s="1162"/>
      <c r="AB95" s="1163"/>
      <c r="AC95" s="1164"/>
      <c r="AD95" s="1165"/>
      <c r="AE95" s="1166"/>
      <c r="AF95" s="1161"/>
      <c r="AG95" s="1162"/>
      <c r="AH95" s="1163"/>
      <c r="AI95" s="1161"/>
      <c r="AJ95" s="1162"/>
      <c r="AK95" s="1163"/>
      <c r="AL95" s="1162"/>
      <c r="AM95" s="1162"/>
      <c r="AN95" s="1163"/>
      <c r="AO95" s="1162"/>
      <c r="AP95" s="1162"/>
      <c r="AQ95" s="1163"/>
      <c r="AU95" s="2"/>
      <c r="AV95" s="520"/>
      <c r="AW95" s="2"/>
      <c r="AX95" s="1191"/>
      <c r="AY95" s="1192"/>
      <c r="AZ95" s="1192"/>
      <c r="BA95" s="39"/>
      <c r="BB95" s="4110"/>
      <c r="BC95" s="4112"/>
      <c r="BD95" s="4114"/>
    </row>
    <row r="96" spans="1:56" s="24" customFormat="1" ht="13.5" thickBot="1">
      <c r="AC96" s="26"/>
      <c r="AD96" s="26"/>
      <c r="AE96" s="26"/>
      <c r="AU96" s="2"/>
      <c r="AW96" s="2"/>
      <c r="AY96" s="31"/>
      <c r="AZ96" s="31"/>
      <c r="BA96" s="31"/>
      <c r="BB96" s="898" t="s">
        <v>801</v>
      </c>
      <c r="BC96" s="899" t="s">
        <v>801</v>
      </c>
      <c r="BD96" s="900" t="s">
        <v>801</v>
      </c>
    </row>
    <row r="97" spans="1:56" s="19" customFormat="1" ht="15" customHeight="1" thickBot="1">
      <c r="A97" s="479" t="s">
        <v>432</v>
      </c>
      <c r="B97" s="480"/>
      <c r="C97" s="481"/>
      <c r="D97" s="1167">
        <f>D94+D74+D69+D65</f>
        <v>0</v>
      </c>
      <c r="E97" s="1168">
        <f>E94+E74+E69+E65</f>
        <v>0</v>
      </c>
      <c r="F97" s="1169">
        <f>F94+F74+F69+F65</f>
        <v>0</v>
      </c>
      <c r="G97" s="1168"/>
      <c r="H97" s="1170"/>
      <c r="I97" s="1171"/>
      <c r="J97" s="1171"/>
      <c r="K97" s="1172">
        <f>K94+K74+K69+K65</f>
        <v>0</v>
      </c>
      <c r="L97" s="1170"/>
      <c r="M97" s="1171"/>
      <c r="N97" s="1172">
        <f>N94+N74+N69+N65</f>
        <v>0</v>
      </c>
      <c r="O97" s="1170"/>
      <c r="P97" s="1171"/>
      <c r="Q97" s="1172">
        <f>Q94+Q74+Q69+Q65</f>
        <v>0</v>
      </c>
      <c r="R97" s="1172">
        <f>R94+R74+R69+R65</f>
        <v>0</v>
      </c>
      <c r="S97" s="1173"/>
      <c r="T97" s="1174"/>
      <c r="U97" s="1172">
        <f>U94+U74+U69+U65</f>
        <v>0</v>
      </c>
      <c r="V97" s="1173"/>
      <c r="W97" s="1175"/>
      <c r="X97" s="1175"/>
      <c r="Y97" s="1174"/>
      <c r="Z97" s="1174"/>
      <c r="AA97" s="1174"/>
      <c r="AB97" s="1172">
        <f>AB94+AB74+AB69+AB65</f>
        <v>0</v>
      </c>
      <c r="AC97" s="1176"/>
      <c r="AD97" s="1177"/>
      <c r="AE97" s="1172">
        <f>AE94+AE74+AE69+AE65</f>
        <v>0</v>
      </c>
      <c r="AF97" s="1173"/>
      <c r="AG97" s="1174"/>
      <c r="AH97" s="1172">
        <f>AH94+AH74+AH69+AH65</f>
        <v>0</v>
      </c>
      <c r="AI97" s="1178"/>
      <c r="AJ97" s="1178"/>
      <c r="AK97" s="1172">
        <f>AK94+AK74+AK69+AK65</f>
        <v>0</v>
      </c>
      <c r="AL97" s="1173"/>
      <c r="AM97" s="1174"/>
      <c r="AN97" s="1172">
        <f>AN94+AN74+AN69+AN65</f>
        <v>0</v>
      </c>
      <c r="AO97" s="1173"/>
      <c r="AP97" s="1174"/>
      <c r="AQ97" s="1172">
        <f>AQ94+AQ74+AQ69+AQ65</f>
        <v>0</v>
      </c>
      <c r="AU97" s="2"/>
      <c r="AV97" s="482"/>
      <c r="AW97" s="2"/>
      <c r="AX97" s="1193">
        <f>AX94+AX74+AX69+AX65</f>
        <v>0</v>
      </c>
      <c r="AY97" s="1193"/>
      <c r="AZ97" s="1172">
        <f>AZ94+AZ74+AZ69+AZ65</f>
        <v>0</v>
      </c>
      <c r="BA97" s="31"/>
      <c r="BB97" s="901">
        <f>AX97-AV97</f>
        <v>0</v>
      </c>
      <c r="BC97" s="902">
        <f>AY97-AV100</f>
        <v>0</v>
      </c>
      <c r="BD97" s="903">
        <f>BB97-BC97</f>
        <v>0</v>
      </c>
    </row>
    <row r="98" spans="1:56" s="19" customFormat="1" ht="15" customHeight="1">
      <c r="A98" s="37"/>
      <c r="B98" s="21"/>
      <c r="C98" s="21"/>
      <c r="D98" s="36"/>
      <c r="E98" s="36"/>
      <c r="F98" s="36"/>
      <c r="G98" s="36"/>
      <c r="H98" s="24"/>
      <c r="I98" s="24"/>
      <c r="J98" s="24"/>
      <c r="K98" s="483"/>
      <c r="L98" s="24"/>
      <c r="M98" s="24"/>
      <c r="N98" s="483"/>
      <c r="O98" s="24"/>
      <c r="P98" s="24"/>
      <c r="Q98" s="483"/>
      <c r="R98" s="483"/>
      <c r="S98" s="20"/>
      <c r="T98" s="23"/>
      <c r="U98" s="483"/>
      <c r="V98" s="20"/>
      <c r="W98" s="20"/>
      <c r="X98" s="20"/>
      <c r="Y98" s="23"/>
      <c r="Z98" s="23"/>
      <c r="AA98" s="23"/>
      <c r="AB98" s="483"/>
      <c r="AC98" s="38"/>
      <c r="AD98" s="29"/>
      <c r="AE98" s="484"/>
      <c r="AF98" s="20"/>
      <c r="AG98" s="23"/>
      <c r="AH98" s="483"/>
      <c r="AI98" s="483"/>
      <c r="AJ98" s="483"/>
      <c r="AK98" s="483"/>
      <c r="AL98" s="20"/>
      <c r="AM98" s="23"/>
      <c r="AN98" s="483"/>
      <c r="AO98" s="20"/>
      <c r="AP98" s="23"/>
      <c r="AQ98" s="483"/>
      <c r="AR98" s="483"/>
      <c r="AS98" s="483"/>
      <c r="AT98" s="483"/>
      <c r="AU98" s="2"/>
      <c r="AV98" s="483"/>
      <c r="AW98" s="31"/>
      <c r="AX98" s="904"/>
      <c r="AY98" s="1206">
        <f>'Tableau 4B'!L159+'Tableau 4B'!O159+'Tableau 4B'!R159+'Tableau 4B'!U159</f>
        <v>0</v>
      </c>
      <c r="AZ98" s="1207" t="s">
        <v>37</v>
      </c>
      <c r="BA98" s="31"/>
      <c r="BB98" s="904"/>
      <c r="BC98" s="904"/>
      <c r="BD98" s="905"/>
    </row>
    <row r="99" spans="1:56" s="19" customFormat="1" ht="15" customHeight="1" thickBot="1">
      <c r="A99" s="485"/>
      <c r="B99" s="485"/>
      <c r="C99" s="21"/>
      <c r="D99" s="36"/>
      <c r="E99" s="36"/>
      <c r="F99" s="36"/>
      <c r="G99" s="36"/>
      <c r="H99" s="24"/>
      <c r="I99" s="24"/>
      <c r="J99" s="24"/>
      <c r="K99" s="483"/>
      <c r="L99" s="24"/>
      <c r="M99" s="24"/>
      <c r="N99" s="483"/>
      <c r="O99" s="24"/>
      <c r="P99" s="24"/>
      <c r="Q99" s="483"/>
      <c r="R99" s="483"/>
      <c r="S99" s="20"/>
      <c r="T99" s="23"/>
      <c r="U99" s="483"/>
      <c r="V99" s="20"/>
      <c r="W99" s="20"/>
      <c r="X99" s="20"/>
      <c r="Y99" s="23"/>
      <c r="Z99" s="23"/>
      <c r="AA99" s="23"/>
      <c r="AB99" s="483"/>
      <c r="AC99" s="484"/>
      <c r="AD99" s="20"/>
      <c r="AE99" s="23"/>
      <c r="AF99" s="483"/>
      <c r="AG99" s="20"/>
      <c r="AH99" s="23"/>
      <c r="AI99" s="23"/>
      <c r="AJ99" s="23"/>
      <c r="AK99" s="23"/>
      <c r="AL99" s="483"/>
      <c r="AM99" s="20"/>
      <c r="AN99" s="23"/>
      <c r="AO99" s="483"/>
      <c r="AP99" s="2"/>
      <c r="AQ99" s="483"/>
      <c r="AR99" s="483"/>
      <c r="AS99" s="483"/>
      <c r="AT99" s="483"/>
      <c r="AU99" s="2"/>
      <c r="AV99" s="483"/>
      <c r="AW99" s="1208" t="s">
        <v>15</v>
      </c>
      <c r="AX99" s="906"/>
      <c r="AY99" s="907"/>
      <c r="AZ99" s="907"/>
      <c r="BB99" s="906"/>
      <c r="BC99" s="907"/>
      <c r="BD99" s="907"/>
    </row>
    <row r="100" spans="1:56" s="19" customFormat="1" ht="15" customHeight="1">
      <c r="A100" s="485"/>
      <c r="B100" s="485"/>
      <c r="C100" s="21"/>
      <c r="D100" s="36"/>
      <c r="E100" s="36"/>
      <c r="F100" s="36"/>
      <c r="G100" s="36"/>
      <c r="H100" s="24"/>
      <c r="I100" s="24"/>
      <c r="J100" s="24"/>
      <c r="K100" s="483"/>
      <c r="L100" s="24"/>
      <c r="M100" s="24"/>
      <c r="N100" s="483"/>
      <c r="O100" s="24"/>
      <c r="P100" s="24"/>
      <c r="Q100" s="483"/>
      <c r="R100" s="483"/>
      <c r="S100" s="20"/>
      <c r="T100" s="23"/>
      <c r="U100" s="483"/>
      <c r="V100" s="908" t="s">
        <v>490</v>
      </c>
      <c r="W100" s="909"/>
      <c r="X100" s="910"/>
      <c r="Y100" s="911" t="s">
        <v>58</v>
      </c>
      <c r="Z100" s="911"/>
      <c r="AA100" s="911"/>
      <c r="AB100" s="1204" t="s">
        <v>56</v>
      </c>
      <c r="AC100" s="484"/>
      <c r="AD100" s="20"/>
      <c r="AE100" s="23"/>
      <c r="AF100" s="483"/>
      <c r="AG100" s="20"/>
      <c r="AH100" s="23"/>
      <c r="AI100" s="23"/>
      <c r="AJ100" s="23"/>
      <c r="AK100" s="23"/>
      <c r="AL100" s="483"/>
      <c r="AM100" s="20"/>
      <c r="AN100" s="23"/>
      <c r="AO100" s="483"/>
      <c r="AP100" s="2"/>
      <c r="AQ100" s="483"/>
      <c r="AR100" s="483"/>
      <c r="AS100" s="483"/>
      <c r="AT100" s="483"/>
      <c r="AU100" s="1194" t="s">
        <v>55</v>
      </c>
      <c r="AV100" s="1055"/>
      <c r="AW100" s="1208"/>
      <c r="AY100" s="4115"/>
      <c r="AZ100" s="4115"/>
      <c r="BA100" s="4115"/>
      <c r="BB100" s="4115"/>
      <c r="BC100" s="4115"/>
      <c r="BD100" s="4115"/>
    </row>
    <row r="101" spans="1:56" s="19" customFormat="1" ht="15" customHeight="1" thickBot="1">
      <c r="A101" s="485"/>
      <c r="B101" s="485"/>
      <c r="C101" s="21"/>
      <c r="D101" s="36"/>
      <c r="E101" s="36"/>
      <c r="F101" s="36"/>
      <c r="G101" s="36"/>
      <c r="H101" s="24"/>
      <c r="I101" s="24"/>
      <c r="J101" s="24"/>
      <c r="K101" s="483"/>
      <c r="L101" s="24"/>
      <c r="M101" s="24"/>
      <c r="N101" s="483"/>
      <c r="O101" s="24"/>
      <c r="P101" s="24"/>
      <c r="Q101" s="483"/>
      <c r="R101" s="483"/>
      <c r="S101" s="20"/>
      <c r="T101" s="23"/>
      <c r="U101" s="483"/>
      <c r="V101" s="1198"/>
      <c r="W101" s="1199"/>
      <c r="X101" s="1199"/>
      <c r="Y101" s="1200"/>
      <c r="Z101" s="1200"/>
      <c r="AA101" s="1200">
        <f>V101*Y101</f>
        <v>0</v>
      </c>
      <c r="AB101" s="1201"/>
      <c r="AC101" s="484"/>
      <c r="AD101" s="20"/>
      <c r="AE101" s="23"/>
      <c r="AF101" s="483"/>
      <c r="AG101" s="20"/>
      <c r="AH101" s="23"/>
      <c r="AI101" s="23"/>
      <c r="AJ101" s="23"/>
      <c r="AK101" s="23"/>
      <c r="AL101" s="483"/>
      <c r="AM101" s="20"/>
      <c r="AN101" s="23"/>
      <c r="AO101" s="483"/>
      <c r="AP101" s="2"/>
      <c r="AQ101" s="483"/>
      <c r="AR101" s="483"/>
      <c r="AS101" s="483"/>
      <c r="AT101" s="483"/>
      <c r="AU101" s="1195" t="s">
        <v>56</v>
      </c>
      <c r="AV101" s="1047">
        <f>AB101</f>
        <v>0</v>
      </c>
      <c r="AW101" s="1209">
        <f>AV101-AV97</f>
        <v>0</v>
      </c>
      <c r="AY101" s="4115"/>
      <c r="AZ101" s="4115"/>
      <c r="BA101" s="4115"/>
      <c r="BB101" s="4115"/>
      <c r="BC101" s="4115"/>
      <c r="BD101" s="4115"/>
    </row>
    <row r="102" spans="1:56" s="19" customFormat="1" ht="15" customHeight="1" thickBot="1">
      <c r="A102" s="485"/>
      <c r="B102" s="485"/>
      <c r="C102" s="21"/>
      <c r="D102" s="36"/>
      <c r="E102" s="36"/>
      <c r="F102" s="36"/>
      <c r="G102" s="36"/>
      <c r="H102" s="24"/>
      <c r="I102" s="24"/>
      <c r="J102" s="24"/>
      <c r="K102" s="483"/>
      <c r="L102" s="24"/>
      <c r="M102" s="24"/>
      <c r="N102" s="483"/>
      <c r="O102" s="24"/>
      <c r="P102" s="24"/>
      <c r="Q102" s="483"/>
      <c r="R102" s="483"/>
      <c r="S102" s="20"/>
      <c r="T102" s="23"/>
      <c r="U102" s="483"/>
      <c r="V102" s="1202"/>
      <c r="W102" s="1202"/>
      <c r="X102" s="1202"/>
      <c r="Y102" s="1203"/>
      <c r="Z102" s="1203"/>
      <c r="AA102" s="1203"/>
      <c r="AB102" s="1203"/>
      <c r="AC102" s="38"/>
      <c r="AD102" s="29"/>
      <c r="AE102" s="484"/>
      <c r="AF102" s="20"/>
      <c r="AG102" s="23"/>
      <c r="AH102" s="483"/>
      <c r="AI102" s="483"/>
      <c r="AJ102" s="483"/>
      <c r="AK102" s="483"/>
      <c r="AL102" s="20"/>
      <c r="AM102" s="23"/>
      <c r="AN102" s="483"/>
      <c r="AO102" s="20"/>
      <c r="AP102" s="23"/>
      <c r="AQ102" s="483"/>
      <c r="AR102" s="483"/>
      <c r="AS102" s="483"/>
      <c r="AT102" s="483"/>
      <c r="AU102" s="1196" t="s">
        <v>57</v>
      </c>
      <c r="AV102" s="1197"/>
      <c r="AW102" s="483"/>
      <c r="AX102" s="31"/>
      <c r="AY102" s="1205"/>
      <c r="AZ102" s="1205"/>
      <c r="BA102" s="1205"/>
      <c r="BB102" s="1205"/>
      <c r="BC102" s="1205"/>
      <c r="BD102" s="1205"/>
    </row>
    <row r="103" spans="1:56" ht="13.5" thickBot="1">
      <c r="A103" s="3"/>
      <c r="C103" s="540" t="s">
        <v>433</v>
      </c>
      <c r="D103" s="541" t="s">
        <v>820</v>
      </c>
      <c r="E103" s="1"/>
      <c r="F103" s="1"/>
      <c r="G103" s="1"/>
      <c r="H103" s="1"/>
      <c r="I103" s="1"/>
      <c r="J103" s="1"/>
      <c r="V103" s="38"/>
      <c r="W103" s="38"/>
      <c r="X103" s="38"/>
      <c r="Y103" s="29"/>
      <c r="Z103" s="29"/>
      <c r="AA103" s="29"/>
      <c r="AB103" s="484"/>
      <c r="AX103" s="40"/>
    </row>
    <row r="104" spans="1:56" ht="14.25" customHeight="1" thickBot="1">
      <c r="C104" s="1"/>
      <c r="D104" s="541" t="s">
        <v>420</v>
      </c>
      <c r="E104" s="1"/>
      <c r="F104" s="1"/>
      <c r="G104" s="1"/>
      <c r="H104" s="1"/>
      <c r="I104" s="1"/>
      <c r="J104" s="1"/>
      <c r="K104" s="4107" t="s">
        <v>820</v>
      </c>
      <c r="L104" s="4108"/>
      <c r="N104" s="4107" t="s">
        <v>821</v>
      </c>
      <c r="O104" s="4108"/>
    </row>
    <row r="105" spans="1:56" ht="14.25" customHeight="1">
      <c r="C105" s="542" t="s">
        <v>779</v>
      </c>
      <c r="D105" s="541" t="s">
        <v>434</v>
      </c>
      <c r="K105" s="42"/>
      <c r="L105" s="35" t="s">
        <v>822</v>
      </c>
      <c r="N105" s="42"/>
      <c r="O105" s="35" t="s">
        <v>822</v>
      </c>
    </row>
    <row r="106" spans="1:56" ht="14.25" customHeight="1">
      <c r="C106" s="41"/>
      <c r="D106" s="541" t="s">
        <v>435</v>
      </c>
    </row>
    <row r="107" spans="1:56">
      <c r="C107" s="542" t="s">
        <v>779</v>
      </c>
      <c r="D107" s="541" t="s">
        <v>436</v>
      </c>
      <c r="K107" s="43"/>
      <c r="L107" s="35" t="s">
        <v>822</v>
      </c>
      <c r="N107" s="43"/>
      <c r="O107" s="35" t="s">
        <v>822</v>
      </c>
      <c r="BB107" s="19"/>
      <c r="BC107" s="19"/>
      <c r="BD107" s="19"/>
    </row>
    <row r="108" spans="1:56">
      <c r="C108" s="1"/>
      <c r="D108" s="541" t="s">
        <v>437</v>
      </c>
      <c r="BB108" s="19"/>
      <c r="BC108" s="19"/>
      <c r="BD108" s="19"/>
    </row>
    <row r="109" spans="1:56">
      <c r="C109" s="542" t="s">
        <v>779</v>
      </c>
      <c r="D109" s="543" t="s">
        <v>438</v>
      </c>
      <c r="BB109" s="19"/>
      <c r="BC109" s="19"/>
      <c r="BD109" s="19"/>
    </row>
    <row r="110" spans="1:56">
      <c r="BB110" s="19"/>
      <c r="BC110" s="19"/>
      <c r="BD110" s="19"/>
    </row>
  </sheetData>
  <mergeCells count="94">
    <mergeCell ref="BD100:BD101"/>
    <mergeCell ref="K104:L104"/>
    <mergeCell ref="N104:O104"/>
    <mergeCell ref="AY100:AY101"/>
    <mergeCell ref="AZ100:AZ101"/>
    <mergeCell ref="BA100:BA101"/>
    <mergeCell ref="BB100:BB101"/>
    <mergeCell ref="BC100:BC101"/>
    <mergeCell ref="BB90:BB95"/>
    <mergeCell ref="BC90:BC95"/>
    <mergeCell ref="BD90:BD95"/>
    <mergeCell ref="AI77:AK77"/>
    <mergeCell ref="AL77:AN77"/>
    <mergeCell ref="H78:K78"/>
    <mergeCell ref="L78:N78"/>
    <mergeCell ref="O78:Q78"/>
    <mergeCell ref="S78:U78"/>
    <mergeCell ref="V78:AB78"/>
    <mergeCell ref="H77:R77"/>
    <mergeCell ref="S77:U77"/>
    <mergeCell ref="V77:AB77"/>
    <mergeCell ref="AC61:AE61"/>
    <mergeCell ref="AF61:AH61"/>
    <mergeCell ref="H61:K61"/>
    <mergeCell ref="L61:N61"/>
    <mergeCell ref="O61:Q61"/>
    <mergeCell ref="S61:U61"/>
    <mergeCell ref="V61:AB61"/>
    <mergeCell ref="AL61:AN61"/>
    <mergeCell ref="AO78:AQ78"/>
    <mergeCell ref="AO77:AQ77"/>
    <mergeCell ref="AC78:AE78"/>
    <mergeCell ref="AF78:AH78"/>
    <mergeCell ref="AI78:AK78"/>
    <mergeCell ref="AL78:AN78"/>
    <mergeCell ref="AO61:AQ61"/>
    <mergeCell ref="AI61:AK61"/>
    <mergeCell ref="AC77:AE77"/>
    <mergeCell ref="AF77:AH77"/>
    <mergeCell ref="AL60:AN60"/>
    <mergeCell ref="AC60:AE60"/>
    <mergeCell ref="BB39:BB44"/>
    <mergeCell ref="BC39:BC44"/>
    <mergeCell ref="BD39:BD44"/>
    <mergeCell ref="BB49:BB50"/>
    <mergeCell ref="BC49:BC50"/>
    <mergeCell ref="BD49:BD50"/>
    <mergeCell ref="AO60:AQ60"/>
    <mergeCell ref="AY49:AY50"/>
    <mergeCell ref="AZ49:AZ50"/>
    <mergeCell ref="BA49:BA50"/>
    <mergeCell ref="AI60:AK60"/>
    <mergeCell ref="AF60:AH60"/>
    <mergeCell ref="K53:L53"/>
    <mergeCell ref="N53:O53"/>
    <mergeCell ref="H60:R60"/>
    <mergeCell ref="S60:U60"/>
    <mergeCell ref="V60:AB60"/>
    <mergeCell ref="AO10:AQ10"/>
    <mergeCell ref="V9:AB9"/>
    <mergeCell ref="V10:AB10"/>
    <mergeCell ref="AI9:AK9"/>
    <mergeCell ref="AO26:AQ26"/>
    <mergeCell ref="AF26:AH26"/>
    <mergeCell ref="AO9:AQ9"/>
    <mergeCell ref="AF9:AH9"/>
    <mergeCell ref="AI10:AK10"/>
    <mergeCell ref="AL9:AN9"/>
    <mergeCell ref="AF10:AH10"/>
    <mergeCell ref="AL27:AN27"/>
    <mergeCell ref="S26:U26"/>
    <mergeCell ref="V26:AB26"/>
    <mergeCell ref="H27:K27"/>
    <mergeCell ref="L27:N27"/>
    <mergeCell ref="H26:R26"/>
    <mergeCell ref="AL26:AN26"/>
    <mergeCell ref="AI26:AK26"/>
    <mergeCell ref="AF27:AH27"/>
    <mergeCell ref="AO27:AQ27"/>
    <mergeCell ref="H9:R9"/>
    <mergeCell ref="H10:K10"/>
    <mergeCell ref="L10:N10"/>
    <mergeCell ref="O10:Q10"/>
    <mergeCell ref="AC26:AE26"/>
    <mergeCell ref="S10:U10"/>
    <mergeCell ref="AC10:AE10"/>
    <mergeCell ref="S9:U9"/>
    <mergeCell ref="AC9:AE9"/>
    <mergeCell ref="S27:U27"/>
    <mergeCell ref="V27:AB27"/>
    <mergeCell ref="O27:Q27"/>
    <mergeCell ref="AC27:AE27"/>
    <mergeCell ref="AL10:AN10"/>
    <mergeCell ref="AI27:AK27"/>
  </mergeCells>
  <phoneticPr fontId="10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61.xml><?xml version="1.0" encoding="utf-8"?>
<worksheet xmlns="http://schemas.openxmlformats.org/spreadsheetml/2006/main" xmlns:r="http://schemas.openxmlformats.org/officeDocument/2006/relationships">
  <sheetPr published="0" enableFormatConditionsCalculation="0">
    <tabColor theme="3"/>
    <pageSetUpPr fitToPage="1"/>
  </sheetPr>
  <dimension ref="A1:Z74"/>
  <sheetViews>
    <sheetView zoomScaleNormal="100" zoomScaleSheetLayoutView="40" workbookViewId="0">
      <selection activeCell="O38" sqref="O38"/>
    </sheetView>
  </sheetViews>
  <sheetFormatPr baseColWidth="10" defaultColWidth="8.85546875" defaultRowHeight="12.75"/>
  <cols>
    <col min="1" max="1" width="21.85546875" style="1216" customWidth="1"/>
    <col min="2" max="2" width="20.7109375" style="1216" customWidth="1"/>
    <col min="3" max="3" width="27" style="1216" customWidth="1"/>
    <col min="4" max="6" width="22.28515625" style="1216" customWidth="1"/>
    <col min="7" max="7" width="26.42578125" style="1216" customWidth="1"/>
    <col min="8" max="38" width="22.28515625" style="1216" customWidth="1"/>
    <col min="39" max="39" width="2.140625" style="1216" customWidth="1"/>
    <col min="40" max="40" width="22.28515625" style="1216" customWidth="1"/>
    <col min="41" max="41" width="2.140625" style="1216" customWidth="1"/>
    <col min="42" max="44" width="22.28515625" style="1216" customWidth="1"/>
    <col min="45" max="16384" width="8.85546875" style="1216"/>
  </cols>
  <sheetData>
    <row r="1" spans="1:26" s="3027" customFormat="1" ht="27.75">
      <c r="A1" s="374" t="s">
        <v>1879</v>
      </c>
      <c r="B1" s="388"/>
      <c r="C1" s="388"/>
      <c r="D1" s="389"/>
      <c r="E1" s="389"/>
      <c r="F1" s="390"/>
      <c r="G1" s="390"/>
      <c r="H1" s="390"/>
      <c r="I1" s="390"/>
      <c r="J1" s="390"/>
      <c r="K1" s="390"/>
      <c r="L1" s="390"/>
      <c r="M1" s="390"/>
      <c r="N1" s="390"/>
      <c r="O1" s="390"/>
      <c r="P1" s="390"/>
      <c r="Q1" s="390"/>
      <c r="R1" s="390"/>
      <c r="S1" s="390"/>
      <c r="T1" s="390"/>
      <c r="U1" s="390"/>
      <c r="V1" s="390"/>
      <c r="W1" s="390"/>
      <c r="X1" s="390"/>
      <c r="Y1" s="390"/>
      <c r="Z1" s="390"/>
    </row>
    <row r="2" spans="1:26">
      <c r="A2" s="357" t="str">
        <f>'PAGE DE GARDE'!C8</f>
        <v>ELECTRICITE</v>
      </c>
      <c r="B2" s="386"/>
      <c r="C2" s="2480" t="str">
        <f>'PAGE DE GARDE'!C10</f>
        <v>PT 2015-2016 V0</v>
      </c>
      <c r="D2" s="367"/>
      <c r="E2" s="367"/>
      <c r="F2" s="386"/>
      <c r="G2" s="386"/>
      <c r="H2" s="386"/>
      <c r="I2" s="386"/>
      <c r="J2" s="386"/>
      <c r="K2" s="386"/>
      <c r="L2" s="386"/>
      <c r="M2" s="386"/>
      <c r="N2" s="386"/>
      <c r="O2" s="386"/>
      <c r="P2" s="386"/>
      <c r="Q2" s="386"/>
      <c r="R2" s="386"/>
      <c r="S2" s="386"/>
      <c r="T2" s="386"/>
      <c r="U2" s="386"/>
      <c r="V2" s="386"/>
      <c r="W2" s="386"/>
      <c r="X2" s="386"/>
      <c r="Y2" s="386"/>
      <c r="Z2" s="386"/>
    </row>
    <row r="3" spans="1:26">
      <c r="A3" s="1320" t="str">
        <f>'PAGE DE GARDE'!C7</f>
        <v>GRD</v>
      </c>
      <c r="B3" s="369"/>
      <c r="C3" s="357"/>
      <c r="D3" s="367"/>
      <c r="E3" s="367"/>
      <c r="F3" s="386"/>
      <c r="G3" s="386"/>
      <c r="H3" s="386"/>
      <c r="I3" s="386"/>
      <c r="J3" s="386"/>
      <c r="K3" s="386"/>
      <c r="L3" s="386"/>
      <c r="M3" s="386"/>
      <c r="N3" s="386"/>
      <c r="O3" s="386"/>
      <c r="P3" s="386"/>
      <c r="Q3" s="386"/>
      <c r="R3" s="386"/>
      <c r="S3" s="386"/>
      <c r="T3" s="386"/>
      <c r="U3" s="386"/>
      <c r="V3" s="386"/>
      <c r="W3" s="386"/>
      <c r="X3" s="386"/>
      <c r="Y3" s="386"/>
      <c r="Z3" s="386"/>
    </row>
    <row r="6" spans="1:26" ht="13.5" thickBot="1"/>
    <row r="7" spans="1:26" ht="16.5" thickBot="1">
      <c r="A7" s="3026" t="s">
        <v>936</v>
      </c>
      <c r="G7" s="4121" t="s">
        <v>439</v>
      </c>
      <c r="H7" s="4121"/>
      <c r="I7" s="4121"/>
      <c r="J7" s="4121"/>
      <c r="K7" s="4121"/>
      <c r="L7" s="4121"/>
      <c r="M7" s="4121"/>
      <c r="N7" s="4121"/>
      <c r="O7" s="4121"/>
      <c r="P7" s="4121"/>
      <c r="Q7" s="4121"/>
    </row>
    <row r="8" spans="1:26">
      <c r="B8" s="3028" t="s">
        <v>811</v>
      </c>
      <c r="C8" s="3029" t="s">
        <v>64</v>
      </c>
      <c r="D8" s="3030" t="s">
        <v>812</v>
      </c>
      <c r="E8" s="3030" t="s">
        <v>404</v>
      </c>
      <c r="F8" s="3031" t="s">
        <v>405</v>
      </c>
      <c r="G8" s="4126" t="s">
        <v>407</v>
      </c>
      <c r="H8" s="4126"/>
      <c r="I8" s="4126"/>
      <c r="J8" s="4126"/>
      <c r="K8" s="4125" t="s">
        <v>408</v>
      </c>
      <c r="L8" s="4125"/>
      <c r="M8" s="4125"/>
      <c r="N8" s="4125" t="s">
        <v>409</v>
      </c>
      <c r="O8" s="4125"/>
      <c r="P8" s="4125"/>
      <c r="Q8" s="3032" t="s">
        <v>754</v>
      </c>
    </row>
    <row r="9" spans="1:26" ht="13.5" thickBot="1">
      <c r="B9" s="3033"/>
      <c r="C9" s="3034"/>
      <c r="D9" s="3035"/>
      <c r="E9" s="3035"/>
      <c r="F9" s="3036"/>
      <c r="G9" s="1611" t="s">
        <v>64</v>
      </c>
      <c r="H9" s="1611" t="s">
        <v>65</v>
      </c>
      <c r="I9" s="1611" t="s">
        <v>415</v>
      </c>
      <c r="J9" s="3037" t="s">
        <v>801</v>
      </c>
      <c r="K9" s="3038" t="s">
        <v>416</v>
      </c>
      <c r="L9" s="3039" t="s">
        <v>65</v>
      </c>
      <c r="M9" s="3040" t="s">
        <v>801</v>
      </c>
      <c r="N9" s="3038" t="s">
        <v>417</v>
      </c>
      <c r="O9" s="3039" t="s">
        <v>65</v>
      </c>
      <c r="P9" s="3040" t="s">
        <v>801</v>
      </c>
      <c r="Q9" s="3041" t="s">
        <v>801</v>
      </c>
    </row>
    <row r="10" spans="1:26">
      <c r="A10" s="3042" t="s">
        <v>440</v>
      </c>
      <c r="B10" s="2993"/>
      <c r="C10" s="2098"/>
      <c r="D10" s="2993">
        <f>E10+F10</f>
        <v>0</v>
      </c>
      <c r="E10" s="2098"/>
      <c r="F10" s="2098"/>
      <c r="G10" s="3043">
        <f>C10</f>
        <v>0</v>
      </c>
      <c r="H10" s="3044"/>
      <c r="I10" s="3044"/>
      <c r="J10" s="3045">
        <f>G10*H10*I10</f>
        <v>0</v>
      </c>
      <c r="K10" s="2993"/>
      <c r="L10" s="2098"/>
      <c r="M10" s="2994">
        <f>K10*L10</f>
        <v>0</v>
      </c>
      <c r="N10" s="2993"/>
      <c r="O10" s="2098"/>
      <c r="P10" s="2994">
        <f>N10*O10</f>
        <v>0</v>
      </c>
      <c r="Q10" s="3008">
        <f>P10+M10+J10</f>
        <v>0</v>
      </c>
    </row>
    <row r="11" spans="1:26">
      <c r="A11" s="3046" t="s">
        <v>441</v>
      </c>
      <c r="B11" s="2993"/>
      <c r="C11" s="2098"/>
      <c r="D11" s="2993">
        <f>E11+F11</f>
        <v>0</v>
      </c>
      <c r="E11" s="2098"/>
      <c r="F11" s="2098"/>
      <c r="G11" s="2993">
        <f>C11</f>
        <v>0</v>
      </c>
      <c r="H11" s="2098"/>
      <c r="I11" s="2098"/>
      <c r="J11" s="2994">
        <f>G11*H11*I11</f>
        <v>0</v>
      </c>
      <c r="K11" s="2993"/>
      <c r="L11" s="2098"/>
      <c r="M11" s="2994">
        <f>K11*L11</f>
        <v>0</v>
      </c>
      <c r="N11" s="2993"/>
      <c r="O11" s="2098"/>
      <c r="P11" s="2994">
        <f>N11*O11</f>
        <v>0</v>
      </c>
      <c r="Q11" s="3008">
        <f>P11+M11+J11</f>
        <v>0</v>
      </c>
    </row>
    <row r="12" spans="1:26">
      <c r="A12" s="3046" t="s">
        <v>854</v>
      </c>
      <c r="B12" s="2993"/>
      <c r="C12" s="2098"/>
      <c r="D12" s="2993">
        <f>E12+F12</f>
        <v>0</v>
      </c>
      <c r="E12" s="2098"/>
      <c r="F12" s="2098"/>
      <c r="G12" s="2993">
        <f>C12</f>
        <v>0</v>
      </c>
      <c r="H12" s="2098"/>
      <c r="I12" s="2098"/>
      <c r="J12" s="2994">
        <f>G12*H12*I12</f>
        <v>0</v>
      </c>
      <c r="K12" s="2993"/>
      <c r="L12" s="2098"/>
      <c r="M12" s="2994">
        <f>K12*L12</f>
        <v>0</v>
      </c>
      <c r="N12" s="2993"/>
      <c r="O12" s="2098"/>
      <c r="P12" s="2994">
        <f>N12*O12</f>
        <v>0</v>
      </c>
      <c r="Q12" s="3008">
        <f>P12+M12+J12</f>
        <v>0</v>
      </c>
    </row>
    <row r="13" spans="1:26">
      <c r="A13" s="3046" t="s">
        <v>442</v>
      </c>
      <c r="B13" s="2993"/>
      <c r="C13" s="2098"/>
      <c r="D13" s="2993">
        <f>E13+F13</f>
        <v>0</v>
      </c>
      <c r="E13" s="2098"/>
      <c r="F13" s="2098"/>
      <c r="G13" s="2993">
        <f>C13</f>
        <v>0</v>
      </c>
      <c r="H13" s="2098"/>
      <c r="I13" s="2098"/>
      <c r="J13" s="2994">
        <f>G13*H13*I13</f>
        <v>0</v>
      </c>
      <c r="K13" s="2993"/>
      <c r="L13" s="2098"/>
      <c r="M13" s="2994">
        <f>K13*L13</f>
        <v>0</v>
      </c>
      <c r="N13" s="2993"/>
      <c r="O13" s="2098"/>
      <c r="P13" s="2994">
        <f>N13*O13</f>
        <v>0</v>
      </c>
      <c r="Q13" s="3008">
        <f>P13+M13+J13</f>
        <v>0</v>
      </c>
    </row>
    <row r="14" spans="1:26" ht="13.5" thickBot="1">
      <c r="A14" s="3046" t="s">
        <v>586</v>
      </c>
      <c r="B14" s="2993"/>
      <c r="C14" s="2098"/>
      <c r="D14" s="2993">
        <f>E14+F14</f>
        <v>0</v>
      </c>
      <c r="E14" s="2098"/>
      <c r="F14" s="2098"/>
      <c r="G14" s="2993">
        <f>C14</f>
        <v>0</v>
      </c>
      <c r="H14" s="2098"/>
      <c r="I14" s="2098"/>
      <c r="J14" s="2994">
        <f>G14*H14*I14</f>
        <v>0</v>
      </c>
      <c r="K14" s="2993"/>
      <c r="L14" s="2098"/>
      <c r="M14" s="2994">
        <f>K14*L14</f>
        <v>0</v>
      </c>
      <c r="N14" s="2993"/>
      <c r="O14" s="2098"/>
      <c r="P14" s="2994">
        <f>N14*O14</f>
        <v>0</v>
      </c>
      <c r="Q14" s="3008">
        <f>P14+M14+J14</f>
        <v>0</v>
      </c>
    </row>
    <row r="15" spans="1:26" ht="13.5" thickBot="1">
      <c r="A15" s="3047" t="s">
        <v>559</v>
      </c>
      <c r="B15" s="3048"/>
      <c r="C15" s="3049"/>
      <c r="D15" s="3048">
        <f>SUM(D10:D14)</f>
        <v>0</v>
      </c>
      <c r="E15" s="3049">
        <f>SUM(E10:E14)</f>
        <v>0</v>
      </c>
      <c r="F15" s="3049">
        <f>SUM(F10:F14)</f>
        <v>0</v>
      </c>
      <c r="G15" s="3048"/>
      <c r="H15" s="3049"/>
      <c r="I15" s="3049"/>
      <c r="J15" s="3050">
        <f>SUM(J10:J14)</f>
        <v>0</v>
      </c>
      <c r="K15" s="3048"/>
      <c r="L15" s="3049"/>
      <c r="M15" s="3050">
        <f>SUM(M10:M14)</f>
        <v>0</v>
      </c>
      <c r="N15" s="3048"/>
      <c r="O15" s="3049"/>
      <c r="P15" s="3050">
        <f>SUM(P10:P14)</f>
        <v>0</v>
      </c>
      <c r="Q15" s="3051">
        <f>SUM(Q10:Q14)</f>
        <v>0</v>
      </c>
    </row>
    <row r="18" spans="1:26" ht="13.5" thickBot="1"/>
    <row r="19" spans="1:26" ht="13.5" thickBot="1">
      <c r="B19" s="4121" t="s">
        <v>443</v>
      </c>
      <c r="C19" s="4121"/>
      <c r="D19" s="4121"/>
      <c r="E19" s="4122" t="s">
        <v>574</v>
      </c>
      <c r="F19" s="4123"/>
      <c r="G19" s="4123"/>
      <c r="H19" s="4123"/>
      <c r="I19" s="4123"/>
      <c r="J19" s="4123"/>
      <c r="K19" s="4124"/>
      <c r="L19" s="4121" t="s">
        <v>444</v>
      </c>
      <c r="M19" s="4121"/>
      <c r="N19" s="4121"/>
      <c r="O19" s="4121" t="s">
        <v>445</v>
      </c>
      <c r="P19" s="4121"/>
      <c r="Q19" s="4121"/>
      <c r="R19" s="4121" t="s">
        <v>445</v>
      </c>
      <c r="S19" s="4121"/>
      <c r="T19" s="4121"/>
      <c r="U19" s="4121" t="s">
        <v>446</v>
      </c>
      <c r="V19" s="4121"/>
      <c r="W19" s="4121"/>
      <c r="X19" s="4121" t="s">
        <v>446</v>
      </c>
      <c r="Y19" s="4121"/>
      <c r="Z19" s="4121"/>
    </row>
    <row r="20" spans="1:26">
      <c r="B20" s="4125" t="s">
        <v>410</v>
      </c>
      <c r="C20" s="4125"/>
      <c r="D20" s="4125"/>
      <c r="E20" s="4127" t="s">
        <v>411</v>
      </c>
      <c r="F20" s="4128"/>
      <c r="G20" s="4128"/>
      <c r="H20" s="4128"/>
      <c r="I20" s="4128"/>
      <c r="J20" s="4128"/>
      <c r="K20" s="4126"/>
      <c r="L20" s="4125" t="s">
        <v>447</v>
      </c>
      <c r="M20" s="4125"/>
      <c r="N20" s="4125"/>
      <c r="O20" s="4125" t="s">
        <v>412</v>
      </c>
      <c r="P20" s="4125"/>
      <c r="Q20" s="4125"/>
      <c r="R20" s="4125" t="s">
        <v>31</v>
      </c>
      <c r="S20" s="4125"/>
      <c r="T20" s="4125"/>
      <c r="U20" s="4125" t="s">
        <v>413</v>
      </c>
      <c r="V20" s="4125"/>
      <c r="W20" s="4125"/>
      <c r="X20" s="4125" t="s">
        <v>753</v>
      </c>
      <c r="Y20" s="4125"/>
      <c r="Z20" s="4125"/>
    </row>
    <row r="21" spans="1:26" ht="13.5" thickBot="1">
      <c r="B21" s="3038" t="s">
        <v>813</v>
      </c>
      <c r="C21" s="3039" t="s">
        <v>65</v>
      </c>
      <c r="D21" s="3040" t="s">
        <v>801</v>
      </c>
      <c r="E21" s="3038" t="s">
        <v>814</v>
      </c>
      <c r="F21" s="3039" t="s">
        <v>815</v>
      </c>
      <c r="G21" s="3039" t="s">
        <v>30</v>
      </c>
      <c r="H21" s="3039" t="s">
        <v>66</v>
      </c>
      <c r="I21" s="3039" t="s">
        <v>67</v>
      </c>
      <c r="J21" s="3039" t="s">
        <v>29</v>
      </c>
      <c r="K21" s="3040" t="s">
        <v>801</v>
      </c>
      <c r="L21" s="3038" t="s">
        <v>813</v>
      </c>
      <c r="M21" s="3039" t="s">
        <v>65</v>
      </c>
      <c r="N21" s="3040" t="s">
        <v>801</v>
      </c>
      <c r="O21" s="3038" t="s">
        <v>813</v>
      </c>
      <c r="P21" s="3039" t="s">
        <v>65</v>
      </c>
      <c r="Q21" s="3040" t="s">
        <v>801</v>
      </c>
      <c r="R21" s="3038" t="s">
        <v>813</v>
      </c>
      <c r="S21" s="3039" t="s">
        <v>65</v>
      </c>
      <c r="T21" s="3040" t="s">
        <v>801</v>
      </c>
      <c r="U21" s="3038" t="s">
        <v>813</v>
      </c>
      <c r="V21" s="3039" t="s">
        <v>65</v>
      </c>
      <c r="W21" s="3040" t="s">
        <v>801</v>
      </c>
      <c r="X21" s="3038" t="s">
        <v>813</v>
      </c>
      <c r="Y21" s="3039" t="s">
        <v>65</v>
      </c>
      <c r="Z21" s="3040" t="s">
        <v>801</v>
      </c>
    </row>
    <row r="22" spans="1:26">
      <c r="A22" s="3042" t="s">
        <v>440</v>
      </c>
      <c r="B22" s="2993">
        <f>$D$10</f>
        <v>0</v>
      </c>
      <c r="C22" s="2098"/>
      <c r="D22" s="2994">
        <f>B22*C22</f>
        <v>0</v>
      </c>
      <c r="E22" s="2993"/>
      <c r="F22" s="2098"/>
      <c r="G22" s="2098"/>
      <c r="H22" s="2098"/>
      <c r="I22" s="2098"/>
      <c r="J22" s="2098"/>
      <c r="K22" s="2994">
        <f>E22*H22+F22*I22+G22*J22</f>
        <v>0</v>
      </c>
      <c r="L22" s="2993">
        <f>$D$10</f>
        <v>0</v>
      </c>
      <c r="M22" s="2098"/>
      <c r="N22" s="2994">
        <f>L22*M22</f>
        <v>0</v>
      </c>
      <c r="O22" s="2993">
        <f>$D$10</f>
        <v>0</v>
      </c>
      <c r="P22" s="2098"/>
      <c r="Q22" s="2994">
        <f>O22*P22</f>
        <v>0</v>
      </c>
      <c r="R22" s="2993"/>
      <c r="S22" s="2098"/>
      <c r="T22" s="2994">
        <f>R22*S22</f>
        <v>0</v>
      </c>
      <c r="U22" s="2993">
        <f>$D$10</f>
        <v>0</v>
      </c>
      <c r="V22" s="2098"/>
      <c r="W22" s="2994">
        <f>U22*V22</f>
        <v>0</v>
      </c>
      <c r="X22" s="2993">
        <f>$D$10</f>
        <v>0</v>
      </c>
      <c r="Y22" s="2098"/>
      <c r="Z22" s="2994">
        <f>X22*Y22</f>
        <v>0</v>
      </c>
    </row>
    <row r="23" spans="1:26">
      <c r="A23" s="3046" t="s">
        <v>441</v>
      </c>
      <c r="B23" s="2993">
        <f>$D$11</f>
        <v>0</v>
      </c>
      <c r="C23" s="2098"/>
      <c r="D23" s="2994">
        <f>B23*C23</f>
        <v>0</v>
      </c>
      <c r="E23" s="2993"/>
      <c r="F23" s="2098"/>
      <c r="G23" s="2098"/>
      <c r="H23" s="2098"/>
      <c r="I23" s="2098"/>
      <c r="J23" s="2098"/>
      <c r="K23" s="2994">
        <f>E23*H23+F23*I23+G23*J23</f>
        <v>0</v>
      </c>
      <c r="L23" s="2993">
        <f>$D$11</f>
        <v>0</v>
      </c>
      <c r="M23" s="2098"/>
      <c r="N23" s="2994">
        <f>L23*M23</f>
        <v>0</v>
      </c>
      <c r="O23" s="2993">
        <f>$D$11</f>
        <v>0</v>
      </c>
      <c r="P23" s="2098"/>
      <c r="Q23" s="2994">
        <f>O23*P23</f>
        <v>0</v>
      </c>
      <c r="R23" s="2993"/>
      <c r="S23" s="2098"/>
      <c r="T23" s="2994">
        <f>R23*S23</f>
        <v>0</v>
      </c>
      <c r="U23" s="2993">
        <f>$D$11</f>
        <v>0</v>
      </c>
      <c r="V23" s="2098"/>
      <c r="W23" s="2994">
        <f>U23*V23</f>
        <v>0</v>
      </c>
      <c r="X23" s="2993">
        <f>$D$11</f>
        <v>0</v>
      </c>
      <c r="Y23" s="2098"/>
      <c r="Z23" s="2994">
        <f>X23*Y23</f>
        <v>0</v>
      </c>
    </row>
    <row r="24" spans="1:26">
      <c r="A24" s="3046" t="s">
        <v>854</v>
      </c>
      <c r="B24" s="2993">
        <f>$D$12</f>
        <v>0</v>
      </c>
      <c r="C24" s="2098"/>
      <c r="D24" s="2994">
        <f>B24*C24</f>
        <v>0</v>
      </c>
      <c r="E24" s="2993"/>
      <c r="F24" s="2098"/>
      <c r="G24" s="2098"/>
      <c r="H24" s="2098"/>
      <c r="I24" s="2098"/>
      <c r="J24" s="2098"/>
      <c r="K24" s="2994">
        <f>E24*H24+F24*I24+G24*J24</f>
        <v>0</v>
      </c>
      <c r="L24" s="2993">
        <f>$D$12</f>
        <v>0</v>
      </c>
      <c r="M24" s="2098"/>
      <c r="N24" s="2994">
        <f>L24*M24</f>
        <v>0</v>
      </c>
      <c r="O24" s="2993">
        <f>$D$12</f>
        <v>0</v>
      </c>
      <c r="P24" s="2098"/>
      <c r="Q24" s="2994">
        <f>O24*P24</f>
        <v>0</v>
      </c>
      <c r="R24" s="2993"/>
      <c r="S24" s="2098"/>
      <c r="T24" s="2994">
        <f>R24*S24</f>
        <v>0</v>
      </c>
      <c r="U24" s="2993">
        <f>$D$12</f>
        <v>0</v>
      </c>
      <c r="V24" s="2098"/>
      <c r="W24" s="2994">
        <f>U24*V24</f>
        <v>0</v>
      </c>
      <c r="X24" s="2993">
        <f>$D$12</f>
        <v>0</v>
      </c>
      <c r="Y24" s="2098"/>
      <c r="Z24" s="2994">
        <f>X24*Y24</f>
        <v>0</v>
      </c>
    </row>
    <row r="25" spans="1:26">
      <c r="A25" s="3046" t="s">
        <v>442</v>
      </c>
      <c r="B25" s="2993">
        <f>$D$13</f>
        <v>0</v>
      </c>
      <c r="C25" s="2098"/>
      <c r="D25" s="2994">
        <f>B25*C25</f>
        <v>0</v>
      </c>
      <c r="E25" s="2993"/>
      <c r="F25" s="2098"/>
      <c r="G25" s="2098"/>
      <c r="H25" s="2098"/>
      <c r="I25" s="2098"/>
      <c r="J25" s="2098"/>
      <c r="K25" s="2994">
        <f>E25*H25+F25*I25+G25*J25</f>
        <v>0</v>
      </c>
      <c r="L25" s="2993">
        <f>$D$13</f>
        <v>0</v>
      </c>
      <c r="M25" s="2098"/>
      <c r="N25" s="2994">
        <f>L25*M25</f>
        <v>0</v>
      </c>
      <c r="O25" s="2993">
        <f>$D$13</f>
        <v>0</v>
      </c>
      <c r="P25" s="2098"/>
      <c r="Q25" s="2994">
        <f>O25*P25</f>
        <v>0</v>
      </c>
      <c r="R25" s="2993"/>
      <c r="S25" s="2098"/>
      <c r="T25" s="2994">
        <f>R25*S25</f>
        <v>0</v>
      </c>
      <c r="U25" s="2993">
        <f>$D$13</f>
        <v>0</v>
      </c>
      <c r="V25" s="2098"/>
      <c r="W25" s="2994">
        <f>U25*V25</f>
        <v>0</v>
      </c>
      <c r="X25" s="2993">
        <f>$D$13</f>
        <v>0</v>
      </c>
      <c r="Y25" s="2098"/>
      <c r="Z25" s="2994">
        <f>X25*Y25</f>
        <v>0</v>
      </c>
    </row>
    <row r="26" spans="1:26" ht="13.5" thickBot="1">
      <c r="A26" s="3046" t="s">
        <v>586</v>
      </c>
      <c r="B26" s="2993">
        <f>$D$14</f>
        <v>0</v>
      </c>
      <c r="C26" s="2098"/>
      <c r="D26" s="2994">
        <f>B26*C26</f>
        <v>0</v>
      </c>
      <c r="E26" s="2993"/>
      <c r="F26" s="2098"/>
      <c r="G26" s="2098"/>
      <c r="H26" s="2098"/>
      <c r="I26" s="2098"/>
      <c r="J26" s="2098"/>
      <c r="K26" s="2994">
        <f>E26*H26+F26*I26+G26*J26</f>
        <v>0</v>
      </c>
      <c r="L26" s="2993">
        <f>$D$14</f>
        <v>0</v>
      </c>
      <c r="M26" s="2098"/>
      <c r="N26" s="2994">
        <f>L26*M26</f>
        <v>0</v>
      </c>
      <c r="O26" s="2993">
        <f>$D$14</f>
        <v>0</v>
      </c>
      <c r="P26" s="2098"/>
      <c r="Q26" s="2994">
        <f>O26*P26</f>
        <v>0</v>
      </c>
      <c r="R26" s="2993"/>
      <c r="S26" s="2098"/>
      <c r="T26" s="2994">
        <f>R26*S26</f>
        <v>0</v>
      </c>
      <c r="U26" s="2993">
        <f>$D$14</f>
        <v>0</v>
      </c>
      <c r="V26" s="2098"/>
      <c r="W26" s="2994">
        <f>U26*V26</f>
        <v>0</v>
      </c>
      <c r="X26" s="2993">
        <f>$D$14</f>
        <v>0</v>
      </c>
      <c r="Y26" s="2098"/>
      <c r="Z26" s="2994">
        <f>X26*Y26</f>
        <v>0</v>
      </c>
    </row>
    <row r="27" spans="1:26" ht="13.5" thickBot="1">
      <c r="A27" s="3047" t="s">
        <v>559</v>
      </c>
      <c r="B27" s="3048"/>
      <c r="C27" s="3049"/>
      <c r="D27" s="3050">
        <f>SUM(D22:D26)</f>
        <v>0</v>
      </c>
      <c r="E27" s="3048"/>
      <c r="F27" s="3049"/>
      <c r="G27" s="3049"/>
      <c r="H27" s="3049"/>
      <c r="I27" s="3049"/>
      <c r="J27" s="3049"/>
      <c r="K27" s="3050">
        <f>SUM(K22:K26)</f>
        <v>0</v>
      </c>
      <c r="L27" s="3048"/>
      <c r="M27" s="3049"/>
      <c r="N27" s="3050">
        <f>SUM(N22:N26)</f>
        <v>0</v>
      </c>
      <c r="O27" s="3048"/>
      <c r="P27" s="3049"/>
      <c r="Q27" s="3050">
        <f>SUM(Q22:Q26)</f>
        <v>0</v>
      </c>
      <c r="R27" s="3048"/>
      <c r="S27" s="3049"/>
      <c r="T27" s="3050">
        <f>SUM(T22:T26)</f>
        <v>0</v>
      </c>
      <c r="U27" s="3048"/>
      <c r="V27" s="3049"/>
      <c r="W27" s="3050">
        <f>SUM(W22:W26)</f>
        <v>0</v>
      </c>
      <c r="X27" s="3048"/>
      <c r="Y27" s="3049"/>
      <c r="Z27" s="3050">
        <f>SUM(Z22:Z26)</f>
        <v>0</v>
      </c>
    </row>
    <row r="30" spans="1:26" ht="13.5" thickBot="1"/>
    <row r="31" spans="1:26" ht="13.5" thickBot="1">
      <c r="B31" s="3052" t="s">
        <v>448</v>
      </c>
      <c r="C31" s="1220"/>
      <c r="D31" s="3052" t="s">
        <v>755</v>
      </c>
      <c r="E31" s="3053" t="s">
        <v>769</v>
      </c>
      <c r="F31" s="3054" t="s">
        <v>403</v>
      </c>
    </row>
    <row r="32" spans="1:26" ht="13.5" thickBot="1">
      <c r="B32" s="3052" t="s">
        <v>801</v>
      </c>
      <c r="C32" s="1220"/>
      <c r="D32" s="3041" t="s">
        <v>817</v>
      </c>
      <c r="E32" s="3039" t="s">
        <v>818</v>
      </c>
      <c r="F32" s="3041" t="s">
        <v>819</v>
      </c>
    </row>
    <row r="33" spans="1:17">
      <c r="A33" s="3042" t="s">
        <v>440</v>
      </c>
      <c r="B33" s="3008">
        <f>Q10+D22+K22+N22+Q22+T22+W22+Z22</f>
        <v>0</v>
      </c>
      <c r="D33" s="3008">
        <f t="shared" ref="D33:D38" si="0">B33</f>
        <v>0</v>
      </c>
      <c r="E33" s="2098"/>
      <c r="F33" s="3008">
        <f t="shared" ref="F33:F38" si="1">D33-E33</f>
        <v>0</v>
      </c>
    </row>
    <row r="34" spans="1:17">
      <c r="A34" s="3046" t="s">
        <v>441</v>
      </c>
      <c r="B34" s="3008">
        <f>Q11+D23+K23+N23+Q23+T23+W23+Z23</f>
        <v>0</v>
      </c>
      <c r="D34" s="3008">
        <f t="shared" si="0"/>
        <v>0</v>
      </c>
      <c r="E34" s="2098"/>
      <c r="F34" s="3008">
        <f t="shared" si="1"/>
        <v>0</v>
      </c>
    </row>
    <row r="35" spans="1:17">
      <c r="A35" s="3046" t="s">
        <v>854</v>
      </c>
      <c r="B35" s="3008">
        <f>Q12+D24+K24+N24+Q24+T24+W24+Z24</f>
        <v>0</v>
      </c>
      <c r="D35" s="3008">
        <f t="shared" si="0"/>
        <v>0</v>
      </c>
      <c r="E35" s="2098"/>
      <c r="F35" s="3008">
        <f t="shared" si="1"/>
        <v>0</v>
      </c>
    </row>
    <row r="36" spans="1:17">
      <c r="A36" s="3046" t="s">
        <v>442</v>
      </c>
      <c r="B36" s="3008">
        <f>Q13+D25+K25+N25+Q25+T25+W25+Z25</f>
        <v>0</v>
      </c>
      <c r="D36" s="3008">
        <f t="shared" si="0"/>
        <v>0</v>
      </c>
      <c r="E36" s="2098"/>
      <c r="F36" s="3008">
        <f t="shared" si="1"/>
        <v>0</v>
      </c>
    </row>
    <row r="37" spans="1:17" ht="13.5" thickBot="1">
      <c r="A37" s="3046" t="s">
        <v>586</v>
      </c>
      <c r="B37" s="3008">
        <f>Q14+D26+K26+N26+Q26+T26+W26+Z26</f>
        <v>0</v>
      </c>
      <c r="D37" s="3008">
        <f t="shared" si="0"/>
        <v>0</v>
      </c>
      <c r="E37" s="2098"/>
      <c r="F37" s="3008">
        <f t="shared" si="1"/>
        <v>0</v>
      </c>
    </row>
    <row r="38" spans="1:17" ht="13.5" thickBot="1">
      <c r="A38" s="3047" t="s">
        <v>559</v>
      </c>
      <c r="B38" s="3051">
        <f>SUM(B33:B37)</f>
        <v>0</v>
      </c>
      <c r="D38" s="3051">
        <f t="shared" si="0"/>
        <v>0</v>
      </c>
      <c r="E38" s="3049"/>
      <c r="F38" s="3051">
        <f t="shared" si="1"/>
        <v>0</v>
      </c>
    </row>
    <row r="39" spans="1:17">
      <c r="E39" s="3055">
        <f>'Tableau 4A'!W315+'Tableau 4A'!Z315+'Tableau 4A'!AC315+'Tableau 4A'!AF315</f>
        <v>0</v>
      </c>
      <c r="F39" s="3055" t="s">
        <v>38</v>
      </c>
    </row>
    <row r="41" spans="1:17" ht="13.5" thickBot="1"/>
    <row r="42" spans="1:17" ht="16.5" thickBot="1">
      <c r="A42" s="3026" t="s">
        <v>935</v>
      </c>
      <c r="G42" s="4121" t="s">
        <v>439</v>
      </c>
      <c r="H42" s="4121"/>
      <c r="I42" s="4121"/>
      <c r="J42" s="4121"/>
      <c r="K42" s="4121"/>
      <c r="L42" s="4121"/>
      <c r="M42" s="4121"/>
      <c r="N42" s="4121"/>
      <c r="O42" s="4121"/>
      <c r="P42" s="4121"/>
      <c r="Q42" s="4121"/>
    </row>
    <row r="43" spans="1:17">
      <c r="B43" s="3028" t="s">
        <v>811</v>
      </c>
      <c r="C43" s="3029" t="s">
        <v>64</v>
      </c>
      <c r="D43" s="3030" t="s">
        <v>812</v>
      </c>
      <c r="E43" s="3030" t="s">
        <v>404</v>
      </c>
      <c r="F43" s="3031" t="s">
        <v>405</v>
      </c>
      <c r="G43" s="4126" t="s">
        <v>407</v>
      </c>
      <c r="H43" s="4126"/>
      <c r="I43" s="4126"/>
      <c r="J43" s="4126"/>
      <c r="K43" s="4125" t="s">
        <v>408</v>
      </c>
      <c r="L43" s="4125"/>
      <c r="M43" s="4125"/>
      <c r="N43" s="4125" t="s">
        <v>409</v>
      </c>
      <c r="O43" s="4125"/>
      <c r="P43" s="4125"/>
      <c r="Q43" s="3032" t="s">
        <v>754</v>
      </c>
    </row>
    <row r="44" spans="1:17" ht="13.5" thickBot="1">
      <c r="B44" s="3033"/>
      <c r="C44" s="3034"/>
      <c r="D44" s="3035"/>
      <c r="E44" s="3035"/>
      <c r="F44" s="3036"/>
      <c r="G44" s="1611" t="s">
        <v>64</v>
      </c>
      <c r="H44" s="1611" t="s">
        <v>65</v>
      </c>
      <c r="I44" s="1611" t="s">
        <v>415</v>
      </c>
      <c r="J44" s="3037" t="s">
        <v>801</v>
      </c>
      <c r="K44" s="3038" t="s">
        <v>416</v>
      </c>
      <c r="L44" s="3039" t="s">
        <v>65</v>
      </c>
      <c r="M44" s="3040" t="s">
        <v>801</v>
      </c>
      <c r="N44" s="3038" t="s">
        <v>417</v>
      </c>
      <c r="O44" s="3039" t="s">
        <v>65</v>
      </c>
      <c r="P44" s="3040" t="s">
        <v>801</v>
      </c>
      <c r="Q44" s="3041" t="s">
        <v>801</v>
      </c>
    </row>
    <row r="45" spans="1:17">
      <c r="A45" s="3042" t="s">
        <v>440</v>
      </c>
      <c r="B45" s="2993"/>
      <c r="C45" s="2098"/>
      <c r="D45" s="2993">
        <f>E45+F45</f>
        <v>0</v>
      </c>
      <c r="E45" s="2098"/>
      <c r="F45" s="2098"/>
      <c r="G45" s="3043">
        <f>C45</f>
        <v>0</v>
      </c>
      <c r="H45" s="3044"/>
      <c r="I45" s="3044"/>
      <c r="J45" s="3045">
        <f>G45*H45*I45</f>
        <v>0</v>
      </c>
      <c r="K45" s="2993"/>
      <c r="L45" s="2098"/>
      <c r="M45" s="2994">
        <f>K45*L45</f>
        <v>0</v>
      </c>
      <c r="N45" s="2993"/>
      <c r="O45" s="2098"/>
      <c r="P45" s="2994">
        <f>N45*O45</f>
        <v>0</v>
      </c>
      <c r="Q45" s="3008">
        <f>P45+M45+J45</f>
        <v>0</v>
      </c>
    </row>
    <row r="46" spans="1:17">
      <c r="A46" s="3046" t="s">
        <v>441</v>
      </c>
      <c r="B46" s="2993"/>
      <c r="C46" s="2098"/>
      <c r="D46" s="2993">
        <f>E46+F46</f>
        <v>0</v>
      </c>
      <c r="E46" s="2098"/>
      <c r="F46" s="2098"/>
      <c r="G46" s="2993">
        <f>C46</f>
        <v>0</v>
      </c>
      <c r="H46" s="2098"/>
      <c r="I46" s="2098"/>
      <c r="J46" s="2994">
        <f>G46*H46*I46</f>
        <v>0</v>
      </c>
      <c r="K46" s="2993"/>
      <c r="L46" s="2098"/>
      <c r="M46" s="2994">
        <f>K46*L46</f>
        <v>0</v>
      </c>
      <c r="N46" s="2993"/>
      <c r="O46" s="2098"/>
      <c r="P46" s="2994">
        <f>N46*O46</f>
        <v>0</v>
      </c>
      <c r="Q46" s="3008">
        <f>P46+M46+J46</f>
        <v>0</v>
      </c>
    </row>
    <row r="47" spans="1:17">
      <c r="A47" s="3046" t="s">
        <v>854</v>
      </c>
      <c r="B47" s="2993"/>
      <c r="C47" s="2098"/>
      <c r="D47" s="2993">
        <f>E47+F47</f>
        <v>0</v>
      </c>
      <c r="E47" s="2098"/>
      <c r="F47" s="2098"/>
      <c r="G47" s="2993">
        <f>C47</f>
        <v>0</v>
      </c>
      <c r="H47" s="2098"/>
      <c r="I47" s="2098"/>
      <c r="J47" s="2994">
        <f>G47*H47*I47</f>
        <v>0</v>
      </c>
      <c r="K47" s="2993"/>
      <c r="L47" s="2098"/>
      <c r="M47" s="2994">
        <f>K47*L47</f>
        <v>0</v>
      </c>
      <c r="N47" s="2993"/>
      <c r="O47" s="2098"/>
      <c r="P47" s="2994">
        <f>N47*O47</f>
        <v>0</v>
      </c>
      <c r="Q47" s="3008">
        <f>P47+M47+J47</f>
        <v>0</v>
      </c>
    </row>
    <row r="48" spans="1:17">
      <c r="A48" s="3046" t="s">
        <v>442</v>
      </c>
      <c r="B48" s="2993"/>
      <c r="C48" s="2098"/>
      <c r="D48" s="2993">
        <f>E48+F48</f>
        <v>0</v>
      </c>
      <c r="E48" s="2098"/>
      <c r="F48" s="2098"/>
      <c r="G48" s="2993">
        <f>C48</f>
        <v>0</v>
      </c>
      <c r="H48" s="2098"/>
      <c r="I48" s="2098"/>
      <c r="J48" s="2994">
        <f>G48*H48*I48</f>
        <v>0</v>
      </c>
      <c r="K48" s="2993"/>
      <c r="L48" s="2098"/>
      <c r="M48" s="2994">
        <f>K48*L48</f>
        <v>0</v>
      </c>
      <c r="N48" s="2993"/>
      <c r="O48" s="2098"/>
      <c r="P48" s="2994">
        <f>N48*O48</f>
        <v>0</v>
      </c>
      <c r="Q48" s="3008">
        <f>P48+M48+J48</f>
        <v>0</v>
      </c>
    </row>
    <row r="49" spans="1:26" ht="13.5" thickBot="1">
      <c r="A49" s="3046" t="s">
        <v>586</v>
      </c>
      <c r="B49" s="2993"/>
      <c r="C49" s="2098"/>
      <c r="D49" s="2993">
        <f>E49+F49</f>
        <v>0</v>
      </c>
      <c r="E49" s="2098"/>
      <c r="F49" s="2098"/>
      <c r="G49" s="2993">
        <f>C49</f>
        <v>0</v>
      </c>
      <c r="H49" s="2098"/>
      <c r="I49" s="2098"/>
      <c r="J49" s="2994">
        <f>G49*H49*I49</f>
        <v>0</v>
      </c>
      <c r="K49" s="2993"/>
      <c r="L49" s="2098"/>
      <c r="M49" s="2994">
        <f>K49*L49</f>
        <v>0</v>
      </c>
      <c r="N49" s="2993"/>
      <c r="O49" s="2098"/>
      <c r="P49" s="2994">
        <f>N49*O49</f>
        <v>0</v>
      </c>
      <c r="Q49" s="3008">
        <f>P49+M49+J49</f>
        <v>0</v>
      </c>
    </row>
    <row r="50" spans="1:26" ht="13.5" thickBot="1">
      <c r="A50" s="3047" t="s">
        <v>559</v>
      </c>
      <c r="B50" s="3048"/>
      <c r="C50" s="3049"/>
      <c r="D50" s="3048">
        <f>SUM(D45:D49)</f>
        <v>0</v>
      </c>
      <c r="E50" s="3049">
        <f>SUM(E45:E49)</f>
        <v>0</v>
      </c>
      <c r="F50" s="3049">
        <f>SUM(F45:F49)</f>
        <v>0</v>
      </c>
      <c r="G50" s="3048"/>
      <c r="H50" s="3049"/>
      <c r="I50" s="3049"/>
      <c r="J50" s="3050">
        <f>SUM(J45:J49)</f>
        <v>0</v>
      </c>
      <c r="K50" s="3048"/>
      <c r="L50" s="3049"/>
      <c r="M50" s="3050">
        <f>SUM(M45:M49)</f>
        <v>0</v>
      </c>
      <c r="N50" s="3048"/>
      <c r="O50" s="3049"/>
      <c r="P50" s="3050">
        <f>SUM(P45:P49)</f>
        <v>0</v>
      </c>
      <c r="Q50" s="3051">
        <f>SUM(Q45:Q49)</f>
        <v>0</v>
      </c>
    </row>
    <row r="53" spans="1:26" ht="13.5" thickBot="1"/>
    <row r="54" spans="1:26" ht="13.5" thickBot="1">
      <c r="B54" s="4121" t="s">
        <v>443</v>
      </c>
      <c r="C54" s="4121"/>
      <c r="D54" s="4121"/>
      <c r="E54" s="4122" t="s">
        <v>574</v>
      </c>
      <c r="F54" s="4123"/>
      <c r="G54" s="4123"/>
      <c r="H54" s="4123"/>
      <c r="I54" s="4123"/>
      <c r="J54" s="4123"/>
      <c r="K54" s="4124"/>
      <c r="L54" s="4121" t="s">
        <v>444</v>
      </c>
      <c r="M54" s="4121"/>
      <c r="N54" s="4121"/>
      <c r="O54" s="4121" t="s">
        <v>445</v>
      </c>
      <c r="P54" s="4121"/>
      <c r="Q54" s="4121"/>
      <c r="R54" s="4121" t="s">
        <v>445</v>
      </c>
      <c r="S54" s="4121"/>
      <c r="T54" s="4121"/>
      <c r="U54" s="4121" t="s">
        <v>446</v>
      </c>
      <c r="V54" s="4121"/>
      <c r="W54" s="4121"/>
      <c r="X54" s="4121" t="s">
        <v>446</v>
      </c>
      <c r="Y54" s="4121"/>
      <c r="Z54" s="4121"/>
    </row>
    <row r="55" spans="1:26">
      <c r="B55" s="4125" t="s">
        <v>410</v>
      </c>
      <c r="C55" s="4125"/>
      <c r="D55" s="4125"/>
      <c r="E55" s="4127" t="s">
        <v>411</v>
      </c>
      <c r="F55" s="4128"/>
      <c r="G55" s="4128"/>
      <c r="H55" s="4128"/>
      <c r="I55" s="4128"/>
      <c r="J55" s="4128"/>
      <c r="K55" s="4126"/>
      <c r="L55" s="4125" t="s">
        <v>447</v>
      </c>
      <c r="M55" s="4125"/>
      <c r="N55" s="4125"/>
      <c r="O55" s="4125" t="s">
        <v>412</v>
      </c>
      <c r="P55" s="4125"/>
      <c r="Q55" s="4125"/>
      <c r="R55" s="4125" t="s">
        <v>31</v>
      </c>
      <c r="S55" s="4125"/>
      <c r="T55" s="4125"/>
      <c r="U55" s="4125" t="s">
        <v>413</v>
      </c>
      <c r="V55" s="4125"/>
      <c r="W55" s="4125"/>
      <c r="X55" s="4125" t="s">
        <v>753</v>
      </c>
      <c r="Y55" s="4125"/>
      <c r="Z55" s="4125"/>
    </row>
    <row r="56" spans="1:26" ht="13.5" thickBot="1">
      <c r="B56" s="3038" t="s">
        <v>813</v>
      </c>
      <c r="C56" s="3039" t="s">
        <v>65</v>
      </c>
      <c r="D56" s="3040" t="s">
        <v>801</v>
      </c>
      <c r="E56" s="3038" t="s">
        <v>814</v>
      </c>
      <c r="F56" s="3039" t="s">
        <v>815</v>
      </c>
      <c r="G56" s="3039" t="s">
        <v>30</v>
      </c>
      <c r="H56" s="3039" t="s">
        <v>66</v>
      </c>
      <c r="I56" s="3039" t="s">
        <v>67</v>
      </c>
      <c r="J56" s="3039" t="s">
        <v>29</v>
      </c>
      <c r="K56" s="3040" t="s">
        <v>801</v>
      </c>
      <c r="L56" s="3038" t="s">
        <v>813</v>
      </c>
      <c r="M56" s="3039" t="s">
        <v>65</v>
      </c>
      <c r="N56" s="3040" t="s">
        <v>801</v>
      </c>
      <c r="O56" s="3038" t="s">
        <v>813</v>
      </c>
      <c r="P56" s="3039" t="s">
        <v>65</v>
      </c>
      <c r="Q56" s="3040" t="s">
        <v>801</v>
      </c>
      <c r="R56" s="3038" t="s">
        <v>813</v>
      </c>
      <c r="S56" s="3039" t="s">
        <v>65</v>
      </c>
      <c r="T56" s="3040" t="s">
        <v>801</v>
      </c>
      <c r="U56" s="3038" t="s">
        <v>813</v>
      </c>
      <c r="V56" s="3039" t="s">
        <v>65</v>
      </c>
      <c r="W56" s="3040" t="s">
        <v>801</v>
      </c>
      <c r="X56" s="3038" t="s">
        <v>813</v>
      </c>
      <c r="Y56" s="3039" t="s">
        <v>65</v>
      </c>
      <c r="Z56" s="3040" t="s">
        <v>801</v>
      </c>
    </row>
    <row r="57" spans="1:26">
      <c r="A57" s="3042" t="s">
        <v>440</v>
      </c>
      <c r="B57" s="2993">
        <f>$D$10</f>
        <v>0</v>
      </c>
      <c r="C57" s="2098"/>
      <c r="D57" s="2994">
        <f>B57*C57</f>
        <v>0</v>
      </c>
      <c r="E57" s="2993"/>
      <c r="F57" s="2098"/>
      <c r="G57" s="2098"/>
      <c r="H57" s="2098"/>
      <c r="I57" s="2098"/>
      <c r="J57" s="2098"/>
      <c r="K57" s="2994">
        <f>E57*H57+F57*I57+G57*J57</f>
        <v>0</v>
      </c>
      <c r="L57" s="2993">
        <f>$D$10</f>
        <v>0</v>
      </c>
      <c r="M57" s="2098"/>
      <c r="N57" s="2994">
        <f>L57*M57</f>
        <v>0</v>
      </c>
      <c r="O57" s="2993">
        <f>$D$10</f>
        <v>0</v>
      </c>
      <c r="P57" s="2098"/>
      <c r="Q57" s="2994">
        <f>O57*P57</f>
        <v>0</v>
      </c>
      <c r="R57" s="2993"/>
      <c r="S57" s="2098"/>
      <c r="T57" s="2994">
        <f>R57*S57</f>
        <v>0</v>
      </c>
      <c r="U57" s="2993">
        <f>$D$10</f>
        <v>0</v>
      </c>
      <c r="V57" s="2098"/>
      <c r="W57" s="2994">
        <f>U57*V57</f>
        <v>0</v>
      </c>
      <c r="X57" s="2993">
        <f>$D$10</f>
        <v>0</v>
      </c>
      <c r="Y57" s="2098"/>
      <c r="Z57" s="2994">
        <f>X57*Y57</f>
        <v>0</v>
      </c>
    </row>
    <row r="58" spans="1:26">
      <c r="A58" s="3046" t="s">
        <v>441</v>
      </c>
      <c r="B58" s="2993">
        <f>$D$11</f>
        <v>0</v>
      </c>
      <c r="C58" s="2098"/>
      <c r="D58" s="2994">
        <f>B58*C58</f>
        <v>0</v>
      </c>
      <c r="E58" s="2993"/>
      <c r="F58" s="2098"/>
      <c r="G58" s="2098"/>
      <c r="H58" s="2098"/>
      <c r="I58" s="2098"/>
      <c r="J58" s="2098"/>
      <c r="K58" s="2994">
        <f>E58*H58+F58*I58+G58*J58</f>
        <v>0</v>
      </c>
      <c r="L58" s="2993">
        <f>$D$11</f>
        <v>0</v>
      </c>
      <c r="M58" s="2098"/>
      <c r="N58" s="2994">
        <f>L58*M58</f>
        <v>0</v>
      </c>
      <c r="O58" s="2993">
        <f>$D$11</f>
        <v>0</v>
      </c>
      <c r="P58" s="2098"/>
      <c r="Q58" s="2994">
        <f>O58*P58</f>
        <v>0</v>
      </c>
      <c r="R58" s="2993"/>
      <c r="S58" s="2098"/>
      <c r="T58" s="2994">
        <f>R58*S58</f>
        <v>0</v>
      </c>
      <c r="U58" s="2993">
        <f>$D$11</f>
        <v>0</v>
      </c>
      <c r="V58" s="2098"/>
      <c r="W58" s="2994">
        <f>U58*V58</f>
        <v>0</v>
      </c>
      <c r="X58" s="2993">
        <f>$D$11</f>
        <v>0</v>
      </c>
      <c r="Y58" s="2098"/>
      <c r="Z58" s="2994">
        <f>X58*Y58</f>
        <v>0</v>
      </c>
    </row>
    <row r="59" spans="1:26">
      <c r="A59" s="3046" t="s">
        <v>854</v>
      </c>
      <c r="B59" s="2993">
        <f>$D$12</f>
        <v>0</v>
      </c>
      <c r="C59" s="2098"/>
      <c r="D59" s="2994">
        <f>B59*C59</f>
        <v>0</v>
      </c>
      <c r="E59" s="2993"/>
      <c r="F59" s="2098"/>
      <c r="G59" s="2098"/>
      <c r="H59" s="2098"/>
      <c r="I59" s="2098"/>
      <c r="J59" s="2098"/>
      <c r="K59" s="2994">
        <f>E59*H59+F59*I59+G59*J59</f>
        <v>0</v>
      </c>
      <c r="L59" s="2993">
        <f>$D$12</f>
        <v>0</v>
      </c>
      <c r="M59" s="2098"/>
      <c r="N59" s="2994">
        <f>L59*M59</f>
        <v>0</v>
      </c>
      <c r="O59" s="2993">
        <f>$D$12</f>
        <v>0</v>
      </c>
      <c r="P59" s="2098"/>
      <c r="Q59" s="2994">
        <f>O59*P59</f>
        <v>0</v>
      </c>
      <c r="R59" s="2993"/>
      <c r="S59" s="2098"/>
      <c r="T59" s="2994">
        <f>R59*S59</f>
        <v>0</v>
      </c>
      <c r="U59" s="2993">
        <f>$D$12</f>
        <v>0</v>
      </c>
      <c r="V59" s="2098"/>
      <c r="W59" s="2994">
        <f>U59*V59</f>
        <v>0</v>
      </c>
      <c r="X59" s="2993">
        <f>$D$12</f>
        <v>0</v>
      </c>
      <c r="Y59" s="2098"/>
      <c r="Z59" s="2994">
        <f>X59*Y59</f>
        <v>0</v>
      </c>
    </row>
    <row r="60" spans="1:26">
      <c r="A60" s="3046" t="s">
        <v>442</v>
      </c>
      <c r="B60" s="2993">
        <f>$D$13</f>
        <v>0</v>
      </c>
      <c r="C60" s="2098"/>
      <c r="D60" s="2994">
        <f>B60*C60</f>
        <v>0</v>
      </c>
      <c r="E60" s="2993"/>
      <c r="F60" s="2098"/>
      <c r="G60" s="2098"/>
      <c r="H60" s="2098"/>
      <c r="I60" s="2098"/>
      <c r="J60" s="2098"/>
      <c r="K60" s="2994">
        <f>E60*H60+F60*I60+G60*J60</f>
        <v>0</v>
      </c>
      <c r="L60" s="2993">
        <f>$D$13</f>
        <v>0</v>
      </c>
      <c r="M60" s="2098"/>
      <c r="N60" s="2994">
        <f>L60*M60</f>
        <v>0</v>
      </c>
      <c r="O60" s="2993">
        <f>$D$13</f>
        <v>0</v>
      </c>
      <c r="P60" s="2098"/>
      <c r="Q60" s="2994">
        <f>O60*P60</f>
        <v>0</v>
      </c>
      <c r="R60" s="2993"/>
      <c r="S60" s="2098"/>
      <c r="T60" s="2994">
        <f>R60*S60</f>
        <v>0</v>
      </c>
      <c r="U60" s="2993">
        <f>$D$13</f>
        <v>0</v>
      </c>
      <c r="V60" s="2098"/>
      <c r="W60" s="2994">
        <f>U60*V60</f>
        <v>0</v>
      </c>
      <c r="X60" s="2993">
        <f>$D$13</f>
        <v>0</v>
      </c>
      <c r="Y60" s="2098"/>
      <c r="Z60" s="2994">
        <f>X60*Y60</f>
        <v>0</v>
      </c>
    </row>
    <row r="61" spans="1:26" ht="13.5" thickBot="1">
      <c r="A61" s="3046" t="s">
        <v>586</v>
      </c>
      <c r="B61" s="2993">
        <f>$D$14</f>
        <v>0</v>
      </c>
      <c r="C61" s="2098"/>
      <c r="D61" s="2994">
        <f>B61*C61</f>
        <v>0</v>
      </c>
      <c r="E61" s="2993"/>
      <c r="F61" s="2098"/>
      <c r="G61" s="2098"/>
      <c r="H61" s="2098"/>
      <c r="I61" s="2098"/>
      <c r="J61" s="2098"/>
      <c r="K61" s="2994">
        <f>E61*H61+F61*I61+G61*J61</f>
        <v>0</v>
      </c>
      <c r="L61" s="2993">
        <f>$D$14</f>
        <v>0</v>
      </c>
      <c r="M61" s="2098"/>
      <c r="N61" s="2994">
        <f>L61*M61</f>
        <v>0</v>
      </c>
      <c r="O61" s="2993">
        <f>$D$14</f>
        <v>0</v>
      </c>
      <c r="P61" s="2098"/>
      <c r="Q61" s="2994">
        <f>O61*P61</f>
        <v>0</v>
      </c>
      <c r="R61" s="2993"/>
      <c r="S61" s="2098"/>
      <c r="T61" s="2994">
        <f>R61*S61</f>
        <v>0</v>
      </c>
      <c r="U61" s="2993">
        <f>$D$14</f>
        <v>0</v>
      </c>
      <c r="V61" s="2098"/>
      <c r="W61" s="2994">
        <f>U61*V61</f>
        <v>0</v>
      </c>
      <c r="X61" s="2993">
        <f>$D$14</f>
        <v>0</v>
      </c>
      <c r="Y61" s="2098"/>
      <c r="Z61" s="2994">
        <f>X61*Y61</f>
        <v>0</v>
      </c>
    </row>
    <row r="62" spans="1:26" ht="13.5" thickBot="1">
      <c r="A62" s="3047" t="s">
        <v>559</v>
      </c>
      <c r="B62" s="3048"/>
      <c r="C62" s="3049"/>
      <c r="D62" s="3050">
        <f>SUM(D57:D61)</f>
        <v>0</v>
      </c>
      <c r="E62" s="3048"/>
      <c r="F62" s="3049"/>
      <c r="G62" s="3049"/>
      <c r="H62" s="3049"/>
      <c r="I62" s="3049"/>
      <c r="J62" s="3049"/>
      <c r="K62" s="3050">
        <f>SUM(K57:K61)</f>
        <v>0</v>
      </c>
      <c r="L62" s="3048"/>
      <c r="M62" s="3049"/>
      <c r="N62" s="3050">
        <f>SUM(N57:N61)</f>
        <v>0</v>
      </c>
      <c r="O62" s="3048"/>
      <c r="P62" s="3049"/>
      <c r="Q62" s="3050">
        <f>SUM(Q57:Q61)</f>
        <v>0</v>
      </c>
      <c r="R62" s="3048"/>
      <c r="S62" s="3049"/>
      <c r="T62" s="3050">
        <f>SUM(T57:T61)</f>
        <v>0</v>
      </c>
      <c r="U62" s="3048"/>
      <c r="V62" s="3049"/>
      <c r="W62" s="3050">
        <f>SUM(W57:W61)</f>
        <v>0</v>
      </c>
      <c r="X62" s="3048"/>
      <c r="Y62" s="3049"/>
      <c r="Z62" s="3050">
        <f>SUM(Z57:Z61)</f>
        <v>0</v>
      </c>
    </row>
    <row r="65" spans="1:6" ht="13.5" thickBot="1"/>
    <row r="66" spans="1:6" ht="13.5" thickBot="1">
      <c r="B66" s="3052" t="s">
        <v>448</v>
      </c>
      <c r="C66" s="1220"/>
      <c r="D66" s="3052" t="s">
        <v>755</v>
      </c>
      <c r="E66" s="3053" t="s">
        <v>769</v>
      </c>
      <c r="F66" s="3054" t="s">
        <v>403</v>
      </c>
    </row>
    <row r="67" spans="1:6" ht="13.5" thickBot="1">
      <c r="B67" s="3052" t="s">
        <v>801</v>
      </c>
      <c r="C67" s="1220"/>
      <c r="D67" s="3041" t="s">
        <v>817</v>
      </c>
      <c r="E67" s="3039" t="s">
        <v>818</v>
      </c>
      <c r="F67" s="3041" t="s">
        <v>819</v>
      </c>
    </row>
    <row r="68" spans="1:6">
      <c r="A68" s="3042" t="s">
        <v>440</v>
      </c>
      <c r="B68" s="3008">
        <f>Q45+D57+K57+N57+Q57+T57+W57+Z57</f>
        <v>0</v>
      </c>
      <c r="D68" s="3008">
        <f t="shared" ref="D68:D73" si="2">B68</f>
        <v>0</v>
      </c>
      <c r="E68" s="2098"/>
      <c r="F68" s="3008">
        <f t="shared" ref="F68:F73" si="3">D68-E68</f>
        <v>0</v>
      </c>
    </row>
    <row r="69" spans="1:6">
      <c r="A69" s="3046" t="s">
        <v>441</v>
      </c>
      <c r="B69" s="3008">
        <f>Q46+D58+K58+N58+Q58+T58+W58+Z58</f>
        <v>0</v>
      </c>
      <c r="D69" s="3008">
        <f t="shared" si="2"/>
        <v>0</v>
      </c>
      <c r="E69" s="2098"/>
      <c r="F69" s="3008">
        <f t="shared" si="3"/>
        <v>0</v>
      </c>
    </row>
    <row r="70" spans="1:6">
      <c r="A70" s="3046" t="s">
        <v>854</v>
      </c>
      <c r="B70" s="3008">
        <f>Q47+D59+K59+N59+Q59+T59+W59+Z59</f>
        <v>0</v>
      </c>
      <c r="D70" s="3008">
        <f t="shared" si="2"/>
        <v>0</v>
      </c>
      <c r="E70" s="2098"/>
      <c r="F70" s="3008">
        <f t="shared" si="3"/>
        <v>0</v>
      </c>
    </row>
    <row r="71" spans="1:6">
      <c r="A71" s="3046" t="s">
        <v>442</v>
      </c>
      <c r="B71" s="3008">
        <f>Q48+D60+K60+N60+Q60+T60+W60+Z60</f>
        <v>0</v>
      </c>
      <c r="D71" s="3008">
        <f t="shared" si="2"/>
        <v>0</v>
      </c>
      <c r="E71" s="2098"/>
      <c r="F71" s="3008">
        <f t="shared" si="3"/>
        <v>0</v>
      </c>
    </row>
    <row r="72" spans="1:6" ht="13.5" thickBot="1">
      <c r="A72" s="3046" t="s">
        <v>586</v>
      </c>
      <c r="B72" s="3008">
        <f>Q49+D61+K61+N61+Q61+T61+W61+Z61</f>
        <v>0</v>
      </c>
      <c r="D72" s="3008">
        <f t="shared" si="2"/>
        <v>0</v>
      </c>
      <c r="E72" s="2098"/>
      <c r="F72" s="3008">
        <f t="shared" si="3"/>
        <v>0</v>
      </c>
    </row>
    <row r="73" spans="1:6" ht="13.5" thickBot="1">
      <c r="A73" s="3047" t="s">
        <v>559</v>
      </c>
      <c r="B73" s="3051">
        <f>SUM(B68:B72)</f>
        <v>0</v>
      </c>
      <c r="D73" s="3051">
        <f t="shared" si="2"/>
        <v>0</v>
      </c>
      <c r="E73" s="3049"/>
      <c r="F73" s="3051">
        <f t="shared" si="3"/>
        <v>0</v>
      </c>
    </row>
    <row r="74" spans="1:6">
      <c r="E74" s="3055">
        <f>'Tableau 4B'!K159+'Tableau 4B'!N159+'Tableau 4B'!Q159+'Tableau 4B'!T159</f>
        <v>0</v>
      </c>
      <c r="F74" s="3055" t="s">
        <v>39</v>
      </c>
    </row>
  </sheetData>
  <mergeCells count="36">
    <mergeCell ref="X54:Z54"/>
    <mergeCell ref="E55:K55"/>
    <mergeCell ref="L55:N55"/>
    <mergeCell ref="O55:Q55"/>
    <mergeCell ref="R55:T55"/>
    <mergeCell ref="U55:W55"/>
    <mergeCell ref="X55:Z55"/>
    <mergeCell ref="R54:T54"/>
    <mergeCell ref="U54:W54"/>
    <mergeCell ref="B19:D19"/>
    <mergeCell ref="L19:N19"/>
    <mergeCell ref="O19:Q19"/>
    <mergeCell ref="U19:W19"/>
    <mergeCell ref="B20:D20"/>
    <mergeCell ref="L20:N20"/>
    <mergeCell ref="O20:Q20"/>
    <mergeCell ref="U20:W20"/>
    <mergeCell ref="E19:K19"/>
    <mergeCell ref="G7:Q7"/>
    <mergeCell ref="X19:Z19"/>
    <mergeCell ref="G42:Q42"/>
    <mergeCell ref="G43:J43"/>
    <mergeCell ref="K43:M43"/>
    <mergeCell ref="N43:P43"/>
    <mergeCell ref="E20:K20"/>
    <mergeCell ref="R19:T19"/>
    <mergeCell ref="R20:T20"/>
    <mergeCell ref="G8:J8"/>
    <mergeCell ref="K8:M8"/>
    <mergeCell ref="N8:P8"/>
    <mergeCell ref="X20:Z20"/>
    <mergeCell ref="B54:D54"/>
    <mergeCell ref="E54:K54"/>
    <mergeCell ref="L54:N54"/>
    <mergeCell ref="O54:Q54"/>
    <mergeCell ref="B55:D55"/>
  </mergeCells>
  <pageMargins left="0.70866141732283472" right="0.70866141732283472" top="0.74803149606299213" bottom="0.74803149606299213" header="0.31496062992125984" footer="0.31496062992125984"/>
  <pageSetup paperSize="8" scale="33" orientation="landscape"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sheetPr published="0">
    <tabColor theme="3"/>
    <pageSetUpPr fitToPage="1"/>
  </sheetPr>
  <dimension ref="A1:L34"/>
  <sheetViews>
    <sheetView showGridLines="0" zoomScale="80" zoomScaleNormal="80" zoomScaleSheetLayoutView="100" workbookViewId="0">
      <selection activeCell="H7" sqref="H7"/>
    </sheetView>
  </sheetViews>
  <sheetFormatPr baseColWidth="10" defaultColWidth="8.85546875" defaultRowHeight="12.75"/>
  <cols>
    <col min="1" max="1" width="39.85546875" style="7" customWidth="1"/>
    <col min="2" max="2" width="38.7109375" style="7" customWidth="1"/>
    <col min="3" max="8" width="23.42578125" style="7" customWidth="1"/>
    <col min="9" max="9" width="26.42578125" style="7" customWidth="1"/>
    <col min="10" max="11" width="23.42578125" style="7" customWidth="1"/>
    <col min="12" max="16384" width="8.85546875" style="7"/>
  </cols>
  <sheetData>
    <row r="1" spans="1:12" s="1697" customFormat="1" ht="18">
      <c r="A1" s="374" t="s">
        <v>1880</v>
      </c>
      <c r="B1" s="374"/>
      <c r="C1" s="374"/>
      <c r="D1" s="374"/>
      <c r="E1" s="374"/>
      <c r="F1" s="374"/>
      <c r="G1" s="374"/>
      <c r="H1" s="374"/>
      <c r="I1" s="374"/>
      <c r="J1" s="374"/>
      <c r="K1" s="374"/>
    </row>
    <row r="2" spans="1:12" s="1699" customFormat="1" ht="11.25">
      <c r="A2" s="357" t="str">
        <f>'PAGE DE GARDE'!C8</f>
        <v>ELECTRICITE</v>
      </c>
      <c r="B2" s="2480" t="str">
        <f>'PAGE DE GARDE'!C10</f>
        <v>PT 2015-2016 V0</v>
      </c>
      <c r="C2" s="357"/>
      <c r="D2" s="357"/>
      <c r="E2" s="357"/>
      <c r="F2" s="357"/>
      <c r="G2" s="357"/>
      <c r="H2" s="357"/>
      <c r="I2" s="357"/>
      <c r="J2" s="357"/>
      <c r="K2" s="357"/>
    </row>
    <row r="3" spans="1:12" s="1699" customFormat="1" ht="11.25">
      <c r="A3" s="1320" t="str">
        <f>'PAGE DE GARDE'!C7</f>
        <v>GRD</v>
      </c>
      <c r="B3" s="369"/>
      <c r="C3" s="357"/>
      <c r="D3" s="357"/>
      <c r="E3" s="357"/>
      <c r="F3" s="357"/>
      <c r="G3" s="357"/>
      <c r="H3" s="357"/>
      <c r="I3" s="357"/>
      <c r="J3" s="357"/>
      <c r="K3" s="357"/>
    </row>
    <row r="4" spans="1:12" ht="13.5" thickBot="1">
      <c r="A4" s="233"/>
    </row>
    <row r="5" spans="1:12" s="449" customFormat="1" ht="33" customHeight="1" thickBot="1">
      <c r="A5" s="1700"/>
      <c r="B5" s="1733"/>
      <c r="C5" s="3217" t="s">
        <v>1039</v>
      </c>
      <c r="D5" s="3218" t="s">
        <v>1040</v>
      </c>
      <c r="E5" s="3218" t="s">
        <v>1041</v>
      </c>
      <c r="F5" s="3218" t="s">
        <v>1038</v>
      </c>
      <c r="G5" s="3218" t="s">
        <v>938</v>
      </c>
      <c r="H5" s="3219" t="s">
        <v>1881</v>
      </c>
      <c r="I5" s="3219" t="s">
        <v>1882</v>
      </c>
      <c r="J5" s="3219" t="s">
        <v>1883</v>
      </c>
      <c r="K5" s="3220" t="s">
        <v>1884</v>
      </c>
    </row>
    <row r="6" spans="1:12" s="449" customFormat="1" ht="12.75" customHeight="1">
      <c r="A6" s="1703"/>
      <c r="B6" s="1735"/>
      <c r="C6" s="1736"/>
      <c r="D6" s="1705"/>
      <c r="E6" s="1705"/>
      <c r="F6" s="1705"/>
      <c r="G6" s="1705"/>
      <c r="H6" s="1705"/>
      <c r="I6" s="1705"/>
      <c r="J6" s="1705"/>
      <c r="K6" s="1705"/>
      <c r="L6" s="1706"/>
    </row>
    <row r="7" spans="1:12" s="449" customFormat="1">
      <c r="A7" s="1703" t="s">
        <v>1042</v>
      </c>
      <c r="B7" s="1735" t="s">
        <v>1043</v>
      </c>
      <c r="C7" s="1744"/>
      <c r="D7" s="1707"/>
      <c r="E7" s="1707"/>
      <c r="F7" s="1707"/>
      <c r="G7" s="1707"/>
      <c r="H7" s="1707"/>
      <c r="I7" s="1707"/>
      <c r="J7" s="1707"/>
      <c r="K7" s="1707"/>
      <c r="L7" s="1706"/>
    </row>
    <row r="8" spans="1:12" s="449" customFormat="1">
      <c r="A8" s="1709" t="s">
        <v>1044</v>
      </c>
      <c r="B8" s="1735"/>
      <c r="C8" s="3221"/>
      <c r="D8" s="3222"/>
      <c r="E8" s="3222"/>
      <c r="F8" s="3222"/>
      <c r="G8" s="3222"/>
      <c r="H8" s="3222"/>
      <c r="I8" s="3222"/>
      <c r="J8" s="3222"/>
      <c r="K8" s="3222"/>
      <c r="L8" s="1706"/>
    </row>
    <row r="9" spans="1:12" s="449" customFormat="1">
      <c r="A9" s="1711"/>
      <c r="B9" s="1739"/>
      <c r="C9" s="3223"/>
      <c r="D9" s="3168"/>
      <c r="E9" s="3168"/>
      <c r="F9" s="3168"/>
      <c r="G9" s="3168"/>
      <c r="H9" s="3168"/>
      <c r="I9" s="3168"/>
      <c r="J9" s="3168"/>
      <c r="K9" s="3168"/>
    </row>
    <row r="10" spans="1:12" s="449" customFormat="1">
      <c r="A10" s="1714" t="s">
        <v>367</v>
      </c>
      <c r="B10" s="1741" t="s">
        <v>559</v>
      </c>
      <c r="C10" s="1742">
        <f t="shared" ref="C10:H10" si="0">C11+C12</f>
        <v>0</v>
      </c>
      <c r="D10" s="1716">
        <f t="shared" si="0"/>
        <v>0</v>
      </c>
      <c r="E10" s="1716">
        <f t="shared" si="0"/>
        <v>0</v>
      </c>
      <c r="F10" s="1716">
        <f t="shared" si="0"/>
        <v>0</v>
      </c>
      <c r="G10" s="1716">
        <f t="shared" si="0"/>
        <v>0</v>
      </c>
      <c r="H10" s="1716">
        <f t="shared" si="0"/>
        <v>0</v>
      </c>
      <c r="I10" s="1716"/>
      <c r="J10" s="1716"/>
      <c r="K10" s="1716"/>
    </row>
    <row r="11" spans="1:12" s="449" customFormat="1">
      <c r="A11" s="1717"/>
      <c r="B11" s="1743" t="s">
        <v>368</v>
      </c>
      <c r="C11" s="1744"/>
      <c r="D11" s="1707"/>
      <c r="E11" s="1707"/>
      <c r="F11" s="1707"/>
      <c r="G11" s="1707"/>
      <c r="H11" s="1707"/>
      <c r="I11" s="1708"/>
      <c r="J11" s="1708"/>
      <c r="K11" s="1708"/>
      <c r="L11" s="1706"/>
    </row>
    <row r="12" spans="1:12" s="449" customFormat="1">
      <c r="A12" s="1717"/>
      <c r="B12" s="1743" t="s">
        <v>369</v>
      </c>
      <c r="C12" s="1744"/>
      <c r="D12" s="1707"/>
      <c r="E12" s="1707"/>
      <c r="F12" s="1707"/>
      <c r="G12" s="1707"/>
      <c r="H12" s="1707"/>
      <c r="I12" s="1708"/>
      <c r="J12" s="1708"/>
      <c r="K12" s="1708"/>
      <c r="L12" s="1706"/>
    </row>
    <row r="13" spans="1:12" s="449" customFormat="1">
      <c r="A13" s="1719"/>
      <c r="B13" s="3214"/>
      <c r="C13" s="1746"/>
      <c r="D13" s="3224"/>
      <c r="E13" s="3224"/>
      <c r="F13" s="3224"/>
      <c r="G13" s="3224"/>
      <c r="H13" s="3224"/>
      <c r="I13" s="3224"/>
      <c r="J13" s="3224"/>
      <c r="K13" s="3224"/>
    </row>
    <row r="14" spans="1:12" s="449" customFormat="1">
      <c r="A14" s="1717"/>
      <c r="B14" s="1747"/>
      <c r="C14" s="1742"/>
      <c r="D14" s="1716"/>
      <c r="E14" s="1716"/>
      <c r="F14" s="1716"/>
      <c r="G14" s="1716"/>
      <c r="H14" s="1716"/>
      <c r="I14" s="1716"/>
      <c r="J14" s="1716"/>
      <c r="K14" s="1716"/>
    </row>
    <row r="15" spans="1:12" s="449" customFormat="1">
      <c r="A15" s="1714" t="s">
        <v>1045</v>
      </c>
      <c r="B15" s="1747"/>
      <c r="C15" s="1744"/>
      <c r="D15" s="1707"/>
      <c r="E15" s="1707"/>
      <c r="F15" s="1707"/>
      <c r="G15" s="1707"/>
      <c r="H15" s="1707"/>
      <c r="I15" s="1708"/>
      <c r="J15" s="1708"/>
      <c r="K15" s="1708"/>
    </row>
    <row r="16" spans="1:12" s="449" customFormat="1">
      <c r="A16" s="1717"/>
      <c r="B16" s="1747"/>
      <c r="C16" s="1742"/>
      <c r="D16" s="1716"/>
      <c r="E16" s="1716"/>
      <c r="F16" s="1716"/>
      <c r="G16" s="1716"/>
      <c r="H16" s="1716"/>
      <c r="I16" s="1716"/>
      <c r="J16" s="1716"/>
      <c r="K16" s="1716"/>
    </row>
    <row r="17" spans="1:11" s="449" customFormat="1">
      <c r="A17" s="1711"/>
      <c r="B17" s="1739"/>
      <c r="C17" s="3223"/>
      <c r="D17" s="3168"/>
      <c r="E17" s="3168"/>
      <c r="F17" s="3168"/>
      <c r="G17" s="3168"/>
      <c r="H17" s="3168"/>
      <c r="I17" s="3168"/>
      <c r="J17" s="3168"/>
      <c r="K17" s="3168"/>
    </row>
    <row r="18" spans="1:11" s="449" customFormat="1">
      <c r="A18" s="1714" t="s">
        <v>370</v>
      </c>
      <c r="B18" s="1747"/>
      <c r="C18" s="1744"/>
      <c r="D18" s="1707"/>
      <c r="E18" s="1707"/>
      <c r="F18" s="1707"/>
      <c r="G18" s="1707"/>
      <c r="H18" s="1707"/>
      <c r="I18" s="1707"/>
      <c r="J18" s="1707"/>
      <c r="K18" s="1707"/>
    </row>
    <row r="19" spans="1:11" s="449" customFormat="1">
      <c r="A19" s="1719"/>
      <c r="B19" s="3214"/>
      <c r="C19" s="1746"/>
      <c r="D19" s="3224"/>
      <c r="E19" s="3224"/>
      <c r="F19" s="3224"/>
      <c r="G19" s="3224"/>
      <c r="H19" s="3224"/>
      <c r="I19" s="3224"/>
      <c r="J19" s="3224"/>
      <c r="K19" s="3224"/>
    </row>
    <row r="20" spans="1:11" s="449" customFormat="1">
      <c r="A20" s="1717"/>
      <c r="B20" s="1747"/>
      <c r="C20" s="1742"/>
      <c r="D20" s="1716"/>
      <c r="E20" s="1716"/>
      <c r="F20" s="1716"/>
      <c r="G20" s="1716"/>
      <c r="H20" s="1716"/>
      <c r="I20" s="1716"/>
      <c r="J20" s="1716"/>
      <c r="K20" s="1716"/>
    </row>
    <row r="21" spans="1:11" s="449" customFormat="1">
      <c r="A21" s="1714" t="s">
        <v>371</v>
      </c>
      <c r="B21" s="1741" t="s">
        <v>372</v>
      </c>
      <c r="C21" s="1742">
        <f t="shared" ref="C21:K21" si="1">C22+C26</f>
        <v>0</v>
      </c>
      <c r="D21" s="1716">
        <f t="shared" si="1"/>
        <v>0</v>
      </c>
      <c r="E21" s="1716">
        <f t="shared" si="1"/>
        <v>0</v>
      </c>
      <c r="F21" s="1716">
        <f t="shared" si="1"/>
        <v>0</v>
      </c>
      <c r="G21" s="1716">
        <f>G22+G26</f>
        <v>0</v>
      </c>
      <c r="H21" s="1716">
        <f>H22+H26</f>
        <v>0</v>
      </c>
      <c r="I21" s="1716">
        <f t="shared" si="1"/>
        <v>0</v>
      </c>
      <c r="J21" s="1716">
        <f t="shared" si="1"/>
        <v>0</v>
      </c>
      <c r="K21" s="1716">
        <f t="shared" si="1"/>
        <v>0</v>
      </c>
    </row>
    <row r="22" spans="1:11" s="449" customFormat="1">
      <c r="A22" s="1717"/>
      <c r="B22" s="1743" t="s">
        <v>373</v>
      </c>
      <c r="C22" s="1749">
        <f t="shared" ref="C22:K22" si="2">C23+C24-C25</f>
        <v>0</v>
      </c>
      <c r="D22" s="1708">
        <f t="shared" si="2"/>
        <v>0</v>
      </c>
      <c r="E22" s="1708">
        <f t="shared" si="2"/>
        <v>0</v>
      </c>
      <c r="F22" s="1708">
        <f t="shared" si="2"/>
        <v>0</v>
      </c>
      <c r="G22" s="1708">
        <f>G23+G24-G25</f>
        <v>0</v>
      </c>
      <c r="H22" s="1708">
        <f>H23+H24-H25</f>
        <v>0</v>
      </c>
      <c r="I22" s="1708">
        <f t="shared" si="2"/>
        <v>0</v>
      </c>
      <c r="J22" s="1708">
        <f t="shared" si="2"/>
        <v>0</v>
      </c>
      <c r="K22" s="1708">
        <f t="shared" si="2"/>
        <v>0</v>
      </c>
    </row>
    <row r="23" spans="1:11" s="449" customFormat="1">
      <c r="A23" s="1717"/>
      <c r="B23" s="1750" t="s">
        <v>1046</v>
      </c>
      <c r="C23" s="1744"/>
      <c r="D23" s="1707"/>
      <c r="E23" s="1707"/>
      <c r="F23" s="1707"/>
      <c r="G23" s="1707"/>
      <c r="H23" s="1707"/>
      <c r="I23" s="1707"/>
      <c r="J23" s="1707"/>
      <c r="K23" s="1707"/>
    </row>
    <row r="24" spans="1:11" s="449" customFormat="1">
      <c r="A24" s="1717"/>
      <c r="B24" s="1750" t="s">
        <v>374</v>
      </c>
      <c r="C24" s="1744"/>
      <c r="D24" s="1707"/>
      <c r="E24" s="1707"/>
      <c r="F24" s="1707"/>
      <c r="G24" s="1707"/>
      <c r="H24" s="1707"/>
      <c r="I24" s="1707"/>
      <c r="J24" s="1707"/>
      <c r="K24" s="1707"/>
    </row>
    <row r="25" spans="1:11" s="449" customFormat="1">
      <c r="A25" s="1717"/>
      <c r="B25" s="1750" t="s">
        <v>375</v>
      </c>
      <c r="C25" s="1744"/>
      <c r="D25" s="1707"/>
      <c r="E25" s="1707"/>
      <c r="F25" s="1707"/>
      <c r="G25" s="1707"/>
      <c r="H25" s="1707"/>
      <c r="I25" s="1707"/>
      <c r="J25" s="1707"/>
      <c r="K25" s="1707"/>
    </row>
    <row r="26" spans="1:11" s="449" customFormat="1">
      <c r="A26" s="1717"/>
      <c r="B26" s="1743" t="s">
        <v>376</v>
      </c>
      <c r="C26" s="1744"/>
      <c r="D26" s="1707"/>
      <c r="E26" s="1707"/>
      <c r="F26" s="1707"/>
      <c r="G26" s="1707"/>
      <c r="H26" s="1707"/>
      <c r="I26" s="1707"/>
      <c r="J26" s="1707"/>
      <c r="K26" s="1707"/>
    </row>
    <row r="27" spans="1:11" s="449" customFormat="1">
      <c r="A27" s="1717"/>
      <c r="B27" s="3215"/>
      <c r="C27" s="1749"/>
      <c r="D27" s="1708"/>
      <c r="E27" s="1708"/>
      <c r="F27" s="1708"/>
      <c r="G27" s="1708"/>
      <c r="H27" s="1708"/>
      <c r="I27" s="1708"/>
      <c r="J27" s="1708"/>
      <c r="K27" s="1708"/>
    </row>
    <row r="28" spans="1:11" s="449" customFormat="1">
      <c r="A28" s="1719"/>
      <c r="B28" s="3214"/>
      <c r="C28" s="1746"/>
      <c r="D28" s="3224"/>
      <c r="E28" s="3224"/>
      <c r="F28" s="3224"/>
      <c r="G28" s="3224"/>
      <c r="H28" s="3224"/>
      <c r="I28" s="3224"/>
      <c r="J28" s="3224"/>
      <c r="K28" s="3224"/>
    </row>
    <row r="29" spans="1:11" s="449" customFormat="1">
      <c r="A29" s="1717"/>
      <c r="B29" s="1747"/>
      <c r="C29" s="1742"/>
      <c r="D29" s="1716"/>
      <c r="E29" s="1716"/>
      <c r="F29" s="1716"/>
      <c r="G29" s="1716"/>
      <c r="H29" s="1716"/>
      <c r="I29" s="1716"/>
      <c r="J29" s="1716"/>
      <c r="K29" s="1716"/>
    </row>
    <row r="30" spans="1:11" s="449" customFormat="1">
      <c r="A30" s="1714" t="s">
        <v>377</v>
      </c>
      <c r="B30" s="1747"/>
      <c r="C30" s="1744"/>
      <c r="D30" s="1707"/>
      <c r="E30" s="1707"/>
      <c r="F30" s="1707"/>
      <c r="G30" s="1707"/>
      <c r="H30" s="1707"/>
      <c r="I30" s="1707"/>
      <c r="J30" s="1707"/>
      <c r="K30" s="1707"/>
    </row>
    <row r="31" spans="1:11" s="449" customFormat="1" ht="13.5" thickBot="1">
      <c r="A31" s="1717"/>
      <c r="B31" s="1747"/>
      <c r="C31" s="1742"/>
      <c r="D31" s="1716"/>
      <c r="E31" s="1716"/>
      <c r="F31" s="1716"/>
      <c r="G31" s="1716"/>
      <c r="H31" s="1716"/>
      <c r="I31" s="1716"/>
      <c r="J31" s="1716"/>
      <c r="K31" s="1716"/>
    </row>
    <row r="32" spans="1:11" s="550" customFormat="1">
      <c r="A32" s="1725"/>
      <c r="B32" s="1751"/>
      <c r="C32" s="1752"/>
      <c r="D32" s="1727"/>
      <c r="E32" s="1727"/>
      <c r="F32" s="1727"/>
      <c r="G32" s="1727"/>
      <c r="H32" s="1727"/>
      <c r="I32" s="1727"/>
      <c r="J32" s="1727"/>
      <c r="K32" s="1727"/>
    </row>
    <row r="33" spans="1:11" s="550" customFormat="1">
      <c r="A33" s="1728" t="s">
        <v>1047</v>
      </c>
      <c r="B33" s="1735" t="s">
        <v>1043</v>
      </c>
      <c r="C33" s="3225">
        <f>C7+C10+C15+C18+C21+C30</f>
        <v>0</v>
      </c>
      <c r="D33" s="1729">
        <f t="shared" ref="D33:K33" si="3">D7+D10+D15+D18+D21+D30</f>
        <v>0</v>
      </c>
      <c r="E33" s="1729">
        <f t="shared" si="3"/>
        <v>0</v>
      </c>
      <c r="F33" s="1729">
        <f t="shared" si="3"/>
        <v>0</v>
      </c>
      <c r="G33" s="1729">
        <f>G7+G10+G15+G18+G21+G30</f>
        <v>0</v>
      </c>
      <c r="H33" s="1729">
        <f>H7+H10+H15+H18+H21+H30</f>
        <v>0</v>
      </c>
      <c r="I33" s="1729">
        <f t="shared" si="3"/>
        <v>0</v>
      </c>
      <c r="J33" s="1729">
        <f t="shared" si="3"/>
        <v>0</v>
      </c>
      <c r="K33" s="1729">
        <f t="shared" si="3"/>
        <v>0</v>
      </c>
    </row>
    <row r="34" spans="1:11" s="550" customFormat="1" ht="13.5" thickBot="1">
      <c r="A34" s="1730" t="s">
        <v>1048</v>
      </c>
      <c r="B34" s="3216"/>
      <c r="C34" s="1754"/>
      <c r="D34" s="1732"/>
      <c r="E34" s="1732"/>
      <c r="F34" s="1732"/>
      <c r="G34" s="1732"/>
      <c r="H34" s="1732"/>
      <c r="I34" s="1732"/>
      <c r="J34" s="1732"/>
      <c r="K34" s="1732"/>
    </row>
  </sheetData>
  <pageMargins left="0.55118110236220474" right="0.23622047244094491" top="0.43307086614173229" bottom="0.47244094488188981" header="0.27559055118110237" footer="0.27559055118110237"/>
  <pageSetup paperSize="9" scale="47"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sheetPr published="0">
    <tabColor theme="3"/>
    <pageSetUpPr fitToPage="1"/>
  </sheetPr>
  <dimension ref="A1:E30"/>
  <sheetViews>
    <sheetView showGridLines="0" zoomScaleNormal="100" zoomScaleSheetLayoutView="100" workbookViewId="0">
      <selection activeCell="C42" sqref="C42"/>
    </sheetView>
  </sheetViews>
  <sheetFormatPr baseColWidth="10" defaultColWidth="8.85546875" defaultRowHeight="12.75"/>
  <cols>
    <col min="1" max="1" width="47.5703125" style="7" customWidth="1"/>
    <col min="2" max="2" width="42.42578125" style="7" customWidth="1"/>
    <col min="3" max="3" width="27" style="7" customWidth="1"/>
    <col min="4" max="5" width="23.42578125" style="7" customWidth="1"/>
    <col min="6" max="16384" width="8.85546875" style="7"/>
  </cols>
  <sheetData>
    <row r="1" spans="1:5" s="1697" customFormat="1" ht="18">
      <c r="A1" s="374" t="s">
        <v>1885</v>
      </c>
      <c r="B1" s="374"/>
      <c r="C1" s="374"/>
      <c r="D1" s="374"/>
      <c r="E1" s="1696"/>
    </row>
    <row r="2" spans="1:5" s="1699" customFormat="1" ht="11.25">
      <c r="A2" s="357" t="str">
        <f>'PAGE DE GARDE'!C8</f>
        <v>ELECTRICITE</v>
      </c>
      <c r="B2" s="2480" t="str">
        <f>'PAGE DE GARDE'!C10</f>
        <v>PT 2015-2016 V0</v>
      </c>
      <c r="C2" s="357"/>
      <c r="D2" s="357"/>
      <c r="E2" s="1698"/>
    </row>
    <row r="3" spans="1:5" s="1699" customFormat="1" ht="11.25">
      <c r="A3" s="1320" t="str">
        <f>'PAGE DE GARDE'!C7</f>
        <v>GRD</v>
      </c>
      <c r="B3" s="369"/>
      <c r="C3" s="357"/>
      <c r="D3" s="357"/>
      <c r="E3" s="1698"/>
    </row>
    <row r="4" spans="1:5" ht="13.5" thickBot="1">
      <c r="A4" s="233"/>
    </row>
    <row r="5" spans="1:5" s="449" customFormat="1" ht="30.75" customHeight="1" thickBot="1">
      <c r="A5" s="1700"/>
      <c r="B5" s="1733"/>
      <c r="C5" s="3171" t="s">
        <v>1882</v>
      </c>
      <c r="D5" s="3171" t="s">
        <v>1883</v>
      </c>
      <c r="E5" s="3172" t="s">
        <v>1884</v>
      </c>
    </row>
    <row r="6" spans="1:5" s="449" customFormat="1">
      <c r="A6" s="1734"/>
      <c r="B6" s="1735"/>
      <c r="C6" s="1825"/>
      <c r="D6" s="1736"/>
      <c r="E6" s="1705"/>
    </row>
    <row r="7" spans="1:5" s="449" customFormat="1">
      <c r="A7" s="1703" t="s">
        <v>1113</v>
      </c>
      <c r="B7" s="1735" t="s">
        <v>1112</v>
      </c>
      <c r="C7" s="1826"/>
      <c r="D7" s="1828">
        <f>C29</f>
        <v>0</v>
      </c>
      <c r="E7" s="1824">
        <f>D29</f>
        <v>0</v>
      </c>
    </row>
    <row r="8" spans="1:5" s="449" customFormat="1">
      <c r="A8" s="1703" t="s">
        <v>1044</v>
      </c>
      <c r="B8" s="1738"/>
      <c r="C8" s="1736"/>
      <c r="D8" s="1736"/>
      <c r="E8" s="1705"/>
    </row>
    <row r="9" spans="1:5" s="449" customFormat="1">
      <c r="A9" s="1711"/>
      <c r="B9" s="1739"/>
      <c r="C9" s="1740"/>
      <c r="D9" s="1740"/>
      <c r="E9" s="1713"/>
    </row>
    <row r="10" spans="1:5" s="449" customFormat="1">
      <c r="A10" s="1714" t="s">
        <v>367</v>
      </c>
      <c r="B10" s="1741" t="s">
        <v>559</v>
      </c>
      <c r="C10" s="1742">
        <f>C11+C12</f>
        <v>0</v>
      </c>
      <c r="D10" s="1742">
        <f>D11+D12</f>
        <v>0</v>
      </c>
      <c r="E10" s="1716">
        <f>E11+E12</f>
        <v>0</v>
      </c>
    </row>
    <row r="11" spans="1:5" s="449" customFormat="1">
      <c r="A11" s="1717"/>
      <c r="B11" s="1743" t="s">
        <v>368</v>
      </c>
      <c r="C11" s="1744"/>
      <c r="D11" s="1744"/>
      <c r="E11" s="1707"/>
    </row>
    <row r="12" spans="1:5" s="449" customFormat="1">
      <c r="A12" s="1717"/>
      <c r="B12" s="1743" t="s">
        <v>369</v>
      </c>
      <c r="C12" s="1744"/>
      <c r="D12" s="1744"/>
      <c r="E12" s="1707"/>
    </row>
    <row r="13" spans="1:5" s="449" customFormat="1">
      <c r="A13" s="1719"/>
      <c r="B13" s="1745"/>
      <c r="C13" s="1746"/>
      <c r="D13" s="1746"/>
      <c r="E13" s="1721"/>
    </row>
    <row r="14" spans="1:5" s="449" customFormat="1">
      <c r="A14" s="1717"/>
      <c r="B14" s="1747"/>
      <c r="C14" s="1742"/>
      <c r="D14" s="1742"/>
      <c r="E14" s="1716"/>
    </row>
    <row r="15" spans="1:5" s="449" customFormat="1">
      <c r="A15" s="1714" t="s">
        <v>378</v>
      </c>
      <c r="B15" s="1747"/>
      <c r="C15" s="1744"/>
      <c r="D15" s="1744"/>
      <c r="E15" s="1707"/>
    </row>
    <row r="16" spans="1:5" s="449" customFormat="1">
      <c r="A16" s="1717"/>
      <c r="B16" s="1747"/>
      <c r="C16" s="1742"/>
      <c r="D16" s="1742"/>
      <c r="E16" s="1716"/>
    </row>
    <row r="17" spans="1:5" s="449" customFormat="1">
      <c r="A17" s="1711"/>
      <c r="B17" s="1739"/>
      <c r="C17" s="1740"/>
      <c r="D17" s="1740"/>
      <c r="E17" s="1713"/>
    </row>
    <row r="18" spans="1:5" s="449" customFormat="1">
      <c r="A18" s="1714" t="s">
        <v>370</v>
      </c>
      <c r="B18" s="1747"/>
      <c r="C18" s="1744"/>
      <c r="D18" s="1744"/>
      <c r="E18" s="1707"/>
    </row>
    <row r="19" spans="1:5" s="449" customFormat="1">
      <c r="A19" s="1719"/>
      <c r="B19" s="1745"/>
      <c r="C19" s="1746"/>
      <c r="D19" s="1746"/>
      <c r="E19" s="1721"/>
    </row>
    <row r="20" spans="1:5" s="449" customFormat="1">
      <c r="A20" s="1717"/>
      <c r="B20" s="1747"/>
      <c r="C20" s="1742"/>
      <c r="D20" s="1742"/>
      <c r="E20" s="1716"/>
    </row>
    <row r="21" spans="1:5" s="449" customFormat="1">
      <c r="A21" s="1714" t="s">
        <v>371</v>
      </c>
      <c r="B21" s="1748" t="s">
        <v>1049</v>
      </c>
      <c r="C21" s="1822"/>
      <c r="D21" s="1737">
        <f>+D22-D23</f>
        <v>0</v>
      </c>
      <c r="E21" s="1737">
        <f>+E22-E23</f>
        <v>0</v>
      </c>
    </row>
    <row r="22" spans="1:5" s="449" customFormat="1">
      <c r="A22" s="1717"/>
      <c r="B22" s="1750" t="s">
        <v>1046</v>
      </c>
      <c r="C22" s="1749"/>
      <c r="D22" s="1707"/>
      <c r="E22" s="1707"/>
    </row>
    <row r="23" spans="1:5" s="449" customFormat="1">
      <c r="A23" s="1717"/>
      <c r="B23" s="1750" t="s">
        <v>1050</v>
      </c>
      <c r="C23" s="1749"/>
      <c r="D23" s="1707"/>
      <c r="E23" s="1707"/>
    </row>
    <row r="24" spans="1:5" s="449" customFormat="1">
      <c r="A24" s="1719"/>
      <c r="B24" s="1745"/>
      <c r="C24" s="1746"/>
      <c r="D24" s="1746"/>
      <c r="E24" s="1721"/>
    </row>
    <row r="25" spans="1:5" s="449" customFormat="1">
      <c r="A25" s="1717"/>
      <c r="B25" s="1747"/>
      <c r="C25" s="1742"/>
      <c r="D25" s="1742"/>
      <c r="E25" s="1716"/>
    </row>
    <row r="26" spans="1:5" s="449" customFormat="1">
      <c r="A26" s="1714" t="s">
        <v>377</v>
      </c>
      <c r="B26" s="1747"/>
      <c r="C26" s="1744"/>
      <c r="D26" s="1744"/>
      <c r="E26" s="1707"/>
    </row>
    <row r="27" spans="1:5" s="449" customFormat="1" ht="13.5" thickBot="1">
      <c r="A27" s="1719"/>
      <c r="B27" s="1745"/>
      <c r="C27" s="1746"/>
      <c r="D27" s="1746"/>
      <c r="E27" s="1721"/>
    </row>
    <row r="28" spans="1:5" s="550" customFormat="1">
      <c r="A28" s="1725"/>
      <c r="B28" s="1751"/>
      <c r="C28" s="1752"/>
      <c r="D28" s="1752"/>
      <c r="E28" s="1727"/>
    </row>
    <row r="29" spans="1:5" s="550" customFormat="1">
      <c r="A29" s="1728" t="s">
        <v>1114</v>
      </c>
      <c r="B29" s="1735" t="s">
        <v>1112</v>
      </c>
      <c r="C29" s="1823">
        <f>C10+C15+C18+C21+C26</f>
        <v>0</v>
      </c>
      <c r="D29" s="1823">
        <f>D7+D10+D15+D18+D21+D26</f>
        <v>0</v>
      </c>
      <c r="E29" s="1823">
        <f>E7+E10+E15+E18+E21+E26</f>
        <v>0</v>
      </c>
    </row>
    <row r="30" spans="1:5" s="550" customFormat="1" ht="13.5" thickBot="1">
      <c r="A30" s="1730" t="s">
        <v>1048</v>
      </c>
      <c r="B30" s="1753"/>
      <c r="C30" s="1827"/>
      <c r="D30" s="1754"/>
      <c r="E30" s="1732"/>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sheetPr published="0">
    <tabColor theme="3"/>
    <pageSetUpPr fitToPage="1"/>
  </sheetPr>
  <dimension ref="A1:L34"/>
  <sheetViews>
    <sheetView showGridLines="0" zoomScaleNormal="100" zoomScaleSheetLayoutView="100" workbookViewId="0">
      <selection activeCell="A41" sqref="A41"/>
    </sheetView>
  </sheetViews>
  <sheetFormatPr baseColWidth="10" defaultColWidth="8.85546875" defaultRowHeight="12.75"/>
  <cols>
    <col min="1" max="1" width="39.85546875" style="7" customWidth="1"/>
    <col min="2" max="2" width="38.7109375" style="7" customWidth="1"/>
    <col min="3" max="8" width="23.42578125" style="7" customWidth="1"/>
    <col min="9" max="9" width="24.85546875" style="7" customWidth="1"/>
    <col min="10" max="11" width="23.42578125" style="7" customWidth="1"/>
    <col min="12" max="16384" width="8.85546875" style="7"/>
  </cols>
  <sheetData>
    <row r="1" spans="1:12" s="1697" customFormat="1" ht="18">
      <c r="A1" s="374" t="s">
        <v>1888</v>
      </c>
      <c r="B1" s="374"/>
      <c r="C1" s="374"/>
      <c r="D1" s="374"/>
      <c r="E1" s="374"/>
      <c r="F1" s="374"/>
      <c r="G1" s="374"/>
      <c r="H1" s="374"/>
      <c r="I1" s="374"/>
      <c r="J1" s="374"/>
      <c r="K1" s="374"/>
    </row>
    <row r="2" spans="1:12" s="1699" customFormat="1" ht="11.25">
      <c r="A2" s="357" t="str">
        <f>'PAGE DE GARDE'!C8</f>
        <v>ELECTRICITE</v>
      </c>
      <c r="B2" s="2480" t="str">
        <f>'PAGE DE GARDE'!C10</f>
        <v>PT 2015-2016 V0</v>
      </c>
      <c r="C2" s="357"/>
      <c r="D2" s="357"/>
      <c r="E2" s="357"/>
      <c r="F2" s="357"/>
      <c r="G2" s="357"/>
      <c r="H2" s="357"/>
      <c r="I2" s="357"/>
      <c r="J2" s="357"/>
      <c r="K2" s="357"/>
    </row>
    <row r="3" spans="1:12" s="1699" customFormat="1" ht="11.25">
      <c r="A3" s="1320" t="str">
        <f>'PAGE DE GARDE'!C7</f>
        <v>GRD</v>
      </c>
      <c r="B3" s="369"/>
      <c r="C3" s="357"/>
      <c r="D3" s="357"/>
      <c r="E3" s="357"/>
      <c r="F3" s="357"/>
      <c r="G3" s="357"/>
      <c r="H3" s="357"/>
      <c r="I3" s="357"/>
      <c r="J3" s="357"/>
      <c r="K3" s="357"/>
    </row>
    <row r="4" spans="1:12" ht="13.5" thickBot="1">
      <c r="A4" s="233"/>
    </row>
    <row r="5" spans="1:12" s="449" customFormat="1" ht="26.25" thickBot="1">
      <c r="A5" s="1700"/>
      <c r="B5" s="1701"/>
      <c r="C5" s="1702" t="s">
        <v>1039</v>
      </c>
      <c r="D5" s="1702" t="s">
        <v>1040</v>
      </c>
      <c r="E5" s="1702" t="s">
        <v>1041</v>
      </c>
      <c r="F5" s="1702" t="s">
        <v>1038</v>
      </c>
      <c r="G5" s="1702" t="s">
        <v>938</v>
      </c>
      <c r="H5" s="3170" t="s">
        <v>1889</v>
      </c>
      <c r="I5" s="3170" t="s">
        <v>1882</v>
      </c>
      <c r="J5" s="3170" t="s">
        <v>1883</v>
      </c>
      <c r="K5" s="3170" t="s">
        <v>1884</v>
      </c>
    </row>
    <row r="6" spans="1:12" s="449" customFormat="1" ht="12.75" customHeight="1">
      <c r="A6" s="1703"/>
      <c r="B6" s="1704"/>
      <c r="C6" s="1705"/>
      <c r="D6" s="1705"/>
      <c r="E6" s="1705"/>
      <c r="F6" s="1705"/>
      <c r="G6" s="1705"/>
      <c r="H6" s="1705"/>
      <c r="I6" s="1705"/>
      <c r="J6" s="1705"/>
      <c r="K6" s="1705"/>
      <c r="L6" s="1706"/>
    </row>
    <row r="7" spans="1:12" s="449" customFormat="1">
      <c r="A7" s="1703" t="s">
        <v>1626</v>
      </c>
      <c r="B7" s="1704" t="s">
        <v>1043</v>
      </c>
      <c r="C7" s="1707"/>
      <c r="D7" s="1707"/>
      <c r="E7" s="1707"/>
      <c r="F7" s="1707"/>
      <c r="G7" s="1707"/>
      <c r="H7" s="1707"/>
      <c r="I7" s="1707"/>
      <c r="J7" s="1707"/>
      <c r="K7" s="1707"/>
      <c r="L7" s="1706"/>
    </row>
    <row r="8" spans="1:12" s="449" customFormat="1">
      <c r="A8" s="1709" t="s">
        <v>1044</v>
      </c>
      <c r="B8" s="1704"/>
      <c r="C8" s="1710"/>
      <c r="D8" s="1710"/>
      <c r="E8" s="1710"/>
      <c r="F8" s="1710"/>
      <c r="G8" s="1710"/>
      <c r="H8" s="3167"/>
      <c r="I8" s="1710"/>
      <c r="J8" s="1710"/>
      <c r="K8" s="1710"/>
      <c r="L8" s="1706"/>
    </row>
    <row r="9" spans="1:12" s="449" customFormat="1">
      <c r="A9" s="1711"/>
      <c r="B9" s="1712"/>
      <c r="C9" s="1713"/>
      <c r="D9" s="1713"/>
      <c r="E9" s="1713"/>
      <c r="F9" s="1713"/>
      <c r="G9" s="1713"/>
      <c r="H9" s="3168"/>
      <c r="I9" s="1713"/>
      <c r="J9" s="1713"/>
      <c r="K9" s="1713"/>
    </row>
    <row r="10" spans="1:12" s="449" customFormat="1">
      <c r="A10" s="1714" t="s">
        <v>367</v>
      </c>
      <c r="B10" s="1715" t="s">
        <v>559</v>
      </c>
      <c r="C10" s="1716">
        <f t="shared" ref="C10:K10" si="0">C11+C12</f>
        <v>0</v>
      </c>
      <c r="D10" s="1716">
        <f t="shared" si="0"/>
        <v>0</v>
      </c>
      <c r="E10" s="1716">
        <f t="shared" si="0"/>
        <v>0</v>
      </c>
      <c r="F10" s="1716">
        <f t="shared" si="0"/>
        <v>0</v>
      </c>
      <c r="G10" s="1716">
        <f t="shared" si="0"/>
        <v>0</v>
      </c>
      <c r="H10" s="1716">
        <f t="shared" si="0"/>
        <v>0</v>
      </c>
      <c r="I10" s="1716">
        <f t="shared" si="0"/>
        <v>0</v>
      </c>
      <c r="J10" s="1716">
        <f t="shared" si="0"/>
        <v>0</v>
      </c>
      <c r="K10" s="1716">
        <f t="shared" si="0"/>
        <v>0</v>
      </c>
    </row>
    <row r="11" spans="1:12" s="449" customFormat="1">
      <c r="A11" s="1717"/>
      <c r="B11" s="1718" t="s">
        <v>368</v>
      </c>
      <c r="C11" s="1707"/>
      <c r="D11" s="1707"/>
      <c r="E11" s="1707"/>
      <c r="F11" s="1707"/>
      <c r="G11" s="1707"/>
      <c r="H11" s="1707"/>
      <c r="I11" s="1707"/>
      <c r="J11" s="1707"/>
      <c r="K11" s="1707"/>
      <c r="L11" s="1706"/>
    </row>
    <row r="12" spans="1:12" s="449" customFormat="1">
      <c r="A12" s="1717"/>
      <c r="B12" s="1718" t="s">
        <v>369</v>
      </c>
      <c r="C12" s="1707"/>
      <c r="D12" s="1707"/>
      <c r="E12" s="1707"/>
      <c r="F12" s="1707"/>
      <c r="G12" s="1707"/>
      <c r="H12" s="1707"/>
      <c r="I12" s="1707"/>
      <c r="J12" s="1707"/>
      <c r="K12" s="1707"/>
      <c r="L12" s="1706"/>
    </row>
    <row r="13" spans="1:12" s="449" customFormat="1">
      <c r="A13" s="1719"/>
      <c r="B13" s="1720"/>
      <c r="C13" s="1721"/>
      <c r="D13" s="1721"/>
      <c r="E13" s="1721"/>
      <c r="F13" s="1721"/>
      <c r="G13" s="1721"/>
      <c r="H13" s="3169"/>
      <c r="I13" s="1721"/>
      <c r="J13" s="1721"/>
      <c r="K13" s="1721"/>
    </row>
    <row r="14" spans="1:12" s="449" customFormat="1">
      <c r="A14" s="1717"/>
      <c r="B14" s="1722"/>
      <c r="C14" s="1716"/>
      <c r="D14" s="1716"/>
      <c r="E14" s="1716"/>
      <c r="F14" s="1716"/>
      <c r="G14" s="1716"/>
      <c r="H14" s="1716"/>
      <c r="I14" s="1716"/>
      <c r="J14" s="1716"/>
      <c r="K14" s="1716"/>
    </row>
    <row r="15" spans="1:12" s="449" customFormat="1">
      <c r="A15" s="1714" t="s">
        <v>1045</v>
      </c>
      <c r="B15" s="1722"/>
      <c r="C15" s="1707"/>
      <c r="D15" s="1707"/>
      <c r="E15" s="1707"/>
      <c r="F15" s="1707"/>
      <c r="G15" s="1707"/>
      <c r="H15" s="1707"/>
      <c r="I15" s="1707"/>
      <c r="J15" s="1707"/>
      <c r="K15" s="1707"/>
    </row>
    <row r="16" spans="1:12" s="449" customFormat="1">
      <c r="A16" s="1717"/>
      <c r="B16" s="1722"/>
      <c r="C16" s="1716"/>
      <c r="D16" s="1716"/>
      <c r="E16" s="1716"/>
      <c r="F16" s="1716"/>
      <c r="G16" s="1716"/>
      <c r="H16" s="1716"/>
      <c r="I16" s="1716"/>
      <c r="J16" s="1716"/>
      <c r="K16" s="1716"/>
    </row>
    <row r="17" spans="1:11" s="449" customFormat="1">
      <c r="A17" s="1711"/>
      <c r="B17" s="1712"/>
      <c r="C17" s="1713"/>
      <c r="D17" s="1713"/>
      <c r="E17" s="1713"/>
      <c r="F17" s="1713"/>
      <c r="G17" s="1713"/>
      <c r="H17" s="3168"/>
      <c r="I17" s="1713"/>
      <c r="J17" s="1713"/>
      <c r="K17" s="1713"/>
    </row>
    <row r="18" spans="1:11" s="449" customFormat="1">
      <c r="A18" s="1714" t="s">
        <v>370</v>
      </c>
      <c r="B18" s="1722"/>
      <c r="C18" s="1707"/>
      <c r="D18" s="1707"/>
      <c r="E18" s="1707"/>
      <c r="F18" s="1707"/>
      <c r="G18" s="1707"/>
      <c r="H18" s="1707"/>
      <c r="I18" s="1707"/>
      <c r="J18" s="1707"/>
      <c r="K18" s="1707"/>
    </row>
    <row r="19" spans="1:11" s="449" customFormat="1">
      <c r="A19" s="1719"/>
      <c r="B19" s="1720"/>
      <c r="C19" s="1721"/>
      <c r="D19" s="1721"/>
      <c r="E19" s="1721"/>
      <c r="F19" s="1721"/>
      <c r="G19" s="1721"/>
      <c r="H19" s="3169"/>
      <c r="I19" s="1721"/>
      <c r="J19" s="1721"/>
      <c r="K19" s="1721"/>
    </row>
    <row r="20" spans="1:11" s="449" customFormat="1">
      <c r="A20" s="1717"/>
      <c r="B20" s="1722"/>
      <c r="C20" s="1716"/>
      <c r="D20" s="1716"/>
      <c r="E20" s="1716"/>
      <c r="F20" s="1716"/>
      <c r="G20" s="1716"/>
      <c r="H20" s="1716"/>
      <c r="I20" s="1716"/>
      <c r="J20" s="1716"/>
      <c r="K20" s="1716"/>
    </row>
    <row r="21" spans="1:11" s="449" customFormat="1">
      <c r="A21" s="1714" t="s">
        <v>371</v>
      </c>
      <c r="B21" s="1715" t="s">
        <v>372</v>
      </c>
      <c r="C21" s="1716">
        <f t="shared" ref="C21:K21" si="1">C22+C26</f>
        <v>0</v>
      </c>
      <c r="D21" s="1716">
        <f t="shared" si="1"/>
        <v>0</v>
      </c>
      <c r="E21" s="1716">
        <f t="shared" si="1"/>
        <v>0</v>
      </c>
      <c r="F21" s="1716">
        <f t="shared" si="1"/>
        <v>0</v>
      </c>
      <c r="G21" s="1716">
        <f t="shared" si="1"/>
        <v>0</v>
      </c>
      <c r="H21" s="1716">
        <f>H22+H26</f>
        <v>0</v>
      </c>
      <c r="I21" s="1716">
        <f t="shared" si="1"/>
        <v>0</v>
      </c>
      <c r="J21" s="1716">
        <f t="shared" si="1"/>
        <v>0</v>
      </c>
      <c r="K21" s="1716">
        <f t="shared" si="1"/>
        <v>0</v>
      </c>
    </row>
    <row r="22" spans="1:11" s="449" customFormat="1">
      <c r="A22" s="1717"/>
      <c r="B22" s="1718" t="s">
        <v>373</v>
      </c>
      <c r="C22" s="1708">
        <f t="shared" ref="C22:K22" si="2">C23+C24-C25</f>
        <v>0</v>
      </c>
      <c r="D22" s="1708">
        <f t="shared" si="2"/>
        <v>0</v>
      </c>
      <c r="E22" s="1708">
        <f t="shared" si="2"/>
        <v>0</v>
      </c>
      <c r="F22" s="1708">
        <f t="shared" si="2"/>
        <v>0</v>
      </c>
      <c r="G22" s="1708">
        <f t="shared" si="2"/>
        <v>0</v>
      </c>
      <c r="H22" s="1708">
        <f>H23+H24-H25</f>
        <v>0</v>
      </c>
      <c r="I22" s="1708">
        <f t="shared" si="2"/>
        <v>0</v>
      </c>
      <c r="J22" s="1708">
        <f t="shared" si="2"/>
        <v>0</v>
      </c>
      <c r="K22" s="1708">
        <f t="shared" si="2"/>
        <v>0</v>
      </c>
    </row>
    <row r="23" spans="1:11" s="449" customFormat="1">
      <c r="A23" s="1717"/>
      <c r="B23" s="1723" t="s">
        <v>1046</v>
      </c>
      <c r="C23" s="1707"/>
      <c r="D23" s="1707"/>
      <c r="E23" s="1707"/>
      <c r="F23" s="1707"/>
      <c r="G23" s="1707"/>
      <c r="H23" s="1707"/>
      <c r="I23" s="1707"/>
      <c r="J23" s="1707"/>
      <c r="K23" s="1707"/>
    </row>
    <row r="24" spans="1:11" s="449" customFormat="1">
      <c r="A24" s="1717"/>
      <c r="B24" s="1723" t="s">
        <v>374</v>
      </c>
      <c r="C24" s="1707"/>
      <c r="D24" s="1707"/>
      <c r="E24" s="1707"/>
      <c r="F24" s="1707"/>
      <c r="G24" s="1707"/>
      <c r="H24" s="1707"/>
      <c r="I24" s="1707"/>
      <c r="J24" s="1707"/>
      <c r="K24" s="1707"/>
    </row>
    <row r="25" spans="1:11" s="449" customFormat="1">
      <c r="A25" s="1717"/>
      <c r="B25" s="1723" t="s">
        <v>375</v>
      </c>
      <c r="C25" s="1707"/>
      <c r="D25" s="1707"/>
      <c r="E25" s="1707"/>
      <c r="F25" s="1707"/>
      <c r="G25" s="1707"/>
      <c r="H25" s="1707"/>
      <c r="I25" s="1707"/>
      <c r="J25" s="1707"/>
      <c r="K25" s="1707"/>
    </row>
    <row r="26" spans="1:11" s="449" customFormat="1">
      <c r="A26" s="1717"/>
      <c r="B26" s="1718" t="s">
        <v>376</v>
      </c>
      <c r="C26" s="1707"/>
      <c r="D26" s="1707"/>
      <c r="E26" s="1707"/>
      <c r="F26" s="1707"/>
      <c r="G26" s="1707"/>
      <c r="H26" s="1707"/>
      <c r="I26" s="1707"/>
      <c r="J26" s="1707"/>
      <c r="K26" s="1707"/>
    </row>
    <row r="27" spans="1:11" s="449" customFormat="1">
      <c r="A27" s="1717"/>
      <c r="B27" s="1724"/>
      <c r="C27" s="1708"/>
      <c r="D27" s="1708"/>
      <c r="E27" s="1708"/>
      <c r="F27" s="1708"/>
      <c r="G27" s="1708"/>
      <c r="H27" s="1708"/>
      <c r="I27" s="1708"/>
      <c r="J27" s="1708"/>
      <c r="K27" s="1708"/>
    </row>
    <row r="28" spans="1:11" s="449" customFormat="1">
      <c r="A28" s="1719"/>
      <c r="B28" s="1720"/>
      <c r="C28" s="1721"/>
      <c r="D28" s="1721"/>
      <c r="E28" s="1721"/>
      <c r="F28" s="1721"/>
      <c r="G28" s="1721"/>
      <c r="H28" s="3169"/>
      <c r="I28" s="1721"/>
      <c r="J28" s="1721"/>
      <c r="K28" s="1721"/>
    </row>
    <row r="29" spans="1:11" s="449" customFormat="1">
      <c r="A29" s="1717"/>
      <c r="B29" s="1722"/>
      <c r="C29" s="1716"/>
      <c r="D29" s="1716"/>
      <c r="E29" s="1716"/>
      <c r="F29" s="1716"/>
      <c r="G29" s="1716"/>
      <c r="H29" s="1716"/>
      <c r="I29" s="1716"/>
      <c r="J29" s="1716"/>
      <c r="K29" s="1716"/>
    </row>
    <row r="30" spans="1:11" s="449" customFormat="1">
      <c r="A30" s="1714" t="s">
        <v>377</v>
      </c>
      <c r="B30" s="1722"/>
      <c r="C30" s="1707"/>
      <c r="D30" s="1707"/>
      <c r="E30" s="1707"/>
      <c r="F30" s="1707"/>
      <c r="G30" s="1707"/>
      <c r="H30" s="1707"/>
      <c r="I30" s="1707"/>
      <c r="J30" s="1707"/>
      <c r="K30" s="1707"/>
    </row>
    <row r="31" spans="1:11" s="449" customFormat="1" ht="13.5" thickBot="1">
      <c r="A31" s="1717"/>
      <c r="B31" s="1722"/>
      <c r="C31" s="1716"/>
      <c r="D31" s="1716"/>
      <c r="E31" s="1716"/>
      <c r="F31" s="1716"/>
      <c r="G31" s="1716"/>
      <c r="H31" s="1716"/>
      <c r="I31" s="1716"/>
      <c r="J31" s="1716"/>
      <c r="K31" s="1716"/>
    </row>
    <row r="32" spans="1:11" s="550" customFormat="1">
      <c r="A32" s="1725"/>
      <c r="B32" s="1726"/>
      <c r="C32" s="1727"/>
      <c r="D32" s="1727"/>
      <c r="E32" s="1727"/>
      <c r="F32" s="1727"/>
      <c r="G32" s="1727"/>
      <c r="H32" s="1727"/>
      <c r="I32" s="1727"/>
      <c r="J32" s="1727"/>
      <c r="K32" s="1727"/>
    </row>
    <row r="33" spans="1:11" s="550" customFormat="1">
      <c r="A33" s="1728" t="s">
        <v>1627</v>
      </c>
      <c r="B33" s="1704" t="s">
        <v>1043</v>
      </c>
      <c r="C33" s="1729">
        <f>C7+C10+C15+C18+C21+C30</f>
        <v>0</v>
      </c>
      <c r="D33" s="1729">
        <f t="shared" ref="D33:K33" si="3">D7+D10+D15+D18+D21+D30</f>
        <v>0</v>
      </c>
      <c r="E33" s="1729">
        <f t="shared" si="3"/>
        <v>0</v>
      </c>
      <c r="F33" s="1729">
        <f t="shared" si="3"/>
        <v>0</v>
      </c>
      <c r="G33" s="1729">
        <f t="shared" si="3"/>
        <v>0</v>
      </c>
      <c r="H33" s="1729"/>
      <c r="I33" s="1729">
        <f t="shared" si="3"/>
        <v>0</v>
      </c>
      <c r="J33" s="1729">
        <f t="shared" si="3"/>
        <v>0</v>
      </c>
      <c r="K33" s="1729">
        <f t="shared" si="3"/>
        <v>0</v>
      </c>
    </row>
    <row r="34" spans="1:11" s="550" customFormat="1" ht="13.5" thickBot="1">
      <c r="A34" s="1730" t="s">
        <v>1048</v>
      </c>
      <c r="B34" s="1731"/>
      <c r="C34" s="1732"/>
      <c r="D34" s="1732"/>
      <c r="E34" s="1732"/>
      <c r="F34" s="1732"/>
      <c r="G34" s="1732"/>
      <c r="H34" s="1732"/>
      <c r="I34" s="1732"/>
      <c r="J34" s="1732"/>
      <c r="K34" s="1732"/>
    </row>
  </sheetData>
  <pageMargins left="0.55118110236220474" right="0.23622047244094491" top="0.43307086614173229" bottom="0.47244094488188981" header="0.27559055118110237" footer="0.27559055118110237"/>
  <pageSetup paperSize="9" scale="47" orientation="landscape"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sheetPr published="0">
    <tabColor theme="3"/>
  </sheetPr>
  <dimension ref="A1:J275"/>
  <sheetViews>
    <sheetView showGridLines="0" topLeftCell="D121" zoomScaleNormal="100" zoomScaleSheetLayoutView="100" workbookViewId="0">
      <selection activeCell="A4" sqref="A4"/>
    </sheetView>
  </sheetViews>
  <sheetFormatPr baseColWidth="10" defaultColWidth="8.85546875" defaultRowHeight="12.75"/>
  <cols>
    <col min="1" max="1" width="23.7109375" style="1409" customWidth="1"/>
    <col min="2" max="2" width="61.85546875" style="1409" customWidth="1"/>
    <col min="3" max="8" width="21.140625" style="1409" customWidth="1"/>
    <col min="9" max="16384" width="8.85546875" style="1409"/>
  </cols>
  <sheetData>
    <row r="1" spans="1:8" s="1325" customFormat="1" ht="18">
      <c r="A1" s="2793" t="s">
        <v>1891</v>
      </c>
      <c r="B1" s="2793"/>
      <c r="C1" s="2793"/>
      <c r="D1" s="2793"/>
      <c r="E1" s="2793"/>
      <c r="F1" s="2793"/>
      <c r="G1" s="2793"/>
      <c r="H1" s="2793"/>
    </row>
    <row r="2" spans="1:8" s="1326" customFormat="1" ht="11.25">
      <c r="A2" s="2794" t="str">
        <f>'PAGE DE GARDE'!C8</f>
        <v>ELECTRICITE</v>
      </c>
      <c r="B2" s="2795" t="str">
        <f>'PAGE DE GARDE'!C10</f>
        <v>PT 2015-2016 V0</v>
      </c>
      <c r="C2" s="2794"/>
      <c r="D2" s="2794"/>
      <c r="E2" s="2794"/>
      <c r="F2" s="2794"/>
      <c r="G2" s="2794"/>
      <c r="H2" s="2794"/>
    </row>
    <row r="3" spans="1:8" s="1326" customFormat="1" ht="11.25">
      <c r="A3" s="2796" t="str">
        <f>'PAGE DE GARDE'!C7</f>
        <v>GRD</v>
      </c>
      <c r="B3" s="2797"/>
      <c r="C3" s="2794"/>
      <c r="D3" s="2794"/>
      <c r="E3" s="2794"/>
      <c r="F3" s="2794"/>
      <c r="G3" s="2794"/>
      <c r="H3" s="2794"/>
    </row>
    <row r="4" spans="1:8" ht="13.5" thickBot="1"/>
    <row r="5" spans="1:8" s="1706" customFormat="1" ht="15" customHeight="1" thickBot="1">
      <c r="A5" s="4148"/>
      <c r="B5" s="4149"/>
      <c r="C5" s="4133" t="s">
        <v>1476</v>
      </c>
      <c r="D5" s="4133" t="s">
        <v>1477</v>
      </c>
      <c r="E5" s="4133" t="s">
        <v>1478</v>
      </c>
      <c r="F5" s="4133" t="s">
        <v>1479</v>
      </c>
      <c r="G5" s="4133" t="s">
        <v>1480</v>
      </c>
      <c r="H5" s="4133" t="s">
        <v>1892</v>
      </c>
    </row>
    <row r="6" spans="1:8" s="1706" customFormat="1" ht="48.75" customHeight="1" thickBot="1">
      <c r="A6" s="4131" t="s">
        <v>1052</v>
      </c>
      <c r="B6" s="4132"/>
      <c r="C6" s="4134"/>
      <c r="D6" s="4134"/>
      <c r="E6" s="4134"/>
      <c r="F6" s="4134"/>
      <c r="G6" s="4134"/>
      <c r="H6" s="4134"/>
    </row>
    <row r="7" spans="1:8" s="1706" customFormat="1">
      <c r="A7" s="2898"/>
      <c r="B7" s="2899" t="s">
        <v>1994</v>
      </c>
      <c r="C7" s="3761"/>
      <c r="D7" s="3761"/>
      <c r="E7" s="3761"/>
      <c r="F7" s="3761"/>
      <c r="G7" s="3761"/>
      <c r="H7" s="3761"/>
    </row>
    <row r="8" spans="1:8" s="1706" customFormat="1">
      <c r="A8" s="2898"/>
      <c r="B8" s="2899" t="s">
        <v>379</v>
      </c>
      <c r="C8" s="2786"/>
      <c r="D8" s="2786"/>
      <c r="E8" s="2786"/>
      <c r="F8" s="2786"/>
      <c r="G8" s="2786"/>
      <c r="H8" s="2786"/>
    </row>
    <row r="9" spans="1:8" s="1706" customFormat="1">
      <c r="A9" s="2898"/>
      <c r="B9" s="2899" t="s">
        <v>380</v>
      </c>
      <c r="C9" s="2786"/>
      <c r="D9" s="2786"/>
      <c r="E9" s="2786"/>
      <c r="F9" s="2786"/>
      <c r="G9" s="2786"/>
      <c r="H9" s="2786"/>
    </row>
    <row r="10" spans="1:8" s="1706" customFormat="1">
      <c r="A10" s="2898"/>
      <c r="B10" s="2899" t="s">
        <v>381</v>
      </c>
      <c r="C10" s="2786"/>
      <c r="D10" s="2786"/>
      <c r="E10" s="2786"/>
      <c r="F10" s="2786"/>
      <c r="G10" s="2786"/>
      <c r="H10" s="2786"/>
    </row>
    <row r="11" spans="1:8" s="1706" customFormat="1">
      <c r="A11" s="2898"/>
      <c r="B11" s="2899" t="s">
        <v>382</v>
      </c>
      <c r="C11" s="2786"/>
      <c r="D11" s="2786"/>
      <c r="E11" s="2786"/>
      <c r="F11" s="2786"/>
      <c r="G11" s="2786"/>
      <c r="H11" s="2786"/>
    </row>
    <row r="12" spans="1:8" s="1706" customFormat="1">
      <c r="A12" s="2898"/>
      <c r="B12" s="2899" t="s">
        <v>383</v>
      </c>
      <c r="C12" s="2786"/>
      <c r="D12" s="2786"/>
      <c r="E12" s="2786"/>
      <c r="F12" s="2786"/>
      <c r="G12" s="2786"/>
      <c r="H12" s="2786"/>
    </row>
    <row r="13" spans="1:8" s="1706" customFormat="1">
      <c r="A13" s="2898"/>
      <c r="B13" s="2899" t="s">
        <v>384</v>
      </c>
      <c r="C13" s="2786"/>
      <c r="D13" s="2786"/>
      <c r="E13" s="2786"/>
      <c r="F13" s="2786"/>
      <c r="G13" s="2786"/>
      <c r="H13" s="2786"/>
    </row>
    <row r="14" spans="1:8" s="1706" customFormat="1">
      <c r="A14" s="2898"/>
      <c r="B14" s="2899" t="s">
        <v>385</v>
      </c>
      <c r="C14" s="2786"/>
      <c r="D14" s="2786"/>
      <c r="E14" s="2786"/>
      <c r="F14" s="2786"/>
      <c r="G14" s="2786"/>
      <c r="H14" s="2786"/>
    </row>
    <row r="15" spans="1:8" s="1706" customFormat="1">
      <c r="A15" s="2898"/>
      <c r="B15" s="2899" t="s">
        <v>386</v>
      </c>
      <c r="C15" s="2786"/>
      <c r="D15" s="2786"/>
      <c r="E15" s="2786"/>
      <c r="F15" s="2786"/>
      <c r="G15" s="2786"/>
      <c r="H15" s="2786"/>
    </row>
    <row r="16" spans="1:8" s="1706" customFormat="1">
      <c r="A16" s="2898"/>
      <c r="B16" s="2899" t="s">
        <v>387</v>
      </c>
      <c r="C16" s="2786"/>
      <c r="D16" s="2786"/>
      <c r="E16" s="2786"/>
      <c r="F16" s="2786"/>
      <c r="G16" s="2786"/>
      <c r="H16" s="2786"/>
    </row>
    <row r="17" spans="1:8" s="1706" customFormat="1">
      <c r="A17" s="2898"/>
      <c r="B17" s="2899" t="s">
        <v>388</v>
      </c>
      <c r="C17" s="2786"/>
      <c r="D17" s="2786"/>
      <c r="E17" s="2786"/>
      <c r="F17" s="2786"/>
      <c r="G17" s="2786"/>
      <c r="H17" s="2786"/>
    </row>
    <row r="18" spans="1:8" s="1706" customFormat="1">
      <c r="A18" s="2898"/>
      <c r="B18" s="2899" t="s">
        <v>389</v>
      </c>
      <c r="C18" s="2786"/>
      <c r="D18" s="2786"/>
      <c r="E18" s="2786"/>
      <c r="F18" s="2786"/>
      <c r="G18" s="2786"/>
      <c r="H18" s="2786"/>
    </row>
    <row r="19" spans="1:8" s="1706" customFormat="1">
      <c r="A19" s="2898"/>
      <c r="B19" s="2899" t="s">
        <v>390</v>
      </c>
      <c r="C19" s="2786"/>
      <c r="D19" s="2786"/>
      <c r="E19" s="2786"/>
      <c r="F19" s="2786"/>
      <c r="G19" s="2786"/>
      <c r="H19" s="2786"/>
    </row>
    <row r="20" spans="1:8" s="1706" customFormat="1">
      <c r="A20" s="2898"/>
      <c r="B20" s="2900" t="s">
        <v>391</v>
      </c>
      <c r="C20" s="2786"/>
      <c r="D20" s="2786"/>
      <c r="E20" s="2786"/>
      <c r="F20" s="2786"/>
      <c r="G20" s="2786"/>
      <c r="H20" s="2786"/>
    </row>
    <row r="21" spans="1:8" s="1706" customFormat="1">
      <c r="A21" s="2898"/>
      <c r="B21" s="2900" t="s">
        <v>392</v>
      </c>
      <c r="C21" s="2786"/>
      <c r="D21" s="2786"/>
      <c r="E21" s="2786"/>
      <c r="F21" s="2786"/>
      <c r="G21" s="2786"/>
      <c r="H21" s="2786"/>
    </row>
    <row r="22" spans="1:8" s="1706" customFormat="1">
      <c r="A22" s="2898"/>
      <c r="B22" s="2900" t="s">
        <v>393</v>
      </c>
      <c r="C22" s="2786"/>
      <c r="D22" s="2786"/>
      <c r="E22" s="2786"/>
      <c r="F22" s="2786"/>
      <c r="G22" s="2786"/>
      <c r="H22" s="2786"/>
    </row>
    <row r="23" spans="1:8" s="1706" customFormat="1">
      <c r="A23" s="2898"/>
      <c r="B23" s="2900" t="s">
        <v>394</v>
      </c>
      <c r="C23" s="2786"/>
      <c r="D23" s="2786"/>
      <c r="E23" s="2786"/>
      <c r="F23" s="2786"/>
      <c r="G23" s="2786"/>
      <c r="H23" s="2786"/>
    </row>
    <row r="24" spans="1:8" s="1706" customFormat="1">
      <c r="A24" s="2898"/>
      <c r="B24" s="2900" t="s">
        <v>395</v>
      </c>
      <c r="C24" s="2786"/>
      <c r="D24" s="2786"/>
      <c r="E24" s="2786"/>
      <c r="F24" s="2786"/>
      <c r="G24" s="2786"/>
      <c r="H24" s="2786"/>
    </row>
    <row r="25" spans="1:8" s="1706" customFormat="1">
      <c r="A25" s="2898"/>
      <c r="B25" s="2899" t="s">
        <v>396</v>
      </c>
      <c r="C25" s="2786"/>
      <c r="D25" s="2786"/>
      <c r="E25" s="2786"/>
      <c r="F25" s="2786"/>
      <c r="G25" s="2786"/>
      <c r="H25" s="2786"/>
    </row>
    <row r="26" spans="1:8" s="1706" customFormat="1">
      <c r="A26" s="2898"/>
      <c r="B26" s="2899" t="s">
        <v>335</v>
      </c>
      <c r="C26" s="2786"/>
      <c r="D26" s="2786"/>
      <c r="E26" s="2786"/>
      <c r="F26" s="2786"/>
      <c r="G26" s="2786"/>
      <c r="H26" s="2786"/>
    </row>
    <row r="27" spans="1:8" s="1706" customFormat="1">
      <c r="A27" s="2898"/>
      <c r="B27" s="2899" t="s">
        <v>336</v>
      </c>
      <c r="C27" s="2786"/>
      <c r="D27" s="2786"/>
      <c r="E27" s="2786"/>
      <c r="F27" s="2786"/>
      <c r="G27" s="2786"/>
      <c r="H27" s="2786"/>
    </row>
    <row r="28" spans="1:8" s="1706" customFormat="1">
      <c r="A28" s="2898"/>
      <c r="B28" s="2899" t="s">
        <v>337</v>
      </c>
      <c r="C28" s="2786"/>
      <c r="D28" s="2786"/>
      <c r="E28" s="2786"/>
      <c r="F28" s="2786"/>
      <c r="G28" s="2786"/>
      <c r="H28" s="2786"/>
    </row>
    <row r="29" spans="1:8" s="1706" customFormat="1">
      <c r="A29" s="2898"/>
      <c r="B29" s="2899" t="s">
        <v>338</v>
      </c>
      <c r="C29" s="2786"/>
      <c r="D29" s="2786"/>
      <c r="E29" s="2786"/>
      <c r="F29" s="2786"/>
      <c r="G29" s="2786"/>
      <c r="H29" s="2786"/>
    </row>
    <row r="30" spans="1:8" s="1706" customFormat="1">
      <c r="A30" s="2898"/>
      <c r="B30" s="2899" t="s">
        <v>69</v>
      </c>
      <c r="C30" s="2786"/>
      <c r="D30" s="2786"/>
      <c r="E30" s="2786"/>
      <c r="F30" s="2786"/>
      <c r="G30" s="2786"/>
      <c r="H30" s="2786"/>
    </row>
    <row r="31" spans="1:8" s="1706" customFormat="1">
      <c r="A31" s="2898"/>
      <c r="B31" s="2899" t="s">
        <v>70</v>
      </c>
      <c r="C31" s="2786"/>
      <c r="D31" s="2786"/>
      <c r="E31" s="2786"/>
      <c r="F31" s="2786"/>
      <c r="G31" s="2786"/>
      <c r="H31" s="2786"/>
    </row>
    <row r="32" spans="1:8" s="1706" customFormat="1">
      <c r="A32" s="2898"/>
      <c r="B32" s="2899" t="s">
        <v>71</v>
      </c>
      <c r="C32" s="2786"/>
      <c r="D32" s="2786"/>
      <c r="E32" s="2786"/>
      <c r="F32" s="2786"/>
      <c r="G32" s="2786"/>
      <c r="H32" s="2786"/>
    </row>
    <row r="33" spans="1:9" s="1706" customFormat="1">
      <c r="A33" s="2898"/>
      <c r="B33" s="2899" t="s">
        <v>72</v>
      </c>
      <c r="C33" s="2786"/>
      <c r="D33" s="2786"/>
      <c r="E33" s="2786"/>
      <c r="F33" s="2786"/>
      <c r="G33" s="2786"/>
      <c r="H33" s="2786"/>
    </row>
    <row r="34" spans="1:9" s="1706" customFormat="1">
      <c r="A34" s="2898"/>
      <c r="B34" s="2899" t="s">
        <v>73</v>
      </c>
      <c r="C34" s="2786"/>
      <c r="D34" s="2786"/>
      <c r="E34" s="2786"/>
      <c r="F34" s="2786"/>
      <c r="G34" s="2786"/>
      <c r="H34" s="2786"/>
    </row>
    <row r="35" spans="1:9" s="1706" customFormat="1">
      <c r="A35" s="2898"/>
      <c r="B35" s="2899" t="s">
        <v>339</v>
      </c>
      <c r="C35" s="2786"/>
      <c r="D35" s="2786"/>
      <c r="E35" s="2786"/>
      <c r="F35" s="2786"/>
      <c r="G35" s="2786"/>
      <c r="H35" s="2786"/>
    </row>
    <row r="36" spans="1:9" s="1706" customFormat="1">
      <c r="A36" s="2898"/>
      <c r="B36" s="2901" t="s">
        <v>340</v>
      </c>
      <c r="C36" s="2786"/>
      <c r="D36" s="2786"/>
      <c r="E36" s="2786"/>
      <c r="F36" s="2786"/>
      <c r="G36" s="2786"/>
      <c r="H36" s="2786"/>
    </row>
    <row r="37" spans="1:9" s="1706" customFormat="1">
      <c r="A37" s="2898"/>
      <c r="B37" s="2899" t="s">
        <v>341</v>
      </c>
      <c r="C37" s="2786"/>
      <c r="D37" s="2786"/>
      <c r="E37" s="2786"/>
      <c r="F37" s="2786"/>
      <c r="G37" s="2786"/>
      <c r="H37" s="2786"/>
    </row>
    <row r="38" spans="1:9" s="1706" customFormat="1">
      <c r="A38" s="2898"/>
      <c r="B38" s="2899" t="s">
        <v>516</v>
      </c>
      <c r="C38" s="2786"/>
      <c r="D38" s="2786"/>
      <c r="E38" s="2786"/>
      <c r="F38" s="2786"/>
      <c r="G38" s="2786"/>
      <c r="H38" s="2786"/>
    </row>
    <row r="39" spans="1:9" s="1706" customFormat="1">
      <c r="A39" s="2898"/>
      <c r="B39" s="2899" t="s">
        <v>342</v>
      </c>
      <c r="C39" s="2786"/>
      <c r="D39" s="2786"/>
      <c r="E39" s="2786"/>
      <c r="F39" s="2786"/>
      <c r="G39" s="2786"/>
      <c r="H39" s="2786"/>
    </row>
    <row r="40" spans="1:9" s="1706" customFormat="1">
      <c r="A40" s="2898"/>
      <c r="B40" s="2899" t="s">
        <v>343</v>
      </c>
      <c r="C40" s="2786"/>
      <c r="D40" s="2786"/>
      <c r="E40" s="2786"/>
      <c r="F40" s="2786"/>
      <c r="G40" s="2786"/>
      <c r="H40" s="2786"/>
    </row>
    <row r="41" spans="1:9" s="1706" customFormat="1">
      <c r="A41" s="2898"/>
      <c r="B41" s="2899" t="s">
        <v>344</v>
      </c>
      <c r="C41" s="2786"/>
      <c r="D41" s="2786"/>
      <c r="E41" s="2786"/>
      <c r="F41" s="2786"/>
      <c r="G41" s="2786"/>
      <c r="H41" s="2786"/>
    </row>
    <row r="42" spans="1:9" s="1706" customFormat="1">
      <c r="A42" s="2898"/>
      <c r="B42" s="2899" t="s">
        <v>345</v>
      </c>
      <c r="C42" s="2786"/>
      <c r="D42" s="2786"/>
      <c r="E42" s="2786"/>
      <c r="F42" s="2786"/>
      <c r="G42" s="2786"/>
      <c r="H42" s="2786"/>
    </row>
    <row r="43" spans="1:9" s="1411" customFormat="1">
      <c r="A43" s="1757"/>
      <c r="B43" s="2902" t="s">
        <v>346</v>
      </c>
      <c r="C43" s="2905">
        <f t="shared" ref="C43:H43" si="0">SUM(C7:C42)</f>
        <v>0</v>
      </c>
      <c r="D43" s="2905">
        <f t="shared" si="0"/>
        <v>0</v>
      </c>
      <c r="E43" s="2905">
        <f t="shared" si="0"/>
        <v>0</v>
      </c>
      <c r="F43" s="2905">
        <f t="shared" si="0"/>
        <v>0</v>
      </c>
      <c r="G43" s="2905">
        <f t="shared" si="0"/>
        <v>0</v>
      </c>
      <c r="H43" s="2905">
        <f t="shared" si="0"/>
        <v>0</v>
      </c>
    </row>
    <row r="44" spans="1:9" s="1706" customFormat="1" ht="13.5" thickBot="1">
      <c r="A44" s="2903"/>
      <c r="B44" s="2904"/>
      <c r="C44" s="2906"/>
      <c r="D44" s="2906"/>
      <c r="E44" s="2906"/>
      <c r="F44" s="2906"/>
      <c r="G44" s="2906"/>
      <c r="H44" s="2906"/>
    </row>
    <row r="45" spans="1:9">
      <c r="C45" s="2787"/>
      <c r="D45" s="2787"/>
      <c r="E45" s="2787"/>
      <c r="F45" s="2787"/>
      <c r="G45" s="2787"/>
      <c r="H45" s="2787"/>
    </row>
    <row r="46" spans="1:9" ht="13.5" thickBot="1">
      <c r="C46" s="2787"/>
      <c r="D46" s="2787"/>
      <c r="E46" s="2787"/>
      <c r="F46" s="2787"/>
      <c r="G46" s="2787"/>
      <c r="H46" s="2787"/>
    </row>
    <row r="47" spans="1:9" s="1706" customFormat="1" ht="15" customHeight="1" thickBot="1">
      <c r="A47" s="4148" t="s">
        <v>1060</v>
      </c>
      <c r="B47" s="4149"/>
      <c r="C47" s="4140" t="s">
        <v>1061</v>
      </c>
      <c r="D47" s="4142" t="s">
        <v>1062</v>
      </c>
      <c r="E47" s="4142" t="s">
        <v>1063</v>
      </c>
      <c r="F47" s="4142" t="s">
        <v>1064</v>
      </c>
      <c r="G47" s="4142" t="s">
        <v>1065</v>
      </c>
      <c r="H47" s="4146" t="s">
        <v>1893</v>
      </c>
      <c r="I47" s="4150"/>
    </row>
    <row r="48" spans="1:9" s="1706" customFormat="1" ht="44.25" customHeight="1" thickBot="1">
      <c r="A48" s="4131"/>
      <c r="B48" s="4132"/>
      <c r="C48" s="4141"/>
      <c r="D48" s="4143"/>
      <c r="E48" s="4143"/>
      <c r="F48" s="4143"/>
      <c r="G48" s="4143"/>
      <c r="H48" s="4147"/>
      <c r="I48" s="4150"/>
    </row>
    <row r="49" spans="1:8" s="1706" customFormat="1">
      <c r="A49" s="2907"/>
      <c r="B49" s="3762" t="s">
        <v>1994</v>
      </c>
      <c r="C49" s="3763"/>
      <c r="D49" s="3763"/>
      <c r="E49" s="3763"/>
      <c r="F49" s="3763"/>
      <c r="G49" s="3763"/>
      <c r="H49" s="3763"/>
    </row>
    <row r="50" spans="1:8" s="1706" customFormat="1">
      <c r="A50" s="2907"/>
      <c r="B50" s="2899" t="s">
        <v>379</v>
      </c>
      <c r="C50" s="2786"/>
      <c r="D50" s="2786"/>
      <c r="E50" s="2786"/>
      <c r="F50" s="2786"/>
      <c r="G50" s="2786"/>
      <c r="H50" s="2786"/>
    </row>
    <row r="51" spans="1:8" s="1706" customFormat="1">
      <c r="A51" s="2907"/>
      <c r="B51" s="2899" t="s">
        <v>380</v>
      </c>
      <c r="C51" s="2786"/>
      <c r="D51" s="2786"/>
      <c r="E51" s="2786"/>
      <c r="F51" s="2786"/>
      <c r="G51" s="2786"/>
      <c r="H51" s="2786"/>
    </row>
    <row r="52" spans="1:8" s="1706" customFormat="1">
      <c r="A52" s="2907"/>
      <c r="B52" s="2899" t="s">
        <v>381</v>
      </c>
      <c r="C52" s="2786"/>
      <c r="D52" s="2786"/>
      <c r="E52" s="2786"/>
      <c r="F52" s="2786"/>
      <c r="G52" s="2786"/>
      <c r="H52" s="2786"/>
    </row>
    <row r="53" spans="1:8" s="1706" customFormat="1">
      <c r="A53" s="2907"/>
      <c r="B53" s="2899" t="s">
        <v>382</v>
      </c>
      <c r="C53" s="2786"/>
      <c r="D53" s="2786"/>
      <c r="E53" s="2786"/>
      <c r="F53" s="2786"/>
      <c r="G53" s="2786"/>
      <c r="H53" s="2786"/>
    </row>
    <row r="54" spans="1:8" s="1706" customFormat="1">
      <c r="A54" s="2907"/>
      <c r="B54" s="2899" t="s">
        <v>383</v>
      </c>
      <c r="C54" s="2786"/>
      <c r="D54" s="2786"/>
      <c r="E54" s="2786"/>
      <c r="F54" s="2786"/>
      <c r="G54" s="2786"/>
      <c r="H54" s="2786"/>
    </row>
    <row r="55" spans="1:8" s="1706" customFormat="1">
      <c r="A55" s="2907"/>
      <c r="B55" s="2899" t="s">
        <v>384</v>
      </c>
      <c r="C55" s="2786"/>
      <c r="D55" s="2786"/>
      <c r="E55" s="2786"/>
      <c r="F55" s="2786"/>
      <c r="G55" s="2786"/>
      <c r="H55" s="2786"/>
    </row>
    <row r="56" spans="1:8" s="1706" customFormat="1">
      <c r="A56" s="2907"/>
      <c r="B56" s="2899" t="s">
        <v>385</v>
      </c>
      <c r="C56" s="2786"/>
      <c r="D56" s="2786"/>
      <c r="E56" s="2786"/>
      <c r="F56" s="2786"/>
      <c r="G56" s="2786"/>
      <c r="H56" s="2786"/>
    </row>
    <row r="57" spans="1:8" s="1706" customFormat="1">
      <c r="A57" s="2907"/>
      <c r="B57" s="2899" t="s">
        <v>386</v>
      </c>
      <c r="C57" s="2786"/>
      <c r="D57" s="2786"/>
      <c r="E57" s="2786"/>
      <c r="F57" s="2786"/>
      <c r="G57" s="2786"/>
      <c r="H57" s="2786"/>
    </row>
    <row r="58" spans="1:8" s="1706" customFormat="1">
      <c r="A58" s="2907"/>
      <c r="B58" s="2899" t="s">
        <v>387</v>
      </c>
      <c r="C58" s="2786"/>
      <c r="D58" s="2786"/>
      <c r="E58" s="2786"/>
      <c r="F58" s="2786"/>
      <c r="G58" s="2786"/>
      <c r="H58" s="2786"/>
    </row>
    <row r="59" spans="1:8" s="1706" customFormat="1">
      <c r="A59" s="2907"/>
      <c r="B59" s="2899" t="s">
        <v>388</v>
      </c>
      <c r="C59" s="2786"/>
      <c r="D59" s="2786"/>
      <c r="E59" s="2786"/>
      <c r="F59" s="2786"/>
      <c r="G59" s="2786"/>
      <c r="H59" s="2786"/>
    </row>
    <row r="60" spans="1:8" s="1706" customFormat="1">
      <c r="A60" s="2907"/>
      <c r="B60" s="2899" t="s">
        <v>389</v>
      </c>
      <c r="C60" s="2786"/>
      <c r="D60" s="2786"/>
      <c r="E60" s="2786"/>
      <c r="F60" s="2786"/>
      <c r="G60" s="2786"/>
      <c r="H60" s="2786"/>
    </row>
    <row r="61" spans="1:8" s="1706" customFormat="1">
      <c r="A61" s="2907"/>
      <c r="B61" s="2899" t="s">
        <v>390</v>
      </c>
      <c r="C61" s="2786"/>
      <c r="D61" s="2786"/>
      <c r="E61" s="2786"/>
      <c r="F61" s="2786"/>
      <c r="G61" s="2786"/>
      <c r="H61" s="2786"/>
    </row>
    <row r="62" spans="1:8" s="1706" customFormat="1">
      <c r="A62" s="2907"/>
      <c r="B62" s="2900" t="s">
        <v>391</v>
      </c>
      <c r="C62" s="2786"/>
      <c r="D62" s="2786"/>
      <c r="E62" s="2786"/>
      <c r="F62" s="2786"/>
      <c r="G62" s="2786"/>
      <c r="H62" s="2786"/>
    </row>
    <row r="63" spans="1:8" s="1706" customFormat="1">
      <c r="A63" s="2907"/>
      <c r="B63" s="2900" t="s">
        <v>392</v>
      </c>
      <c r="C63" s="2786"/>
      <c r="D63" s="2786"/>
      <c r="E63" s="2786"/>
      <c r="F63" s="2786"/>
      <c r="G63" s="2786"/>
      <c r="H63" s="2786"/>
    </row>
    <row r="64" spans="1:8" s="1706" customFormat="1">
      <c r="A64" s="2907"/>
      <c r="B64" s="2900" t="s">
        <v>393</v>
      </c>
      <c r="C64" s="2786"/>
      <c r="D64" s="2786"/>
      <c r="E64" s="2786"/>
      <c r="F64" s="2786"/>
      <c r="G64" s="2786"/>
      <c r="H64" s="2786"/>
    </row>
    <row r="65" spans="1:8" s="1706" customFormat="1">
      <c r="A65" s="2907"/>
      <c r="B65" s="2900" t="s">
        <v>394</v>
      </c>
      <c r="C65" s="2786"/>
      <c r="D65" s="2786"/>
      <c r="E65" s="2786"/>
      <c r="F65" s="2786"/>
      <c r="G65" s="2786"/>
      <c r="H65" s="2786"/>
    </row>
    <row r="66" spans="1:8" s="1706" customFormat="1">
      <c r="A66" s="2907"/>
      <c r="B66" s="2900" t="s">
        <v>395</v>
      </c>
      <c r="C66" s="2786"/>
      <c r="D66" s="2786"/>
      <c r="E66" s="2786"/>
      <c r="F66" s="2786"/>
      <c r="G66" s="2786"/>
      <c r="H66" s="2786"/>
    </row>
    <row r="67" spans="1:8" s="1706" customFormat="1">
      <c r="A67" s="2907"/>
      <c r="B67" s="2899" t="s">
        <v>396</v>
      </c>
      <c r="C67" s="2786"/>
      <c r="D67" s="2786"/>
      <c r="E67" s="2786"/>
      <c r="F67" s="2786"/>
      <c r="G67" s="2786"/>
      <c r="H67" s="2786"/>
    </row>
    <row r="68" spans="1:8" s="1706" customFormat="1">
      <c r="A68" s="2907"/>
      <c r="B68" s="2899" t="s">
        <v>335</v>
      </c>
      <c r="C68" s="2786"/>
      <c r="D68" s="2786"/>
      <c r="E68" s="2786"/>
      <c r="F68" s="2786"/>
      <c r="G68" s="2786"/>
      <c r="H68" s="2786"/>
    </row>
    <row r="69" spans="1:8" s="1706" customFormat="1">
      <c r="A69" s="2907"/>
      <c r="B69" s="2899" t="s">
        <v>336</v>
      </c>
      <c r="C69" s="2786"/>
      <c r="D69" s="2786"/>
      <c r="E69" s="2786"/>
      <c r="F69" s="2786"/>
      <c r="G69" s="2786"/>
      <c r="H69" s="2786"/>
    </row>
    <row r="70" spans="1:8" s="1706" customFormat="1">
      <c r="A70" s="2907"/>
      <c r="B70" s="2899" t="s">
        <v>337</v>
      </c>
      <c r="C70" s="2786"/>
      <c r="D70" s="2786"/>
      <c r="E70" s="2786"/>
      <c r="F70" s="2786"/>
      <c r="G70" s="2786"/>
      <c r="H70" s="2786"/>
    </row>
    <row r="71" spans="1:8" s="1706" customFormat="1">
      <c r="A71" s="2907"/>
      <c r="B71" s="2899" t="s">
        <v>338</v>
      </c>
      <c r="C71" s="2786"/>
      <c r="D71" s="2786"/>
      <c r="E71" s="2786"/>
      <c r="F71" s="2786"/>
      <c r="G71" s="2786"/>
      <c r="H71" s="2786"/>
    </row>
    <row r="72" spans="1:8" s="1706" customFormat="1">
      <c r="A72" s="2907"/>
      <c r="B72" s="2899" t="s">
        <v>69</v>
      </c>
      <c r="C72" s="2786"/>
      <c r="D72" s="2786"/>
      <c r="E72" s="2786"/>
      <c r="F72" s="2786"/>
      <c r="G72" s="2786"/>
      <c r="H72" s="2786"/>
    </row>
    <row r="73" spans="1:8" s="1706" customFormat="1">
      <c r="A73" s="2907"/>
      <c r="B73" s="2899" t="s">
        <v>70</v>
      </c>
      <c r="C73" s="2786"/>
      <c r="D73" s="2786"/>
      <c r="E73" s="2786"/>
      <c r="F73" s="2786"/>
      <c r="G73" s="2786"/>
      <c r="H73" s="2786"/>
    </row>
    <row r="74" spans="1:8" s="1706" customFormat="1">
      <c r="A74" s="2907"/>
      <c r="B74" s="2899" t="s">
        <v>71</v>
      </c>
      <c r="C74" s="2786"/>
      <c r="D74" s="2786"/>
      <c r="E74" s="2786"/>
      <c r="F74" s="2786"/>
      <c r="G74" s="2786"/>
      <c r="H74" s="2786"/>
    </row>
    <row r="75" spans="1:8" s="1706" customFormat="1">
      <c r="A75" s="2907"/>
      <c r="B75" s="2899" t="s">
        <v>72</v>
      </c>
      <c r="C75" s="2786"/>
      <c r="D75" s="2786"/>
      <c r="E75" s="2786"/>
      <c r="F75" s="2786"/>
      <c r="G75" s="2786"/>
      <c r="H75" s="2786"/>
    </row>
    <row r="76" spans="1:8" s="1706" customFormat="1">
      <c r="A76" s="2907"/>
      <c r="B76" s="2899" t="s">
        <v>73</v>
      </c>
      <c r="C76" s="2786"/>
      <c r="D76" s="2786"/>
      <c r="E76" s="2786"/>
      <c r="F76" s="2786"/>
      <c r="G76" s="2786"/>
      <c r="H76" s="2786"/>
    </row>
    <row r="77" spans="1:8" s="1706" customFormat="1">
      <c r="A77" s="2907"/>
      <c r="B77" s="2899" t="s">
        <v>339</v>
      </c>
      <c r="C77" s="2786"/>
      <c r="D77" s="2786"/>
      <c r="E77" s="2786"/>
      <c r="F77" s="2786"/>
      <c r="G77" s="2786"/>
      <c r="H77" s="2786"/>
    </row>
    <row r="78" spans="1:8" s="1706" customFormat="1">
      <c r="A78" s="2907"/>
      <c r="B78" s="2901" t="s">
        <v>340</v>
      </c>
      <c r="C78" s="2786"/>
      <c r="D78" s="2786"/>
      <c r="E78" s="2786"/>
      <c r="F78" s="2786"/>
      <c r="G78" s="2786"/>
      <c r="H78" s="2786"/>
    </row>
    <row r="79" spans="1:8" s="1706" customFormat="1">
      <c r="A79" s="2907"/>
      <c r="B79" s="2899" t="s">
        <v>341</v>
      </c>
      <c r="C79" s="2786"/>
      <c r="D79" s="2786"/>
      <c r="E79" s="2786"/>
      <c r="F79" s="2786"/>
      <c r="G79" s="2786"/>
      <c r="H79" s="2786"/>
    </row>
    <row r="80" spans="1:8" s="1706" customFormat="1">
      <c r="A80" s="2907"/>
      <c r="B80" s="2899" t="s">
        <v>516</v>
      </c>
      <c r="C80" s="2786"/>
      <c r="D80" s="2786"/>
      <c r="E80" s="2786"/>
      <c r="F80" s="2786"/>
      <c r="G80" s="2786"/>
      <c r="H80" s="2786"/>
    </row>
    <row r="81" spans="1:10" s="1706" customFormat="1">
      <c r="A81" s="2907"/>
      <c r="B81" s="2899" t="s">
        <v>342</v>
      </c>
      <c r="C81" s="2786"/>
      <c r="D81" s="2786"/>
      <c r="E81" s="2786"/>
      <c r="F81" s="2786"/>
      <c r="G81" s="2786"/>
      <c r="H81" s="2786"/>
    </row>
    <row r="82" spans="1:10" s="1706" customFormat="1">
      <c r="A82" s="2907"/>
      <c r="B82" s="2899" t="s">
        <v>343</v>
      </c>
      <c r="C82" s="2786"/>
      <c r="D82" s="2786"/>
      <c r="E82" s="2786"/>
      <c r="F82" s="2786"/>
      <c r="G82" s="2786"/>
      <c r="H82" s="2786"/>
    </row>
    <row r="83" spans="1:10" s="1706" customFormat="1">
      <c r="A83" s="2907"/>
      <c r="B83" s="2899" t="s">
        <v>344</v>
      </c>
      <c r="C83" s="2786"/>
      <c r="D83" s="2786"/>
      <c r="E83" s="2786"/>
      <c r="F83" s="2786"/>
      <c r="G83" s="2786"/>
      <c r="H83" s="2786"/>
    </row>
    <row r="84" spans="1:10" s="1706" customFormat="1">
      <c r="A84" s="2907"/>
      <c r="B84" s="2899" t="s">
        <v>345</v>
      </c>
      <c r="C84" s="2786"/>
      <c r="D84" s="2786"/>
      <c r="E84" s="2786"/>
      <c r="F84" s="2786"/>
      <c r="G84" s="2786"/>
      <c r="H84" s="2786"/>
    </row>
    <row r="85" spans="1:10" s="1706" customFormat="1">
      <c r="A85" s="2880"/>
      <c r="B85" s="2902" t="s">
        <v>346</v>
      </c>
      <c r="C85" s="2905">
        <f t="shared" ref="C85:H85" si="1">SUM(C49:C84)</f>
        <v>0</v>
      </c>
      <c r="D85" s="2905">
        <f t="shared" si="1"/>
        <v>0</v>
      </c>
      <c r="E85" s="2905">
        <f t="shared" si="1"/>
        <v>0</v>
      </c>
      <c r="F85" s="2905">
        <f t="shared" si="1"/>
        <v>0</v>
      </c>
      <c r="G85" s="2905">
        <f t="shared" si="1"/>
        <v>0</v>
      </c>
      <c r="H85" s="2905">
        <f t="shared" si="1"/>
        <v>0</v>
      </c>
    </row>
    <row r="86" spans="1:10" s="1706" customFormat="1" ht="13.5" thickBot="1">
      <c r="A86" s="2908"/>
      <c r="B86" s="2909"/>
      <c r="C86" s="2906"/>
      <c r="D86" s="2906"/>
      <c r="E86" s="2906"/>
      <c r="F86" s="2906"/>
      <c r="G86" s="2906"/>
      <c r="H86" s="2906"/>
    </row>
    <row r="87" spans="1:10" s="1706" customFormat="1">
      <c r="C87" s="2789"/>
      <c r="D87" s="2789"/>
      <c r="E87" s="2789"/>
      <c r="F87" s="2789"/>
      <c r="G87" s="2789"/>
      <c r="H87" s="2789"/>
    </row>
    <row r="88" spans="1:10" s="1706" customFormat="1" ht="13.5" thickBot="1">
      <c r="C88" s="2789"/>
      <c r="D88" s="2789"/>
      <c r="E88" s="2789"/>
      <c r="F88" s="2789"/>
      <c r="G88" s="2789"/>
      <c r="H88" s="2789"/>
      <c r="J88" s="4135"/>
    </row>
    <row r="89" spans="1:10" s="1706" customFormat="1" ht="15" customHeight="1" thickBot="1">
      <c r="A89" s="4136" t="s">
        <v>68</v>
      </c>
      <c r="B89" s="4137"/>
      <c r="C89" s="4140" t="s">
        <v>1068</v>
      </c>
      <c r="D89" s="4142" t="s">
        <v>1069</v>
      </c>
      <c r="E89" s="4142" t="s">
        <v>1070</v>
      </c>
      <c r="F89" s="4142" t="s">
        <v>1071</v>
      </c>
      <c r="G89" s="4142" t="s">
        <v>1072</v>
      </c>
      <c r="H89" s="4146" t="s">
        <v>1894</v>
      </c>
      <c r="J89" s="4135"/>
    </row>
    <row r="90" spans="1:10" s="1706" customFormat="1" ht="37.5" customHeight="1" thickBot="1">
      <c r="A90" s="4138"/>
      <c r="B90" s="4139"/>
      <c r="C90" s="4141"/>
      <c r="D90" s="4143"/>
      <c r="E90" s="4143"/>
      <c r="F90" s="4143"/>
      <c r="G90" s="4143"/>
      <c r="H90" s="4147"/>
    </row>
    <row r="91" spans="1:10" s="1706" customFormat="1">
      <c r="A91" s="2907"/>
      <c r="B91" s="3762" t="s">
        <v>1994</v>
      </c>
      <c r="C91" s="3763"/>
      <c r="D91" s="3763"/>
      <c r="E91" s="3763"/>
      <c r="F91" s="3763"/>
      <c r="G91" s="3763"/>
      <c r="H91" s="3763"/>
    </row>
    <row r="92" spans="1:10" s="1706" customFormat="1">
      <c r="A92" s="2907"/>
      <c r="B92" s="2899" t="s">
        <v>379</v>
      </c>
      <c r="C92" s="2786"/>
      <c r="D92" s="2786"/>
      <c r="E92" s="2786"/>
      <c r="F92" s="2786"/>
      <c r="G92" s="2786"/>
      <c r="H92" s="2786"/>
    </row>
    <row r="93" spans="1:10" s="1706" customFormat="1">
      <c r="A93" s="2907"/>
      <c r="B93" s="2899" t="s">
        <v>380</v>
      </c>
      <c r="C93" s="2786"/>
      <c r="D93" s="2786"/>
      <c r="E93" s="2786"/>
      <c r="F93" s="2786"/>
      <c r="G93" s="2786"/>
      <c r="H93" s="2786"/>
    </row>
    <row r="94" spans="1:10" s="1706" customFormat="1">
      <c r="A94" s="2907"/>
      <c r="B94" s="2899" t="s">
        <v>381</v>
      </c>
      <c r="C94" s="2786"/>
      <c r="D94" s="2786"/>
      <c r="E94" s="2786"/>
      <c r="F94" s="2786"/>
      <c r="G94" s="2786"/>
      <c r="H94" s="2786"/>
    </row>
    <row r="95" spans="1:10" s="1706" customFormat="1">
      <c r="A95" s="2907"/>
      <c r="B95" s="2899" t="s">
        <v>382</v>
      </c>
      <c r="C95" s="2786"/>
      <c r="D95" s="2786"/>
      <c r="E95" s="2786"/>
      <c r="F95" s="2786"/>
      <c r="G95" s="2786"/>
      <c r="H95" s="2786"/>
    </row>
    <row r="96" spans="1:10" s="1706" customFormat="1">
      <c r="A96" s="2907"/>
      <c r="B96" s="2899" t="s">
        <v>383</v>
      </c>
      <c r="C96" s="2786"/>
      <c r="D96" s="2786"/>
      <c r="E96" s="2786"/>
      <c r="F96" s="2786"/>
      <c r="G96" s="2786"/>
      <c r="H96" s="2786"/>
    </row>
    <row r="97" spans="1:8" s="1706" customFormat="1">
      <c r="A97" s="2907"/>
      <c r="B97" s="2899" t="s">
        <v>384</v>
      </c>
      <c r="C97" s="2786"/>
      <c r="D97" s="2786"/>
      <c r="E97" s="2786"/>
      <c r="F97" s="2786"/>
      <c r="G97" s="2786"/>
      <c r="H97" s="2786"/>
    </row>
    <row r="98" spans="1:8" s="1706" customFormat="1">
      <c r="A98" s="2907"/>
      <c r="B98" s="2899" t="s">
        <v>385</v>
      </c>
      <c r="C98" s="2786"/>
      <c r="D98" s="2786"/>
      <c r="E98" s="2786"/>
      <c r="F98" s="2786"/>
      <c r="G98" s="2786"/>
      <c r="H98" s="2786"/>
    </row>
    <row r="99" spans="1:8" s="1706" customFormat="1">
      <c r="A99" s="2907"/>
      <c r="B99" s="2899" t="s">
        <v>386</v>
      </c>
      <c r="C99" s="2786"/>
      <c r="D99" s="2786"/>
      <c r="E99" s="2786"/>
      <c r="F99" s="2786"/>
      <c r="G99" s="2786"/>
      <c r="H99" s="2786"/>
    </row>
    <row r="100" spans="1:8" s="1706" customFormat="1">
      <c r="A100" s="2907"/>
      <c r="B100" s="2899" t="s">
        <v>387</v>
      </c>
      <c r="C100" s="2786"/>
      <c r="D100" s="2786"/>
      <c r="E100" s="2786"/>
      <c r="F100" s="2786"/>
      <c r="G100" s="2786"/>
      <c r="H100" s="2786"/>
    </row>
    <row r="101" spans="1:8" s="1706" customFormat="1">
      <c r="A101" s="2907"/>
      <c r="B101" s="2899" t="s">
        <v>388</v>
      </c>
      <c r="C101" s="2786"/>
      <c r="D101" s="2786"/>
      <c r="E101" s="2786"/>
      <c r="F101" s="2786"/>
      <c r="G101" s="2786"/>
      <c r="H101" s="2786"/>
    </row>
    <row r="102" spans="1:8" s="1706" customFormat="1">
      <c r="A102" s="2907"/>
      <c r="B102" s="2899" t="s">
        <v>389</v>
      </c>
      <c r="C102" s="2786"/>
      <c r="D102" s="2786"/>
      <c r="E102" s="2786"/>
      <c r="F102" s="2786"/>
      <c r="G102" s="2786"/>
      <c r="H102" s="2786"/>
    </row>
    <row r="103" spans="1:8" s="1706" customFormat="1">
      <c r="A103" s="2907"/>
      <c r="B103" s="2899" t="s">
        <v>390</v>
      </c>
      <c r="C103" s="2786"/>
      <c r="D103" s="2786"/>
      <c r="E103" s="2786"/>
      <c r="F103" s="2786"/>
      <c r="G103" s="2786"/>
      <c r="H103" s="2786"/>
    </row>
    <row r="104" spans="1:8" s="1706" customFormat="1">
      <c r="A104" s="2907"/>
      <c r="B104" s="2900" t="s">
        <v>391</v>
      </c>
      <c r="C104" s="2786"/>
      <c r="D104" s="2786"/>
      <c r="E104" s="2786"/>
      <c r="F104" s="2786"/>
      <c r="G104" s="2786"/>
      <c r="H104" s="2786"/>
    </row>
    <row r="105" spans="1:8" s="1706" customFormat="1">
      <c r="A105" s="2907"/>
      <c r="B105" s="2900" t="s">
        <v>392</v>
      </c>
      <c r="C105" s="2786"/>
      <c r="D105" s="2786"/>
      <c r="E105" s="2786"/>
      <c r="F105" s="2786"/>
      <c r="G105" s="2786"/>
      <c r="H105" s="2786"/>
    </row>
    <row r="106" spans="1:8" s="1706" customFormat="1">
      <c r="A106" s="2907"/>
      <c r="B106" s="2900" t="s">
        <v>393</v>
      </c>
      <c r="C106" s="2786"/>
      <c r="D106" s="2786"/>
      <c r="E106" s="2786"/>
      <c r="F106" s="2786"/>
      <c r="G106" s="2786"/>
      <c r="H106" s="2786"/>
    </row>
    <row r="107" spans="1:8" s="1706" customFormat="1">
      <c r="A107" s="2907"/>
      <c r="B107" s="2900" t="s">
        <v>394</v>
      </c>
      <c r="C107" s="2786"/>
      <c r="D107" s="2786"/>
      <c r="E107" s="2786"/>
      <c r="F107" s="2786"/>
      <c r="G107" s="2786"/>
      <c r="H107" s="2786"/>
    </row>
    <row r="108" spans="1:8" s="1706" customFormat="1">
      <c r="A108" s="2907"/>
      <c r="B108" s="2900" t="s">
        <v>395</v>
      </c>
      <c r="C108" s="2786"/>
      <c r="D108" s="2786"/>
      <c r="E108" s="2786"/>
      <c r="F108" s="2786"/>
      <c r="G108" s="2786"/>
      <c r="H108" s="2786"/>
    </row>
    <row r="109" spans="1:8" s="1706" customFormat="1">
      <c r="A109" s="2907"/>
      <c r="B109" s="2899" t="s">
        <v>396</v>
      </c>
      <c r="C109" s="2786"/>
      <c r="D109" s="2786"/>
      <c r="E109" s="2786"/>
      <c r="F109" s="2786"/>
      <c r="G109" s="2786"/>
      <c r="H109" s="2786"/>
    </row>
    <row r="110" spans="1:8" s="1706" customFormat="1">
      <c r="A110" s="2907"/>
      <c r="B110" s="2899" t="s">
        <v>335</v>
      </c>
      <c r="C110" s="2786"/>
      <c r="D110" s="2786"/>
      <c r="E110" s="2786"/>
      <c r="F110" s="2786"/>
      <c r="G110" s="2786"/>
      <c r="H110" s="2786"/>
    </row>
    <row r="111" spans="1:8" s="1706" customFormat="1">
      <c r="A111" s="2907"/>
      <c r="B111" s="2899" t="s">
        <v>336</v>
      </c>
      <c r="C111" s="2786"/>
      <c r="D111" s="2786"/>
      <c r="E111" s="2786"/>
      <c r="F111" s="2786"/>
      <c r="G111" s="2786"/>
      <c r="H111" s="2786"/>
    </row>
    <row r="112" spans="1:8" s="1706" customFormat="1">
      <c r="A112" s="2907"/>
      <c r="B112" s="2899" t="s">
        <v>337</v>
      </c>
      <c r="C112" s="2786"/>
      <c r="D112" s="2786"/>
      <c r="E112" s="2786"/>
      <c r="F112" s="2786"/>
      <c r="G112" s="2786"/>
      <c r="H112" s="2786"/>
    </row>
    <row r="113" spans="1:8" s="1706" customFormat="1">
      <c r="A113" s="2907"/>
      <c r="B113" s="2899" t="s">
        <v>338</v>
      </c>
      <c r="C113" s="2786"/>
      <c r="D113" s="2786"/>
      <c r="E113" s="2786"/>
      <c r="F113" s="2786"/>
      <c r="G113" s="2786"/>
      <c r="H113" s="2786"/>
    </row>
    <row r="114" spans="1:8" s="1706" customFormat="1">
      <c r="A114" s="2907"/>
      <c r="B114" s="2899" t="s">
        <v>69</v>
      </c>
      <c r="C114" s="2786"/>
      <c r="D114" s="2786"/>
      <c r="E114" s="2786"/>
      <c r="F114" s="2786"/>
      <c r="G114" s="2786"/>
      <c r="H114" s="2786"/>
    </row>
    <row r="115" spans="1:8" s="1706" customFormat="1">
      <c r="A115" s="2907"/>
      <c r="B115" s="2899" t="s">
        <v>70</v>
      </c>
      <c r="C115" s="2786"/>
      <c r="D115" s="2786"/>
      <c r="E115" s="2786"/>
      <c r="F115" s="2786"/>
      <c r="G115" s="2786"/>
      <c r="H115" s="2786"/>
    </row>
    <row r="116" spans="1:8" s="1706" customFormat="1">
      <c r="A116" s="2907"/>
      <c r="B116" s="2899" t="s">
        <v>71</v>
      </c>
      <c r="C116" s="2786"/>
      <c r="D116" s="2786"/>
      <c r="E116" s="2786"/>
      <c r="F116" s="2786"/>
      <c r="G116" s="2786"/>
      <c r="H116" s="2786"/>
    </row>
    <row r="117" spans="1:8" s="1706" customFormat="1">
      <c r="A117" s="2907"/>
      <c r="B117" s="2899" t="s">
        <v>72</v>
      </c>
      <c r="C117" s="2786"/>
      <c r="D117" s="2786"/>
      <c r="E117" s="2786"/>
      <c r="F117" s="2786"/>
      <c r="G117" s="2786"/>
      <c r="H117" s="2786"/>
    </row>
    <row r="118" spans="1:8" s="1706" customFormat="1">
      <c r="A118" s="2907"/>
      <c r="B118" s="2899" t="s">
        <v>73</v>
      </c>
      <c r="C118" s="2786"/>
      <c r="D118" s="2786"/>
      <c r="E118" s="2786"/>
      <c r="F118" s="2786"/>
      <c r="G118" s="2786"/>
      <c r="H118" s="2786"/>
    </row>
    <row r="119" spans="1:8" s="1706" customFormat="1">
      <c r="A119" s="2907"/>
      <c r="B119" s="2899" t="s">
        <v>339</v>
      </c>
      <c r="C119" s="2786"/>
      <c r="D119" s="2786"/>
      <c r="E119" s="2786"/>
      <c r="F119" s="2786"/>
      <c r="G119" s="2786"/>
      <c r="H119" s="2786"/>
    </row>
    <row r="120" spans="1:8" s="1706" customFormat="1">
      <c r="A120" s="2907"/>
      <c r="B120" s="2901" t="s">
        <v>340</v>
      </c>
      <c r="C120" s="2786"/>
      <c r="D120" s="2786"/>
      <c r="E120" s="2786"/>
      <c r="F120" s="2786"/>
      <c r="G120" s="2786"/>
      <c r="H120" s="2786"/>
    </row>
    <row r="121" spans="1:8" s="1706" customFormat="1">
      <c r="A121" s="2907"/>
      <c r="B121" s="2899" t="s">
        <v>341</v>
      </c>
      <c r="C121" s="2786"/>
      <c r="D121" s="2786"/>
      <c r="E121" s="2786"/>
      <c r="F121" s="2786"/>
      <c r="G121" s="2786"/>
      <c r="H121" s="2786"/>
    </row>
    <row r="122" spans="1:8" s="1706" customFormat="1">
      <c r="A122" s="2907"/>
      <c r="B122" s="2899" t="s">
        <v>516</v>
      </c>
      <c r="C122" s="2786"/>
      <c r="D122" s="2786"/>
      <c r="E122" s="2786"/>
      <c r="F122" s="2786"/>
      <c r="G122" s="2786"/>
      <c r="H122" s="2786"/>
    </row>
    <row r="123" spans="1:8" s="1706" customFormat="1">
      <c r="A123" s="2907"/>
      <c r="B123" s="2899" t="s">
        <v>342</v>
      </c>
      <c r="C123" s="2786"/>
      <c r="D123" s="2786"/>
      <c r="E123" s="2786"/>
      <c r="F123" s="2786"/>
      <c r="G123" s="2786"/>
      <c r="H123" s="2786"/>
    </row>
    <row r="124" spans="1:8" s="1706" customFormat="1">
      <c r="A124" s="2907"/>
      <c r="B124" s="2899" t="s">
        <v>343</v>
      </c>
      <c r="C124" s="2786"/>
      <c r="D124" s="2786"/>
      <c r="E124" s="2786"/>
      <c r="F124" s="2786"/>
      <c r="G124" s="2786"/>
      <c r="H124" s="2786"/>
    </row>
    <row r="125" spans="1:8" s="1706" customFormat="1">
      <c r="A125" s="2907"/>
      <c r="B125" s="2899" t="s">
        <v>344</v>
      </c>
      <c r="C125" s="2786"/>
      <c r="D125" s="2786"/>
      <c r="E125" s="2786"/>
      <c r="F125" s="2786"/>
      <c r="G125" s="2786"/>
      <c r="H125" s="2786"/>
    </row>
    <row r="126" spans="1:8" s="1706" customFormat="1">
      <c r="A126" s="2907"/>
      <c r="B126" s="2899" t="s">
        <v>345</v>
      </c>
      <c r="C126" s="2786"/>
      <c r="D126" s="2786"/>
      <c r="E126" s="2786"/>
      <c r="F126" s="2786"/>
      <c r="G126" s="2786"/>
      <c r="H126" s="2786"/>
    </row>
    <row r="127" spans="1:8" s="1706" customFormat="1">
      <c r="A127" s="2880"/>
      <c r="B127" s="2902" t="s">
        <v>346</v>
      </c>
      <c r="C127" s="2905">
        <f t="shared" ref="C127:H127" si="2">SUM(C91:C126)</f>
        <v>0</v>
      </c>
      <c r="D127" s="2905">
        <f t="shared" si="2"/>
        <v>0</v>
      </c>
      <c r="E127" s="2905">
        <f t="shared" si="2"/>
        <v>0</v>
      </c>
      <c r="F127" s="2905">
        <f t="shared" si="2"/>
        <v>0</v>
      </c>
      <c r="G127" s="2905">
        <f t="shared" si="2"/>
        <v>0</v>
      </c>
      <c r="H127" s="2905">
        <f t="shared" si="2"/>
        <v>0</v>
      </c>
    </row>
    <row r="128" spans="1:8" s="1706" customFormat="1" ht="13.5" thickBot="1">
      <c r="A128" s="2908"/>
      <c r="B128" s="2909"/>
      <c r="C128" s="2906"/>
      <c r="D128" s="2906"/>
      <c r="E128" s="2906"/>
      <c r="F128" s="2906"/>
      <c r="G128" s="2906"/>
      <c r="H128" s="2906"/>
    </row>
    <row r="129" spans="1:8" s="1706" customFormat="1">
      <c r="C129" s="2789"/>
      <c r="D129" s="2789"/>
      <c r="E129" s="2789"/>
      <c r="F129" s="2789"/>
      <c r="G129" s="2789"/>
      <c r="H129" s="2789"/>
    </row>
    <row r="130" spans="1:8" s="1706" customFormat="1" ht="13.5" thickBot="1">
      <c r="C130" s="2789"/>
      <c r="D130" s="2789"/>
      <c r="E130" s="2789"/>
      <c r="F130" s="2789"/>
      <c r="G130" s="2789"/>
      <c r="H130" s="2789"/>
    </row>
    <row r="131" spans="1:8" s="1706" customFormat="1" ht="12.75" customHeight="1" thickBot="1">
      <c r="A131" s="4136" t="s">
        <v>1075</v>
      </c>
      <c r="B131" s="4144"/>
      <c r="C131" s="4133" t="s">
        <v>1076</v>
      </c>
      <c r="D131" s="4133" t="s">
        <v>1077</v>
      </c>
      <c r="E131" s="4133" t="s">
        <v>1078</v>
      </c>
      <c r="F131" s="4133" t="s">
        <v>1079</v>
      </c>
      <c r="G131" s="4133" t="s">
        <v>1080</v>
      </c>
      <c r="H131" s="4129" t="s">
        <v>1895</v>
      </c>
    </row>
    <row r="132" spans="1:8" s="1706" customFormat="1" ht="48" customHeight="1" thickBot="1">
      <c r="A132" s="4138"/>
      <c r="B132" s="4145"/>
      <c r="C132" s="4134"/>
      <c r="D132" s="4134"/>
      <c r="E132" s="4134"/>
      <c r="F132" s="4134"/>
      <c r="G132" s="4134"/>
      <c r="H132" s="4130"/>
    </row>
    <row r="133" spans="1:8" s="1706" customFormat="1">
      <c r="A133" s="2907"/>
      <c r="B133" s="3762" t="s">
        <v>1994</v>
      </c>
      <c r="C133" s="2910">
        <f t="shared" ref="C133:G149" si="3">+C7+C49+C91</f>
        <v>0</v>
      </c>
      <c r="D133" s="2910">
        <f t="shared" si="3"/>
        <v>0</v>
      </c>
      <c r="E133" s="2910">
        <f t="shared" si="3"/>
        <v>0</v>
      </c>
      <c r="F133" s="2910">
        <f t="shared" si="3"/>
        <v>0</v>
      </c>
      <c r="G133" s="2910">
        <f t="shared" si="3"/>
        <v>0</v>
      </c>
      <c r="H133" s="2910">
        <f t="shared" ref="H133:H168" si="4">+H7+H49+H91</f>
        <v>0</v>
      </c>
    </row>
    <row r="134" spans="1:8" s="1706" customFormat="1">
      <c r="A134" s="2907"/>
      <c r="B134" s="2899" t="s">
        <v>379</v>
      </c>
      <c r="C134" s="2910">
        <f t="shared" si="3"/>
        <v>0</v>
      </c>
      <c r="D134" s="2910">
        <f t="shared" si="3"/>
        <v>0</v>
      </c>
      <c r="E134" s="2910">
        <f t="shared" si="3"/>
        <v>0</v>
      </c>
      <c r="F134" s="2910">
        <f t="shared" si="3"/>
        <v>0</v>
      </c>
      <c r="G134" s="2910">
        <f t="shared" si="3"/>
        <v>0</v>
      </c>
      <c r="H134" s="2910">
        <f t="shared" si="4"/>
        <v>0</v>
      </c>
    </row>
    <row r="135" spans="1:8" s="1706" customFormat="1">
      <c r="A135" s="2907"/>
      <c r="B135" s="2899" t="s">
        <v>380</v>
      </c>
      <c r="C135" s="2910">
        <f t="shared" si="3"/>
        <v>0</v>
      </c>
      <c r="D135" s="2910">
        <f t="shared" si="3"/>
        <v>0</v>
      </c>
      <c r="E135" s="2910">
        <f t="shared" si="3"/>
        <v>0</v>
      </c>
      <c r="F135" s="2910">
        <f t="shared" si="3"/>
        <v>0</v>
      </c>
      <c r="G135" s="2910">
        <f t="shared" si="3"/>
        <v>0</v>
      </c>
      <c r="H135" s="2910">
        <f t="shared" si="4"/>
        <v>0</v>
      </c>
    </row>
    <row r="136" spans="1:8" s="1706" customFormat="1">
      <c r="A136" s="2907"/>
      <c r="B136" s="2899" t="s">
        <v>381</v>
      </c>
      <c r="C136" s="2910">
        <f t="shared" si="3"/>
        <v>0</v>
      </c>
      <c r="D136" s="2910">
        <f t="shared" si="3"/>
        <v>0</v>
      </c>
      <c r="E136" s="2910">
        <f t="shared" si="3"/>
        <v>0</v>
      </c>
      <c r="F136" s="2910">
        <f t="shared" si="3"/>
        <v>0</v>
      </c>
      <c r="G136" s="2910">
        <f t="shared" si="3"/>
        <v>0</v>
      </c>
      <c r="H136" s="2910">
        <f t="shared" si="4"/>
        <v>0</v>
      </c>
    </row>
    <row r="137" spans="1:8" s="1706" customFormat="1">
      <c r="A137" s="2907"/>
      <c r="B137" s="2899" t="s">
        <v>382</v>
      </c>
      <c r="C137" s="2910">
        <f t="shared" si="3"/>
        <v>0</v>
      </c>
      <c r="D137" s="2910">
        <f t="shared" si="3"/>
        <v>0</v>
      </c>
      <c r="E137" s="2910">
        <f t="shared" si="3"/>
        <v>0</v>
      </c>
      <c r="F137" s="2910">
        <f t="shared" si="3"/>
        <v>0</v>
      </c>
      <c r="G137" s="2910">
        <f t="shared" si="3"/>
        <v>0</v>
      </c>
      <c r="H137" s="2910">
        <f t="shared" si="4"/>
        <v>0</v>
      </c>
    </row>
    <row r="138" spans="1:8" s="1706" customFormat="1">
      <c r="A138" s="2907"/>
      <c r="B138" s="2899" t="s">
        <v>383</v>
      </c>
      <c r="C138" s="2910">
        <f t="shared" si="3"/>
        <v>0</v>
      </c>
      <c r="D138" s="2910">
        <f t="shared" si="3"/>
        <v>0</v>
      </c>
      <c r="E138" s="2910">
        <f t="shared" si="3"/>
        <v>0</v>
      </c>
      <c r="F138" s="2910">
        <f t="shared" si="3"/>
        <v>0</v>
      </c>
      <c r="G138" s="2910">
        <f t="shared" si="3"/>
        <v>0</v>
      </c>
      <c r="H138" s="2910">
        <f t="shared" si="4"/>
        <v>0</v>
      </c>
    </row>
    <row r="139" spans="1:8" s="1706" customFormat="1">
      <c r="A139" s="2907"/>
      <c r="B139" s="2899" t="s">
        <v>384</v>
      </c>
      <c r="C139" s="2910">
        <f t="shared" si="3"/>
        <v>0</v>
      </c>
      <c r="D139" s="2910">
        <f t="shared" si="3"/>
        <v>0</v>
      </c>
      <c r="E139" s="2910">
        <f t="shared" si="3"/>
        <v>0</v>
      </c>
      <c r="F139" s="2910">
        <f t="shared" si="3"/>
        <v>0</v>
      </c>
      <c r="G139" s="2910">
        <f t="shared" si="3"/>
        <v>0</v>
      </c>
      <c r="H139" s="2910">
        <f t="shared" si="4"/>
        <v>0</v>
      </c>
    </row>
    <row r="140" spans="1:8" s="1706" customFormat="1">
      <c r="A140" s="2907"/>
      <c r="B140" s="2899" t="s">
        <v>385</v>
      </c>
      <c r="C140" s="2910">
        <f t="shared" si="3"/>
        <v>0</v>
      </c>
      <c r="D140" s="2910">
        <f t="shared" si="3"/>
        <v>0</v>
      </c>
      <c r="E140" s="2910">
        <f t="shared" si="3"/>
        <v>0</v>
      </c>
      <c r="F140" s="2910">
        <f t="shared" si="3"/>
        <v>0</v>
      </c>
      <c r="G140" s="2910">
        <f t="shared" si="3"/>
        <v>0</v>
      </c>
      <c r="H140" s="2910">
        <f t="shared" si="4"/>
        <v>0</v>
      </c>
    </row>
    <row r="141" spans="1:8" s="1706" customFormat="1">
      <c r="A141" s="2907"/>
      <c r="B141" s="2899" t="s">
        <v>386</v>
      </c>
      <c r="C141" s="2910">
        <f t="shared" si="3"/>
        <v>0</v>
      </c>
      <c r="D141" s="2910">
        <f t="shared" si="3"/>
        <v>0</v>
      </c>
      <c r="E141" s="2910">
        <f t="shared" si="3"/>
        <v>0</v>
      </c>
      <c r="F141" s="2910">
        <f t="shared" si="3"/>
        <v>0</v>
      </c>
      <c r="G141" s="2910">
        <f t="shared" si="3"/>
        <v>0</v>
      </c>
      <c r="H141" s="2910">
        <f t="shared" si="4"/>
        <v>0</v>
      </c>
    </row>
    <row r="142" spans="1:8" s="1706" customFormat="1">
      <c r="A142" s="2907"/>
      <c r="B142" s="2899" t="s">
        <v>387</v>
      </c>
      <c r="C142" s="2910">
        <f t="shared" si="3"/>
        <v>0</v>
      </c>
      <c r="D142" s="2910">
        <f t="shared" si="3"/>
        <v>0</v>
      </c>
      <c r="E142" s="2910">
        <f t="shared" si="3"/>
        <v>0</v>
      </c>
      <c r="F142" s="2910">
        <f t="shared" si="3"/>
        <v>0</v>
      </c>
      <c r="G142" s="2910">
        <f t="shared" si="3"/>
        <v>0</v>
      </c>
      <c r="H142" s="2910">
        <f t="shared" si="4"/>
        <v>0</v>
      </c>
    </row>
    <row r="143" spans="1:8" s="1706" customFormat="1">
      <c r="A143" s="2907"/>
      <c r="B143" s="2899" t="s">
        <v>388</v>
      </c>
      <c r="C143" s="2910">
        <f t="shared" si="3"/>
        <v>0</v>
      </c>
      <c r="D143" s="2910">
        <f t="shared" si="3"/>
        <v>0</v>
      </c>
      <c r="E143" s="2910">
        <f t="shared" si="3"/>
        <v>0</v>
      </c>
      <c r="F143" s="2910">
        <f t="shared" si="3"/>
        <v>0</v>
      </c>
      <c r="G143" s="2910">
        <f t="shared" si="3"/>
        <v>0</v>
      </c>
      <c r="H143" s="2910">
        <f t="shared" si="4"/>
        <v>0</v>
      </c>
    </row>
    <row r="144" spans="1:8" s="1706" customFormat="1">
      <c r="A144" s="2907"/>
      <c r="B144" s="2899" t="s">
        <v>389</v>
      </c>
      <c r="C144" s="2910">
        <f t="shared" si="3"/>
        <v>0</v>
      </c>
      <c r="D144" s="2910">
        <f t="shared" si="3"/>
        <v>0</v>
      </c>
      <c r="E144" s="2910">
        <f t="shared" si="3"/>
        <v>0</v>
      </c>
      <c r="F144" s="2910">
        <f t="shared" si="3"/>
        <v>0</v>
      </c>
      <c r="G144" s="2910">
        <f t="shared" si="3"/>
        <v>0</v>
      </c>
      <c r="H144" s="2910">
        <f t="shared" si="4"/>
        <v>0</v>
      </c>
    </row>
    <row r="145" spans="1:8" s="1706" customFormat="1">
      <c r="A145" s="2907"/>
      <c r="B145" s="2899" t="s">
        <v>390</v>
      </c>
      <c r="C145" s="2910">
        <f t="shared" si="3"/>
        <v>0</v>
      </c>
      <c r="D145" s="2910">
        <f t="shared" si="3"/>
        <v>0</v>
      </c>
      <c r="E145" s="2910">
        <f t="shared" si="3"/>
        <v>0</v>
      </c>
      <c r="F145" s="2910">
        <f t="shared" si="3"/>
        <v>0</v>
      </c>
      <c r="G145" s="2910">
        <f t="shared" si="3"/>
        <v>0</v>
      </c>
      <c r="H145" s="2910">
        <f t="shared" si="4"/>
        <v>0</v>
      </c>
    </row>
    <row r="146" spans="1:8" s="1706" customFormat="1">
      <c r="A146" s="2907"/>
      <c r="B146" s="2900" t="s">
        <v>391</v>
      </c>
      <c r="C146" s="2910">
        <f t="shared" si="3"/>
        <v>0</v>
      </c>
      <c r="D146" s="2910">
        <f t="shared" si="3"/>
        <v>0</v>
      </c>
      <c r="E146" s="2910">
        <f t="shared" si="3"/>
        <v>0</v>
      </c>
      <c r="F146" s="2910">
        <f t="shared" si="3"/>
        <v>0</v>
      </c>
      <c r="G146" s="2910">
        <f t="shared" si="3"/>
        <v>0</v>
      </c>
      <c r="H146" s="2910">
        <f t="shared" si="4"/>
        <v>0</v>
      </c>
    </row>
    <row r="147" spans="1:8" s="1706" customFormat="1">
      <c r="A147" s="2907"/>
      <c r="B147" s="2900" t="s">
        <v>392</v>
      </c>
      <c r="C147" s="2910">
        <f t="shared" si="3"/>
        <v>0</v>
      </c>
      <c r="D147" s="2910">
        <f t="shared" si="3"/>
        <v>0</v>
      </c>
      <c r="E147" s="2910">
        <f t="shared" si="3"/>
        <v>0</v>
      </c>
      <c r="F147" s="2910">
        <f t="shared" si="3"/>
        <v>0</v>
      </c>
      <c r="G147" s="2910">
        <f t="shared" si="3"/>
        <v>0</v>
      </c>
      <c r="H147" s="2910">
        <f t="shared" si="4"/>
        <v>0</v>
      </c>
    </row>
    <row r="148" spans="1:8" s="1706" customFormat="1">
      <c r="A148" s="2907"/>
      <c r="B148" s="2900" t="s">
        <v>393</v>
      </c>
      <c r="C148" s="2910">
        <f t="shared" si="3"/>
        <v>0</v>
      </c>
      <c r="D148" s="2910">
        <f t="shared" si="3"/>
        <v>0</v>
      </c>
      <c r="E148" s="2910">
        <f t="shared" si="3"/>
        <v>0</v>
      </c>
      <c r="F148" s="2910">
        <f t="shared" si="3"/>
        <v>0</v>
      </c>
      <c r="G148" s="2910">
        <f t="shared" si="3"/>
        <v>0</v>
      </c>
      <c r="H148" s="2910">
        <f t="shared" si="4"/>
        <v>0</v>
      </c>
    </row>
    <row r="149" spans="1:8" s="1706" customFormat="1">
      <c r="A149" s="2907"/>
      <c r="B149" s="2900" t="s">
        <v>394</v>
      </c>
      <c r="C149" s="2910">
        <f t="shared" si="3"/>
        <v>0</v>
      </c>
      <c r="D149" s="2910">
        <f t="shared" si="3"/>
        <v>0</v>
      </c>
      <c r="E149" s="2910">
        <f t="shared" si="3"/>
        <v>0</v>
      </c>
      <c r="F149" s="2910">
        <f t="shared" si="3"/>
        <v>0</v>
      </c>
      <c r="G149" s="2910">
        <f t="shared" si="3"/>
        <v>0</v>
      </c>
      <c r="H149" s="2910">
        <f t="shared" si="4"/>
        <v>0</v>
      </c>
    </row>
    <row r="150" spans="1:8" s="1706" customFormat="1">
      <c r="A150" s="2907"/>
      <c r="B150" s="2900" t="s">
        <v>395</v>
      </c>
      <c r="C150" s="2910">
        <f t="shared" ref="C150:G165" si="5">+C24+C66+C108</f>
        <v>0</v>
      </c>
      <c r="D150" s="2910">
        <f t="shared" si="5"/>
        <v>0</v>
      </c>
      <c r="E150" s="2910">
        <f t="shared" si="5"/>
        <v>0</v>
      </c>
      <c r="F150" s="2910">
        <f t="shared" si="5"/>
        <v>0</v>
      </c>
      <c r="G150" s="2910">
        <f t="shared" si="5"/>
        <v>0</v>
      </c>
      <c r="H150" s="2910">
        <f t="shared" si="4"/>
        <v>0</v>
      </c>
    </row>
    <row r="151" spans="1:8" s="1706" customFormat="1">
      <c r="A151" s="2907"/>
      <c r="B151" s="2899" t="s">
        <v>396</v>
      </c>
      <c r="C151" s="2910">
        <f t="shared" si="5"/>
        <v>0</v>
      </c>
      <c r="D151" s="2910">
        <f t="shared" si="5"/>
        <v>0</v>
      </c>
      <c r="E151" s="2910">
        <f t="shared" si="5"/>
        <v>0</v>
      </c>
      <c r="F151" s="2910">
        <f t="shared" si="5"/>
        <v>0</v>
      </c>
      <c r="G151" s="2910">
        <f t="shared" si="5"/>
        <v>0</v>
      </c>
      <c r="H151" s="2910">
        <f t="shared" si="4"/>
        <v>0</v>
      </c>
    </row>
    <row r="152" spans="1:8" s="1706" customFormat="1">
      <c r="A152" s="2907"/>
      <c r="B152" s="2899" t="s">
        <v>335</v>
      </c>
      <c r="C152" s="2910">
        <f t="shared" si="5"/>
        <v>0</v>
      </c>
      <c r="D152" s="2910">
        <f t="shared" si="5"/>
        <v>0</v>
      </c>
      <c r="E152" s="2910">
        <f t="shared" si="5"/>
        <v>0</v>
      </c>
      <c r="F152" s="2910">
        <f t="shared" si="5"/>
        <v>0</v>
      </c>
      <c r="G152" s="2910">
        <f t="shared" si="5"/>
        <v>0</v>
      </c>
      <c r="H152" s="2910">
        <f t="shared" si="4"/>
        <v>0</v>
      </c>
    </row>
    <row r="153" spans="1:8" s="1706" customFormat="1">
      <c r="A153" s="2907"/>
      <c r="B153" s="2899" t="s">
        <v>336</v>
      </c>
      <c r="C153" s="2910">
        <f t="shared" si="5"/>
        <v>0</v>
      </c>
      <c r="D153" s="2910">
        <f t="shared" si="5"/>
        <v>0</v>
      </c>
      <c r="E153" s="2910">
        <f t="shared" si="5"/>
        <v>0</v>
      </c>
      <c r="F153" s="2910">
        <f t="shared" si="5"/>
        <v>0</v>
      </c>
      <c r="G153" s="2910">
        <f t="shared" si="5"/>
        <v>0</v>
      </c>
      <c r="H153" s="2910">
        <f t="shared" si="4"/>
        <v>0</v>
      </c>
    </row>
    <row r="154" spans="1:8" s="1706" customFormat="1">
      <c r="A154" s="2907"/>
      <c r="B154" s="2899" t="s">
        <v>337</v>
      </c>
      <c r="C154" s="2910">
        <f t="shared" si="5"/>
        <v>0</v>
      </c>
      <c r="D154" s="2910">
        <f t="shared" si="5"/>
        <v>0</v>
      </c>
      <c r="E154" s="2910">
        <f t="shared" si="5"/>
        <v>0</v>
      </c>
      <c r="F154" s="2910">
        <f t="shared" si="5"/>
        <v>0</v>
      </c>
      <c r="G154" s="2910">
        <f t="shared" si="5"/>
        <v>0</v>
      </c>
      <c r="H154" s="2910">
        <f t="shared" si="4"/>
        <v>0</v>
      </c>
    </row>
    <row r="155" spans="1:8" s="1706" customFormat="1">
      <c r="A155" s="2907"/>
      <c r="B155" s="2899" t="s">
        <v>338</v>
      </c>
      <c r="C155" s="2910">
        <f t="shared" si="5"/>
        <v>0</v>
      </c>
      <c r="D155" s="2910">
        <f t="shared" si="5"/>
        <v>0</v>
      </c>
      <c r="E155" s="2910">
        <f t="shared" si="5"/>
        <v>0</v>
      </c>
      <c r="F155" s="2910">
        <f t="shared" si="5"/>
        <v>0</v>
      </c>
      <c r="G155" s="2910">
        <f t="shared" si="5"/>
        <v>0</v>
      </c>
      <c r="H155" s="2910">
        <f t="shared" si="4"/>
        <v>0</v>
      </c>
    </row>
    <row r="156" spans="1:8" s="1706" customFormat="1">
      <c r="A156" s="2907"/>
      <c r="B156" s="2899" t="s">
        <v>69</v>
      </c>
      <c r="C156" s="2910">
        <f t="shared" si="5"/>
        <v>0</v>
      </c>
      <c r="D156" s="2910">
        <f t="shared" si="5"/>
        <v>0</v>
      </c>
      <c r="E156" s="2910">
        <f t="shared" si="5"/>
        <v>0</v>
      </c>
      <c r="F156" s="2910">
        <f t="shared" si="5"/>
        <v>0</v>
      </c>
      <c r="G156" s="2910">
        <f t="shared" si="5"/>
        <v>0</v>
      </c>
      <c r="H156" s="2910">
        <f t="shared" si="4"/>
        <v>0</v>
      </c>
    </row>
    <row r="157" spans="1:8" s="1706" customFormat="1">
      <c r="A157" s="2907"/>
      <c r="B157" s="2899" t="s">
        <v>70</v>
      </c>
      <c r="C157" s="2910">
        <f t="shared" si="5"/>
        <v>0</v>
      </c>
      <c r="D157" s="2910">
        <f t="shared" si="5"/>
        <v>0</v>
      </c>
      <c r="E157" s="2910">
        <f t="shared" si="5"/>
        <v>0</v>
      </c>
      <c r="F157" s="2910">
        <f t="shared" si="5"/>
        <v>0</v>
      </c>
      <c r="G157" s="2910">
        <f t="shared" si="5"/>
        <v>0</v>
      </c>
      <c r="H157" s="2910">
        <f t="shared" si="4"/>
        <v>0</v>
      </c>
    </row>
    <row r="158" spans="1:8" s="1706" customFormat="1">
      <c r="A158" s="2907"/>
      <c r="B158" s="2899" t="s">
        <v>71</v>
      </c>
      <c r="C158" s="2910">
        <f t="shared" si="5"/>
        <v>0</v>
      </c>
      <c r="D158" s="2910">
        <f t="shared" si="5"/>
        <v>0</v>
      </c>
      <c r="E158" s="2910">
        <f t="shared" si="5"/>
        <v>0</v>
      </c>
      <c r="F158" s="2910">
        <f t="shared" si="5"/>
        <v>0</v>
      </c>
      <c r="G158" s="2910">
        <f t="shared" si="5"/>
        <v>0</v>
      </c>
      <c r="H158" s="2910">
        <f t="shared" si="4"/>
        <v>0</v>
      </c>
    </row>
    <row r="159" spans="1:8" s="1706" customFormat="1">
      <c r="A159" s="2907"/>
      <c r="B159" s="2899" t="s">
        <v>72</v>
      </c>
      <c r="C159" s="2910">
        <f t="shared" si="5"/>
        <v>0</v>
      </c>
      <c r="D159" s="2910">
        <f t="shared" si="5"/>
        <v>0</v>
      </c>
      <c r="E159" s="2910">
        <f t="shared" si="5"/>
        <v>0</v>
      </c>
      <c r="F159" s="2910">
        <f t="shared" si="5"/>
        <v>0</v>
      </c>
      <c r="G159" s="2910">
        <f t="shared" si="5"/>
        <v>0</v>
      </c>
      <c r="H159" s="2910">
        <f t="shared" si="4"/>
        <v>0</v>
      </c>
    </row>
    <row r="160" spans="1:8" s="1706" customFormat="1">
      <c r="A160" s="2907"/>
      <c r="B160" s="2899" t="s">
        <v>73</v>
      </c>
      <c r="C160" s="2910">
        <f t="shared" si="5"/>
        <v>0</v>
      </c>
      <c r="D160" s="2910">
        <f t="shared" si="5"/>
        <v>0</v>
      </c>
      <c r="E160" s="2910">
        <f t="shared" si="5"/>
        <v>0</v>
      </c>
      <c r="F160" s="2910">
        <f t="shared" si="5"/>
        <v>0</v>
      </c>
      <c r="G160" s="2910">
        <f t="shared" si="5"/>
        <v>0</v>
      </c>
      <c r="H160" s="2910">
        <f t="shared" si="4"/>
        <v>0</v>
      </c>
    </row>
    <row r="161" spans="1:8" s="1706" customFormat="1">
      <c r="A161" s="2907"/>
      <c r="B161" s="2899" t="s">
        <v>339</v>
      </c>
      <c r="C161" s="2910">
        <f t="shared" si="5"/>
        <v>0</v>
      </c>
      <c r="D161" s="2910">
        <f t="shared" si="5"/>
        <v>0</v>
      </c>
      <c r="E161" s="2910">
        <f t="shared" si="5"/>
        <v>0</v>
      </c>
      <c r="F161" s="2910">
        <f t="shared" si="5"/>
        <v>0</v>
      </c>
      <c r="G161" s="2910">
        <f t="shared" si="5"/>
        <v>0</v>
      </c>
      <c r="H161" s="2910">
        <f t="shared" si="4"/>
        <v>0</v>
      </c>
    </row>
    <row r="162" spans="1:8" s="1706" customFormat="1">
      <c r="A162" s="2907"/>
      <c r="B162" s="2901" t="s">
        <v>340</v>
      </c>
      <c r="C162" s="2910">
        <f t="shared" si="5"/>
        <v>0</v>
      </c>
      <c r="D162" s="2910">
        <f t="shared" si="5"/>
        <v>0</v>
      </c>
      <c r="E162" s="2910">
        <f t="shared" si="5"/>
        <v>0</v>
      </c>
      <c r="F162" s="2910">
        <f t="shared" si="5"/>
        <v>0</v>
      </c>
      <c r="G162" s="2910">
        <f t="shared" si="5"/>
        <v>0</v>
      </c>
      <c r="H162" s="2910">
        <f t="shared" si="4"/>
        <v>0</v>
      </c>
    </row>
    <row r="163" spans="1:8" s="1706" customFormat="1">
      <c r="A163" s="2907"/>
      <c r="B163" s="2899" t="s">
        <v>341</v>
      </c>
      <c r="C163" s="2910">
        <f t="shared" si="5"/>
        <v>0</v>
      </c>
      <c r="D163" s="2910">
        <f t="shared" si="5"/>
        <v>0</v>
      </c>
      <c r="E163" s="2910">
        <f t="shared" si="5"/>
        <v>0</v>
      </c>
      <c r="F163" s="2910">
        <f t="shared" si="5"/>
        <v>0</v>
      </c>
      <c r="G163" s="2910">
        <f t="shared" si="5"/>
        <v>0</v>
      </c>
      <c r="H163" s="2910">
        <f t="shared" si="4"/>
        <v>0</v>
      </c>
    </row>
    <row r="164" spans="1:8" s="1706" customFormat="1">
      <c r="A164" s="2907"/>
      <c r="B164" s="2899" t="s">
        <v>516</v>
      </c>
      <c r="C164" s="2910">
        <f t="shared" si="5"/>
        <v>0</v>
      </c>
      <c r="D164" s="2910">
        <f t="shared" si="5"/>
        <v>0</v>
      </c>
      <c r="E164" s="2910">
        <f t="shared" si="5"/>
        <v>0</v>
      </c>
      <c r="F164" s="2910">
        <f t="shared" si="5"/>
        <v>0</v>
      </c>
      <c r="G164" s="2910">
        <f t="shared" si="5"/>
        <v>0</v>
      </c>
      <c r="H164" s="2910">
        <f t="shared" si="4"/>
        <v>0</v>
      </c>
    </row>
    <row r="165" spans="1:8" s="1706" customFormat="1">
      <c r="A165" s="2907"/>
      <c r="B165" s="2899" t="s">
        <v>342</v>
      </c>
      <c r="C165" s="2910">
        <f t="shared" si="5"/>
        <v>0</v>
      </c>
      <c r="D165" s="2910">
        <f t="shared" si="5"/>
        <v>0</v>
      </c>
      <c r="E165" s="2910">
        <f t="shared" si="5"/>
        <v>0</v>
      </c>
      <c r="F165" s="2910">
        <f t="shared" si="5"/>
        <v>0</v>
      </c>
      <c r="G165" s="2910">
        <f t="shared" si="5"/>
        <v>0</v>
      </c>
      <c r="H165" s="2910">
        <f t="shared" si="4"/>
        <v>0</v>
      </c>
    </row>
    <row r="166" spans="1:8" s="1706" customFormat="1">
      <c r="A166" s="2907"/>
      <c r="B166" s="2899" t="s">
        <v>343</v>
      </c>
      <c r="C166" s="2910">
        <f t="shared" ref="C166:G168" si="6">+C40+C82+C124</f>
        <v>0</v>
      </c>
      <c r="D166" s="2910">
        <f t="shared" si="6"/>
        <v>0</v>
      </c>
      <c r="E166" s="2910">
        <f t="shared" si="6"/>
        <v>0</v>
      </c>
      <c r="F166" s="2910">
        <f t="shared" si="6"/>
        <v>0</v>
      </c>
      <c r="G166" s="2910">
        <f t="shared" si="6"/>
        <v>0</v>
      </c>
      <c r="H166" s="2910">
        <f t="shared" si="4"/>
        <v>0</v>
      </c>
    </row>
    <row r="167" spans="1:8" s="1706" customFormat="1">
      <c r="A167" s="2907"/>
      <c r="B167" s="2899" t="s">
        <v>344</v>
      </c>
      <c r="C167" s="2910">
        <f t="shared" si="6"/>
        <v>0</v>
      </c>
      <c r="D167" s="2910">
        <f t="shared" si="6"/>
        <v>0</v>
      </c>
      <c r="E167" s="2910">
        <f t="shared" si="6"/>
        <v>0</v>
      </c>
      <c r="F167" s="2910">
        <f t="shared" si="6"/>
        <v>0</v>
      </c>
      <c r="G167" s="2910">
        <f t="shared" si="6"/>
        <v>0</v>
      </c>
      <c r="H167" s="2910">
        <f t="shared" si="4"/>
        <v>0</v>
      </c>
    </row>
    <row r="168" spans="1:8" s="1706" customFormat="1">
      <c r="A168" s="2907"/>
      <c r="B168" s="2899" t="s">
        <v>345</v>
      </c>
      <c r="C168" s="2910">
        <f t="shared" si="6"/>
        <v>0</v>
      </c>
      <c r="D168" s="2910">
        <f t="shared" si="6"/>
        <v>0</v>
      </c>
      <c r="E168" s="2910">
        <f t="shared" si="6"/>
        <v>0</v>
      </c>
      <c r="F168" s="2910">
        <f t="shared" si="6"/>
        <v>0</v>
      </c>
      <c r="G168" s="2910">
        <f t="shared" si="6"/>
        <v>0</v>
      </c>
      <c r="H168" s="2910">
        <f t="shared" si="4"/>
        <v>0</v>
      </c>
    </row>
    <row r="169" spans="1:8" s="1706" customFormat="1">
      <c r="A169" s="2880"/>
      <c r="B169" s="2902" t="s">
        <v>346</v>
      </c>
      <c r="C169" s="2905">
        <f t="shared" ref="C169:H169" si="7">SUM(C133:C168)</f>
        <v>0</v>
      </c>
      <c r="D169" s="2905">
        <f t="shared" si="7"/>
        <v>0</v>
      </c>
      <c r="E169" s="2905">
        <f t="shared" si="7"/>
        <v>0</v>
      </c>
      <c r="F169" s="2905">
        <f t="shared" si="7"/>
        <v>0</v>
      </c>
      <c r="G169" s="2905">
        <f t="shared" si="7"/>
        <v>0</v>
      </c>
      <c r="H169" s="2905">
        <f t="shared" si="7"/>
        <v>0</v>
      </c>
    </row>
    <row r="170" spans="1:8" s="1706" customFormat="1" ht="13.5" thickBot="1">
      <c r="A170" s="2908"/>
      <c r="B170" s="2909"/>
      <c r="C170" s="2906"/>
      <c r="D170" s="2906"/>
      <c r="E170" s="2906"/>
      <c r="F170" s="2906"/>
      <c r="G170" s="2906"/>
      <c r="H170" s="2906"/>
    </row>
    <row r="171" spans="1:8">
      <c r="C171" s="2787"/>
      <c r="D171" s="2787"/>
      <c r="E171" s="2787"/>
      <c r="F171" s="2787"/>
      <c r="G171" s="2787"/>
      <c r="H171" s="2787"/>
    </row>
    <row r="172" spans="1:8" ht="15.75">
      <c r="A172" s="1758"/>
      <c r="B172" s="1758"/>
      <c r="C172" s="2790"/>
      <c r="D172" s="2790"/>
      <c r="E172" s="2790"/>
      <c r="F172" s="2790"/>
      <c r="G172" s="2790"/>
      <c r="H172" s="2790"/>
    </row>
    <row r="173" spans="1:8" ht="14.25">
      <c r="B173" s="1759"/>
      <c r="C173" s="2791"/>
      <c r="D173" s="2791"/>
      <c r="E173" s="2791"/>
      <c r="F173" s="2791"/>
      <c r="G173" s="2791"/>
      <c r="H173" s="2791"/>
    </row>
    <row r="174" spans="1:8">
      <c r="B174" s="1760"/>
      <c r="C174" s="2792"/>
      <c r="D174" s="2792"/>
      <c r="E174" s="2792"/>
      <c r="F174" s="2792"/>
      <c r="G174" s="2792"/>
      <c r="H174" s="2792"/>
    </row>
    <row r="175" spans="1:8">
      <c r="B175" s="1600"/>
      <c r="C175" s="1599"/>
      <c r="D175" s="1599"/>
      <c r="E175" s="1599"/>
      <c r="F175" s="1599"/>
      <c r="G175" s="1599"/>
      <c r="H175" s="1599"/>
    </row>
    <row r="176" spans="1:8">
      <c r="B176" s="1600"/>
      <c r="C176" s="1599"/>
      <c r="D176" s="1599"/>
      <c r="E176" s="1599"/>
      <c r="F176" s="1599"/>
      <c r="G176" s="1599"/>
      <c r="H176" s="1599"/>
    </row>
    <row r="177" spans="2:8" ht="14.25">
      <c r="B177" s="1759"/>
      <c r="C177" s="2791"/>
      <c r="D177" s="2791"/>
      <c r="E177" s="2791"/>
      <c r="F177" s="2791"/>
      <c r="G177" s="2791"/>
      <c r="H177" s="2791"/>
    </row>
    <row r="178" spans="2:8">
      <c r="B178" s="1760"/>
      <c r="C178" s="2792"/>
      <c r="D178" s="2792"/>
      <c r="E178" s="2792"/>
      <c r="F178" s="2792"/>
      <c r="G178" s="2792"/>
      <c r="H178" s="2792"/>
    </row>
    <row r="179" spans="2:8">
      <c r="C179" s="2787"/>
      <c r="D179" s="2787"/>
      <c r="E179" s="2787"/>
      <c r="F179" s="2787"/>
      <c r="G179" s="2787"/>
      <c r="H179" s="2787"/>
    </row>
    <row r="180" spans="2:8">
      <c r="C180" s="2787"/>
      <c r="D180" s="2787"/>
      <c r="E180" s="2787"/>
      <c r="F180" s="2787"/>
      <c r="G180" s="2787"/>
      <c r="H180" s="2787"/>
    </row>
    <row r="181" spans="2:8">
      <c r="C181" s="2787"/>
      <c r="D181" s="2787"/>
      <c r="E181" s="2787"/>
      <c r="F181" s="2787"/>
      <c r="G181" s="2787"/>
      <c r="H181" s="2787"/>
    </row>
    <row r="182" spans="2:8">
      <c r="C182" s="2787"/>
      <c r="D182" s="2787"/>
      <c r="E182" s="2787"/>
      <c r="F182" s="2787"/>
      <c r="G182" s="2787"/>
      <c r="H182" s="2787"/>
    </row>
    <row r="183" spans="2:8">
      <c r="C183" s="2787"/>
      <c r="D183" s="2787"/>
      <c r="E183" s="2787"/>
      <c r="F183" s="2787"/>
      <c r="G183" s="2787"/>
      <c r="H183" s="2787"/>
    </row>
    <row r="184" spans="2:8">
      <c r="C184" s="2787"/>
      <c r="D184" s="2787"/>
      <c r="E184" s="2787"/>
      <c r="F184" s="2787"/>
      <c r="G184" s="2787"/>
      <c r="H184" s="2787"/>
    </row>
    <row r="185" spans="2:8">
      <c r="C185" s="2787"/>
      <c r="D185" s="2787"/>
      <c r="E185" s="2787"/>
      <c r="F185" s="2787"/>
      <c r="G185" s="2787"/>
      <c r="H185" s="2787"/>
    </row>
    <row r="186" spans="2:8">
      <c r="C186" s="2787"/>
      <c r="D186" s="2787"/>
      <c r="E186" s="2787"/>
      <c r="F186" s="2787"/>
      <c r="G186" s="2787"/>
      <c r="H186" s="2787"/>
    </row>
    <row r="187" spans="2:8">
      <c r="C187" s="2787"/>
      <c r="D187" s="2787"/>
      <c r="E187" s="2787"/>
      <c r="F187" s="2787"/>
      <c r="G187" s="2787"/>
      <c r="H187" s="2787"/>
    </row>
    <row r="188" spans="2:8">
      <c r="C188" s="2787"/>
      <c r="D188" s="2787"/>
      <c r="E188" s="2787"/>
      <c r="F188" s="2787"/>
      <c r="G188" s="2787"/>
      <c r="H188" s="2787"/>
    </row>
    <row r="189" spans="2:8">
      <c r="C189" s="2787"/>
      <c r="D189" s="2787"/>
      <c r="E189" s="2787"/>
      <c r="F189" s="2787"/>
      <c r="G189" s="2787"/>
      <c r="H189" s="2787"/>
    </row>
    <row r="190" spans="2:8">
      <c r="C190" s="2787"/>
      <c r="D190" s="2787"/>
      <c r="E190" s="2787"/>
      <c r="F190" s="2787"/>
      <c r="G190" s="2787"/>
      <c r="H190" s="2787"/>
    </row>
    <row r="191" spans="2:8">
      <c r="C191" s="2787"/>
      <c r="D191" s="2787"/>
      <c r="E191" s="2787"/>
      <c r="F191" s="2787"/>
      <c r="G191" s="2787"/>
      <c r="H191" s="2787"/>
    </row>
    <row r="192" spans="2:8">
      <c r="C192" s="2787"/>
      <c r="D192" s="2787"/>
      <c r="E192" s="2787"/>
      <c r="F192" s="2787"/>
      <c r="G192" s="2787"/>
      <c r="H192" s="2787"/>
    </row>
    <row r="193" spans="3:8">
      <c r="C193" s="2787"/>
      <c r="D193" s="2787"/>
      <c r="E193" s="2787"/>
      <c r="F193" s="2787"/>
      <c r="G193" s="2787"/>
      <c r="H193" s="2787"/>
    </row>
    <row r="194" spans="3:8">
      <c r="C194" s="2787"/>
      <c r="D194" s="2787"/>
      <c r="E194" s="2787"/>
      <c r="F194" s="2787"/>
      <c r="G194" s="2787"/>
      <c r="H194" s="2787"/>
    </row>
    <row r="195" spans="3:8">
      <c r="C195" s="2787"/>
      <c r="D195" s="2787"/>
      <c r="E195" s="2787"/>
      <c r="F195" s="2787"/>
      <c r="G195" s="2787"/>
      <c r="H195" s="2787"/>
    </row>
    <row r="196" spans="3:8">
      <c r="C196" s="2787"/>
      <c r="D196" s="2787"/>
      <c r="E196" s="2787"/>
      <c r="F196" s="2787"/>
      <c r="G196" s="2787"/>
      <c r="H196" s="2787"/>
    </row>
    <row r="197" spans="3:8">
      <c r="C197" s="2787"/>
      <c r="D197" s="2787"/>
      <c r="E197" s="2787"/>
      <c r="F197" s="2787"/>
      <c r="G197" s="2787"/>
      <c r="H197" s="2787"/>
    </row>
    <row r="198" spans="3:8">
      <c r="C198" s="2787"/>
      <c r="D198" s="2787"/>
      <c r="E198" s="2787"/>
      <c r="F198" s="2787"/>
      <c r="G198" s="2787"/>
      <c r="H198" s="2787"/>
    </row>
    <row r="199" spans="3:8">
      <c r="C199" s="2787"/>
      <c r="D199" s="2787"/>
      <c r="E199" s="2787"/>
      <c r="F199" s="2787"/>
      <c r="G199" s="2787"/>
      <c r="H199" s="2787"/>
    </row>
    <row r="200" spans="3:8">
      <c r="C200" s="2787"/>
      <c r="D200" s="2787"/>
      <c r="E200" s="2787"/>
      <c r="F200" s="2787"/>
      <c r="G200" s="2787"/>
      <c r="H200" s="2787"/>
    </row>
    <row r="201" spans="3:8">
      <c r="C201" s="2787"/>
      <c r="D201" s="2787"/>
      <c r="E201" s="2787"/>
      <c r="F201" s="2787"/>
      <c r="G201" s="2787"/>
      <c r="H201" s="2787"/>
    </row>
    <row r="202" spans="3:8">
      <c r="C202" s="2787"/>
      <c r="D202" s="2787"/>
      <c r="E202" s="2787"/>
      <c r="F202" s="2787"/>
      <c r="G202" s="2787"/>
      <c r="H202" s="2787"/>
    </row>
    <row r="203" spans="3:8">
      <c r="C203" s="2787"/>
      <c r="D203" s="2787"/>
      <c r="E203" s="2787"/>
      <c r="F203" s="2787"/>
      <c r="G203" s="2787"/>
      <c r="H203" s="2787"/>
    </row>
    <row r="204" spans="3:8">
      <c r="C204" s="2787"/>
      <c r="D204" s="2787"/>
      <c r="E204" s="2787"/>
      <c r="F204" s="2787"/>
      <c r="G204" s="2787"/>
      <c r="H204" s="2787"/>
    </row>
    <row r="205" spans="3:8">
      <c r="C205" s="2787"/>
      <c r="D205" s="2787"/>
      <c r="E205" s="2787"/>
      <c r="F205" s="2787"/>
      <c r="G205" s="2787"/>
      <c r="H205" s="2787"/>
    </row>
    <row r="206" spans="3:8">
      <c r="C206" s="2787"/>
      <c r="D206" s="2787"/>
      <c r="E206" s="2787"/>
      <c r="F206" s="2787"/>
      <c r="G206" s="2787"/>
      <c r="H206" s="2787"/>
    </row>
    <row r="207" spans="3:8">
      <c r="C207" s="2787"/>
      <c r="D207" s="2787"/>
      <c r="E207" s="2787"/>
      <c r="F207" s="2787"/>
      <c r="G207" s="2787"/>
      <c r="H207" s="2787"/>
    </row>
    <row r="208" spans="3:8">
      <c r="C208" s="2787"/>
      <c r="D208" s="2787"/>
      <c r="E208" s="2787"/>
      <c r="F208" s="2787"/>
      <c r="G208" s="2787"/>
      <c r="H208" s="2787"/>
    </row>
    <row r="209" spans="3:8">
      <c r="C209" s="2787"/>
      <c r="D209" s="2787"/>
      <c r="E209" s="2787"/>
      <c r="F209" s="2787"/>
      <c r="G209" s="2787"/>
      <c r="H209" s="2787"/>
    </row>
    <row r="210" spans="3:8">
      <c r="C210" s="2787"/>
      <c r="D210" s="2787"/>
      <c r="E210" s="2787"/>
      <c r="F210" s="2787"/>
      <c r="G210" s="2787"/>
      <c r="H210" s="2787"/>
    </row>
    <row r="211" spans="3:8">
      <c r="C211" s="2787"/>
      <c r="D211" s="2787"/>
      <c r="E211" s="2787"/>
      <c r="F211" s="2787"/>
      <c r="G211" s="2787"/>
      <c r="H211" s="2787"/>
    </row>
    <row r="212" spans="3:8">
      <c r="C212" s="2787"/>
      <c r="D212" s="2787"/>
      <c r="E212" s="2787"/>
      <c r="F212" s="2787"/>
      <c r="G212" s="2787"/>
      <c r="H212" s="2787"/>
    </row>
    <row r="213" spans="3:8">
      <c r="C213" s="2787"/>
      <c r="D213" s="2787"/>
      <c r="E213" s="2787"/>
      <c r="F213" s="2787"/>
      <c r="G213" s="2787"/>
      <c r="H213" s="2787"/>
    </row>
    <row r="214" spans="3:8">
      <c r="C214" s="2787"/>
      <c r="D214" s="2787"/>
      <c r="E214" s="2787"/>
      <c r="F214" s="2787"/>
      <c r="G214" s="2787"/>
      <c r="H214" s="2787"/>
    </row>
    <row r="215" spans="3:8">
      <c r="C215" s="2787"/>
      <c r="D215" s="2787"/>
      <c r="E215" s="2787"/>
      <c r="F215" s="2787"/>
      <c r="G215" s="2787"/>
      <c r="H215" s="2787"/>
    </row>
    <row r="216" spans="3:8">
      <c r="C216" s="2787"/>
      <c r="D216" s="2787"/>
      <c r="E216" s="2787"/>
      <c r="F216" s="2787"/>
      <c r="G216" s="2787"/>
      <c r="H216" s="2787"/>
    </row>
    <row r="217" spans="3:8">
      <c r="C217" s="2787"/>
      <c r="D217" s="2787"/>
      <c r="E217" s="2787"/>
      <c r="F217" s="2787"/>
      <c r="G217" s="2787"/>
      <c r="H217" s="2787"/>
    </row>
    <row r="218" spans="3:8">
      <c r="C218" s="2787"/>
      <c r="D218" s="2787"/>
      <c r="E218" s="2787"/>
      <c r="F218" s="2787"/>
      <c r="G218" s="2787"/>
      <c r="H218" s="2787"/>
    </row>
    <row r="219" spans="3:8">
      <c r="C219" s="2787"/>
      <c r="D219" s="2787"/>
      <c r="E219" s="2787"/>
      <c r="F219" s="2787"/>
      <c r="G219" s="2787"/>
      <c r="H219" s="2787"/>
    </row>
    <row r="220" spans="3:8">
      <c r="C220" s="2787"/>
      <c r="D220" s="2787"/>
      <c r="E220" s="2787"/>
      <c r="F220" s="2787"/>
      <c r="G220" s="2787"/>
      <c r="H220" s="2787"/>
    </row>
    <row r="221" spans="3:8">
      <c r="C221" s="2787"/>
      <c r="D221" s="2787"/>
      <c r="E221" s="2787"/>
      <c r="F221" s="2787"/>
      <c r="G221" s="2787"/>
      <c r="H221" s="2787"/>
    </row>
    <row r="222" spans="3:8">
      <c r="C222" s="2787"/>
      <c r="D222" s="2787"/>
      <c r="E222" s="2787"/>
      <c r="F222" s="2787"/>
      <c r="G222" s="2787"/>
      <c r="H222" s="2787"/>
    </row>
    <row r="223" spans="3:8">
      <c r="C223" s="2787"/>
      <c r="D223" s="2787"/>
      <c r="E223" s="2787"/>
      <c r="F223" s="2787"/>
      <c r="G223" s="2787"/>
      <c r="H223" s="2787"/>
    </row>
    <row r="224" spans="3:8">
      <c r="C224" s="2787"/>
      <c r="D224" s="2787"/>
      <c r="E224" s="2787"/>
      <c r="F224" s="2787"/>
      <c r="G224" s="2787"/>
      <c r="H224" s="2787"/>
    </row>
    <row r="225" spans="3:8">
      <c r="C225" s="2787"/>
      <c r="D225" s="2787"/>
      <c r="E225" s="2787"/>
      <c r="F225" s="2787"/>
      <c r="G225" s="2787"/>
      <c r="H225" s="2787"/>
    </row>
    <row r="226" spans="3:8">
      <c r="C226" s="2787"/>
      <c r="D226" s="2787"/>
      <c r="E226" s="2787"/>
      <c r="F226" s="2787"/>
      <c r="G226" s="2787"/>
      <c r="H226" s="2787"/>
    </row>
    <row r="227" spans="3:8">
      <c r="C227" s="2787"/>
      <c r="D227" s="2787"/>
      <c r="E227" s="2787"/>
      <c r="F227" s="2787"/>
      <c r="G227" s="2787"/>
      <c r="H227" s="2787"/>
    </row>
    <row r="228" spans="3:8">
      <c r="C228" s="2787"/>
      <c r="D228" s="2787"/>
      <c r="E228" s="2787"/>
      <c r="F228" s="2787"/>
      <c r="G228" s="2787"/>
      <c r="H228" s="2787"/>
    </row>
    <row r="229" spans="3:8">
      <c r="C229" s="2787"/>
      <c r="D229" s="2787"/>
      <c r="E229" s="2787"/>
      <c r="F229" s="2787"/>
      <c r="G229" s="2787"/>
      <c r="H229" s="2787"/>
    </row>
    <row r="230" spans="3:8">
      <c r="C230" s="2787"/>
      <c r="D230" s="2787"/>
      <c r="E230" s="2787"/>
      <c r="F230" s="2787"/>
      <c r="G230" s="2787"/>
      <c r="H230" s="2787"/>
    </row>
    <row r="231" spans="3:8">
      <c r="C231" s="2787"/>
      <c r="D231" s="2787"/>
      <c r="E231" s="2787"/>
      <c r="F231" s="2787"/>
      <c r="G231" s="2787"/>
      <c r="H231" s="2787"/>
    </row>
    <row r="232" spans="3:8">
      <c r="C232" s="2787"/>
      <c r="D232" s="2787"/>
      <c r="E232" s="2787"/>
      <c r="F232" s="2787"/>
      <c r="G232" s="2787"/>
      <c r="H232" s="2787"/>
    </row>
    <row r="233" spans="3:8">
      <c r="C233" s="2787"/>
      <c r="D233" s="2787"/>
      <c r="E233" s="2787"/>
      <c r="F233" s="2787"/>
      <c r="G233" s="2787"/>
      <c r="H233" s="2787"/>
    </row>
    <row r="234" spans="3:8">
      <c r="C234" s="2787"/>
      <c r="D234" s="2787"/>
      <c r="E234" s="2787"/>
      <c r="F234" s="2787"/>
      <c r="G234" s="2787"/>
      <c r="H234" s="2787"/>
    </row>
    <row r="235" spans="3:8">
      <c r="C235" s="2787"/>
      <c r="D235" s="2787"/>
      <c r="E235" s="2787"/>
      <c r="F235" s="2787"/>
      <c r="G235" s="2787"/>
      <c r="H235" s="2787"/>
    </row>
    <row r="236" spans="3:8">
      <c r="C236" s="2787"/>
      <c r="D236" s="2787"/>
      <c r="E236" s="2787"/>
      <c r="F236" s="2787"/>
      <c r="G236" s="2787"/>
      <c r="H236" s="2787"/>
    </row>
    <row r="237" spans="3:8">
      <c r="C237" s="2787"/>
      <c r="D237" s="2787"/>
      <c r="E237" s="2787"/>
      <c r="F237" s="2787"/>
      <c r="G237" s="2787"/>
      <c r="H237" s="2787"/>
    </row>
    <row r="238" spans="3:8">
      <c r="C238" s="2787"/>
      <c r="D238" s="2787"/>
      <c r="E238" s="2787"/>
      <c r="F238" s="2787"/>
      <c r="G238" s="2787"/>
      <c r="H238" s="2787"/>
    </row>
    <row r="239" spans="3:8">
      <c r="C239" s="2787"/>
      <c r="D239" s="2787"/>
      <c r="E239" s="2787"/>
      <c r="F239" s="2787"/>
      <c r="G239" s="2787"/>
      <c r="H239" s="2787"/>
    </row>
    <row r="240" spans="3:8">
      <c r="C240" s="2787"/>
      <c r="D240" s="2787"/>
      <c r="E240" s="2787"/>
      <c r="F240" s="2787"/>
      <c r="G240" s="2787"/>
      <c r="H240" s="2787"/>
    </row>
    <row r="241" spans="3:8">
      <c r="C241" s="2787"/>
      <c r="D241" s="2787"/>
      <c r="E241" s="2787"/>
      <c r="F241" s="2787"/>
      <c r="G241" s="2787"/>
      <c r="H241" s="2787"/>
    </row>
    <row r="242" spans="3:8">
      <c r="C242" s="2787"/>
      <c r="D242" s="2787"/>
      <c r="E242" s="2787"/>
      <c r="F242" s="2787"/>
      <c r="G242" s="2787"/>
      <c r="H242" s="2787"/>
    </row>
    <row r="243" spans="3:8">
      <c r="C243" s="2787"/>
      <c r="D243" s="2787"/>
      <c r="E243" s="2787"/>
      <c r="F243" s="2787"/>
      <c r="G243" s="2787"/>
      <c r="H243" s="2787"/>
    </row>
    <row r="244" spans="3:8">
      <c r="C244" s="2787"/>
      <c r="D244" s="2787"/>
      <c r="E244" s="2787"/>
      <c r="F244" s="2787"/>
      <c r="G244" s="2787"/>
      <c r="H244" s="2787"/>
    </row>
    <row r="245" spans="3:8">
      <c r="C245" s="2787"/>
      <c r="D245" s="2787"/>
      <c r="E245" s="2787"/>
      <c r="F245" s="2787"/>
      <c r="G245" s="2787"/>
      <c r="H245" s="2787"/>
    </row>
    <row r="246" spans="3:8">
      <c r="C246" s="2787"/>
      <c r="D246" s="2787"/>
      <c r="E246" s="2787"/>
      <c r="F246" s="2787"/>
      <c r="G246" s="2787"/>
      <c r="H246" s="2787"/>
    </row>
    <row r="247" spans="3:8">
      <c r="C247" s="2787"/>
      <c r="D247" s="2787"/>
      <c r="E247" s="2787"/>
      <c r="F247" s="2787"/>
      <c r="G247" s="2787"/>
      <c r="H247" s="2787"/>
    </row>
    <row r="248" spans="3:8">
      <c r="C248" s="2787"/>
      <c r="D248" s="2787"/>
      <c r="E248" s="2787"/>
      <c r="F248" s="2787"/>
      <c r="G248" s="2787"/>
      <c r="H248" s="2787"/>
    </row>
    <row r="249" spans="3:8">
      <c r="C249" s="2787"/>
      <c r="D249" s="2787"/>
      <c r="E249" s="2787"/>
      <c r="F249" s="2787"/>
      <c r="G249" s="2787"/>
      <c r="H249" s="2787"/>
    </row>
    <row r="250" spans="3:8">
      <c r="C250" s="2787"/>
      <c r="D250" s="2787"/>
      <c r="E250" s="2787"/>
      <c r="F250" s="2787"/>
      <c r="G250" s="2787"/>
      <c r="H250" s="2787"/>
    </row>
    <row r="251" spans="3:8">
      <c r="C251" s="2787"/>
      <c r="D251" s="2787"/>
      <c r="E251" s="2787"/>
      <c r="F251" s="2787"/>
      <c r="G251" s="2787"/>
      <c r="H251" s="2787"/>
    </row>
    <row r="252" spans="3:8">
      <c r="C252" s="2787"/>
      <c r="D252" s="2787"/>
      <c r="E252" s="2787"/>
      <c r="F252" s="2787"/>
      <c r="G252" s="2787"/>
      <c r="H252" s="2787"/>
    </row>
    <row r="253" spans="3:8">
      <c r="C253" s="2787"/>
      <c r="D253" s="2787"/>
      <c r="E253" s="2787"/>
      <c r="F253" s="2787"/>
      <c r="G253" s="2787"/>
      <c r="H253" s="2787"/>
    </row>
    <row r="254" spans="3:8">
      <c r="C254" s="2787"/>
      <c r="D254" s="2787"/>
      <c r="E254" s="2787"/>
      <c r="F254" s="2787"/>
      <c r="G254" s="2787"/>
      <c r="H254" s="2787"/>
    </row>
    <row r="255" spans="3:8">
      <c r="C255" s="2787"/>
      <c r="D255" s="2787"/>
      <c r="E255" s="2787"/>
      <c r="F255" s="2787"/>
      <c r="G255" s="2787"/>
      <c r="H255" s="2787"/>
    </row>
    <row r="256" spans="3:8">
      <c r="C256" s="2787"/>
      <c r="D256" s="2787"/>
      <c r="E256" s="2787"/>
      <c r="F256" s="2787"/>
      <c r="G256" s="2787"/>
      <c r="H256" s="2787"/>
    </row>
    <row r="257" spans="3:8">
      <c r="C257" s="2787"/>
      <c r="D257" s="2787"/>
      <c r="E257" s="2787"/>
      <c r="F257" s="2787"/>
      <c r="G257" s="2787"/>
      <c r="H257" s="2787"/>
    </row>
    <row r="258" spans="3:8">
      <c r="C258" s="2787"/>
      <c r="D258" s="2787"/>
      <c r="E258" s="2787"/>
      <c r="F258" s="2787"/>
      <c r="G258" s="2787"/>
      <c r="H258" s="2787"/>
    </row>
    <row r="259" spans="3:8">
      <c r="C259" s="2787"/>
      <c r="D259" s="2787"/>
      <c r="E259" s="2787"/>
      <c r="F259" s="2787"/>
      <c r="G259" s="2787"/>
      <c r="H259" s="2787"/>
    </row>
    <row r="260" spans="3:8">
      <c r="C260" s="2787"/>
      <c r="D260" s="2787"/>
      <c r="E260" s="2787"/>
      <c r="F260" s="2787"/>
      <c r="G260" s="2787"/>
      <c r="H260" s="2787"/>
    </row>
    <row r="261" spans="3:8">
      <c r="C261" s="2787"/>
      <c r="D261" s="2787"/>
      <c r="E261" s="2787"/>
      <c r="F261" s="2787"/>
      <c r="G261" s="2787"/>
      <c r="H261" s="2787"/>
    </row>
    <row r="262" spans="3:8">
      <c r="C262" s="2787"/>
      <c r="D262" s="2787"/>
      <c r="E262" s="2787"/>
      <c r="F262" s="2787"/>
      <c r="G262" s="2787"/>
      <c r="H262" s="2787"/>
    </row>
    <row r="263" spans="3:8">
      <c r="C263" s="2787"/>
      <c r="D263" s="2787"/>
      <c r="E263" s="2787"/>
      <c r="F263" s="2787"/>
      <c r="G263" s="2787"/>
      <c r="H263" s="2787"/>
    </row>
    <row r="264" spans="3:8">
      <c r="C264" s="2787"/>
      <c r="D264" s="2787"/>
      <c r="E264" s="2787"/>
      <c r="F264" s="2787"/>
      <c r="G264" s="2787"/>
      <c r="H264" s="2787"/>
    </row>
    <row r="265" spans="3:8">
      <c r="C265" s="2787"/>
      <c r="D265" s="2787"/>
      <c r="E265" s="2787"/>
      <c r="F265" s="2787"/>
      <c r="G265" s="2787"/>
      <c r="H265" s="2787"/>
    </row>
    <row r="266" spans="3:8">
      <c r="C266" s="2787"/>
      <c r="D266" s="2787"/>
      <c r="E266" s="2787"/>
      <c r="F266" s="2787"/>
      <c r="G266" s="2787"/>
      <c r="H266" s="2787"/>
    </row>
    <row r="267" spans="3:8">
      <c r="C267" s="2787"/>
      <c r="D267" s="2787"/>
      <c r="E267" s="2787"/>
      <c r="F267" s="2787"/>
      <c r="G267" s="2787"/>
      <c r="H267" s="2787"/>
    </row>
    <row r="268" spans="3:8">
      <c r="C268" s="2787"/>
      <c r="D268" s="2787"/>
      <c r="E268" s="2787"/>
      <c r="F268" s="2787"/>
      <c r="G268" s="2787"/>
      <c r="H268" s="2787"/>
    </row>
    <row r="269" spans="3:8">
      <c r="C269" s="2787"/>
      <c r="D269" s="2787"/>
      <c r="E269" s="2787"/>
      <c r="F269" s="2787"/>
      <c r="G269" s="2787"/>
      <c r="H269" s="2787"/>
    </row>
    <row r="270" spans="3:8">
      <c r="C270" s="2787"/>
      <c r="D270" s="2787"/>
      <c r="E270" s="2787"/>
      <c r="F270" s="2787"/>
      <c r="G270" s="2787"/>
      <c r="H270" s="2787"/>
    </row>
    <row r="271" spans="3:8">
      <c r="C271" s="2787"/>
      <c r="D271" s="2787"/>
      <c r="E271" s="2787"/>
      <c r="F271" s="2787"/>
      <c r="G271" s="2787"/>
      <c r="H271" s="2787"/>
    </row>
    <row r="272" spans="3:8">
      <c r="C272" s="2787"/>
      <c r="D272" s="2787"/>
      <c r="E272" s="2787"/>
      <c r="F272" s="2787"/>
      <c r="G272" s="2787"/>
      <c r="H272" s="2787"/>
    </row>
    <row r="273" spans="3:8">
      <c r="C273" s="2787"/>
      <c r="D273" s="2787"/>
      <c r="E273" s="2787"/>
      <c r="F273" s="2787"/>
      <c r="G273" s="2787"/>
      <c r="H273" s="2787"/>
    </row>
    <row r="274" spans="3:8">
      <c r="C274" s="2787"/>
      <c r="D274" s="2787"/>
      <c r="E274" s="2787"/>
      <c r="F274" s="2787"/>
      <c r="G274" s="2787"/>
      <c r="H274" s="2787"/>
    </row>
    <row r="275" spans="3:8">
      <c r="C275" s="2787"/>
      <c r="D275" s="2787"/>
      <c r="E275" s="2787"/>
      <c r="F275" s="2787"/>
      <c r="G275" s="2787"/>
      <c r="H275" s="2787"/>
    </row>
  </sheetData>
  <mergeCells count="32">
    <mergeCell ref="I47:I48"/>
    <mergeCell ref="C47:C48"/>
    <mergeCell ref="D47:D48"/>
    <mergeCell ref="E47:E48"/>
    <mergeCell ref="F47:F48"/>
    <mergeCell ref="G47:G48"/>
    <mergeCell ref="H89:H90"/>
    <mergeCell ref="A6:B6"/>
    <mergeCell ref="A5:B5"/>
    <mergeCell ref="C5:C6"/>
    <mergeCell ref="D5:D6"/>
    <mergeCell ref="A47:B47"/>
    <mergeCell ref="G5:G6"/>
    <mergeCell ref="E5:E6"/>
    <mergeCell ref="F5:F6"/>
    <mergeCell ref="H5:H6"/>
    <mergeCell ref="H131:H132"/>
    <mergeCell ref="A48:B48"/>
    <mergeCell ref="F131:F132"/>
    <mergeCell ref="G131:G132"/>
    <mergeCell ref="J88:J89"/>
    <mergeCell ref="A89:B90"/>
    <mergeCell ref="C89:C90"/>
    <mergeCell ref="D89:D90"/>
    <mergeCell ref="E89:E90"/>
    <mergeCell ref="F89:F90"/>
    <mergeCell ref="G89:G90"/>
    <mergeCell ref="A131:B132"/>
    <mergeCell ref="C131:C132"/>
    <mergeCell ref="D131:D132"/>
    <mergeCell ref="E131:E132"/>
    <mergeCell ref="H47:H48"/>
  </mergeCells>
  <pageMargins left="0.55118110236220474" right="0.23622047244094491" top="0.43307086614173229" bottom="0.31496062992125984" header="0.27559055118110237" footer="0.15748031496062992"/>
  <pageSetup paperSize="9" scale="47" orientation="landscape" r:id="rId1"/>
  <headerFooter scaleWithDoc="0" alignWithMargins="0">
    <oddFooter>&amp;C&amp;P/&amp;N</oddFooter>
  </headerFooter>
  <rowBreaks count="1" manualBreakCount="1">
    <brk id="87" max="8" man="1"/>
  </rowBreaks>
</worksheet>
</file>

<file path=xl/worksheets/sheet66.xml><?xml version="1.0" encoding="utf-8"?>
<worksheet xmlns="http://schemas.openxmlformats.org/spreadsheetml/2006/main" xmlns:r="http://schemas.openxmlformats.org/officeDocument/2006/relationships">
  <sheetPr published="0">
    <tabColor theme="3"/>
  </sheetPr>
  <dimension ref="A1:T275"/>
  <sheetViews>
    <sheetView showGridLines="0" zoomScaleNormal="100" workbookViewId="0">
      <selection activeCell="P169" sqref="P169"/>
    </sheetView>
  </sheetViews>
  <sheetFormatPr baseColWidth="10" defaultColWidth="8.85546875" defaultRowHeight="12.75"/>
  <cols>
    <col min="1" max="1" width="23.7109375" style="1409" customWidth="1"/>
    <col min="2" max="2" width="61.85546875" style="1409" customWidth="1"/>
    <col min="3" max="3" width="21.140625" style="1409" customWidth="1"/>
    <col min="4" max="7" width="21.7109375" style="1409" customWidth="1"/>
    <col min="8" max="8" width="21.28515625" style="1409" bestFit="1" customWidth="1"/>
    <col min="9" max="18" width="21.7109375" style="1409" customWidth="1"/>
    <col min="19" max="16384" width="8.85546875" style="1409"/>
  </cols>
  <sheetData>
    <row r="1" spans="1:18" s="1325" customFormat="1" ht="18">
      <c r="A1" s="2793" t="s">
        <v>1897</v>
      </c>
      <c r="B1" s="2793"/>
      <c r="C1" s="2793"/>
      <c r="D1" s="2800"/>
      <c r="E1" s="2801"/>
      <c r="F1" s="2801"/>
      <c r="G1" s="2801"/>
      <c r="H1" s="2793"/>
      <c r="I1" s="2801"/>
      <c r="J1" s="2801"/>
      <c r="K1" s="2801"/>
      <c r="L1" s="2801"/>
      <c r="M1" s="2801"/>
      <c r="N1" s="2801"/>
      <c r="O1" s="2801"/>
      <c r="P1" s="2801"/>
      <c r="Q1" s="2801"/>
      <c r="R1" s="2801"/>
    </row>
    <row r="2" spans="1:18" s="1326" customFormat="1" ht="11.25">
      <c r="A2" s="2794" t="str">
        <f>'PAGE DE GARDE'!C8</f>
        <v>ELECTRICITE</v>
      </c>
      <c r="B2" s="2795" t="str">
        <f>'PAGE DE GARDE'!C10</f>
        <v>PT 2015-2016 V0</v>
      </c>
      <c r="C2" s="2794"/>
      <c r="D2" s="2802"/>
      <c r="E2" s="2797"/>
      <c r="F2" s="2797"/>
      <c r="G2" s="2797"/>
      <c r="H2" s="2794"/>
      <c r="I2" s="2797"/>
      <c r="J2" s="2797"/>
      <c r="K2" s="2797"/>
      <c r="L2" s="2797"/>
      <c r="M2" s="2797"/>
      <c r="N2" s="2797"/>
      <c r="O2" s="2797"/>
      <c r="P2" s="2797"/>
      <c r="Q2" s="2797"/>
      <c r="R2" s="2797"/>
    </row>
    <row r="3" spans="1:18" s="1326" customFormat="1" ht="11.25">
      <c r="A3" s="2796" t="str">
        <f>'PAGE DE GARDE'!C7</f>
        <v>GRD</v>
      </c>
      <c r="B3" s="2797"/>
      <c r="C3" s="2794"/>
      <c r="D3" s="2802"/>
      <c r="E3" s="2797"/>
      <c r="F3" s="2797"/>
      <c r="G3" s="2797"/>
      <c r="H3" s="2794"/>
      <c r="I3" s="2797"/>
      <c r="J3" s="2797"/>
      <c r="K3" s="2797"/>
      <c r="L3" s="2797"/>
      <c r="M3" s="2797"/>
      <c r="N3" s="2797"/>
      <c r="O3" s="2797"/>
      <c r="P3" s="2797"/>
      <c r="Q3" s="2797"/>
      <c r="R3" s="2797"/>
    </row>
    <row r="4" spans="1:18" ht="13.5" thickBot="1"/>
    <row r="5" spans="1:18" s="1706" customFormat="1" ht="15" customHeight="1" thickBot="1">
      <c r="A5" s="4148"/>
      <c r="B5" s="4149"/>
      <c r="C5" s="4133" t="s">
        <v>1628</v>
      </c>
      <c r="D5" s="4154" t="s">
        <v>1115</v>
      </c>
      <c r="E5" s="4154"/>
      <c r="F5" s="4154"/>
      <c r="G5" s="4154"/>
      <c r="H5" s="4155" t="s">
        <v>1629</v>
      </c>
      <c r="I5" s="4157" t="s">
        <v>1051</v>
      </c>
      <c r="J5" s="4154"/>
      <c r="K5" s="4157"/>
      <c r="L5" s="4158"/>
      <c r="M5" s="4155" t="s">
        <v>1630</v>
      </c>
      <c r="N5" s="4151" t="s">
        <v>1083</v>
      </c>
      <c r="O5" s="4152"/>
      <c r="P5" s="4151"/>
      <c r="Q5" s="4153"/>
      <c r="R5" s="4142" t="s">
        <v>1631</v>
      </c>
    </row>
    <row r="6" spans="1:18" s="1706" customFormat="1" ht="59.25" customHeight="1" thickBot="1">
      <c r="A6" s="4131" t="s">
        <v>1052</v>
      </c>
      <c r="B6" s="4132"/>
      <c r="C6" s="4134"/>
      <c r="D6" s="2911" t="s">
        <v>1057</v>
      </c>
      <c r="E6" s="2912" t="s">
        <v>1058</v>
      </c>
      <c r="F6" s="2911" t="s">
        <v>1056</v>
      </c>
      <c r="G6" s="2912" t="s">
        <v>1059</v>
      </c>
      <c r="H6" s="4156"/>
      <c r="I6" s="2911" t="s">
        <v>1057</v>
      </c>
      <c r="J6" s="2912" t="s">
        <v>1058</v>
      </c>
      <c r="K6" s="2911" t="s">
        <v>1056</v>
      </c>
      <c r="L6" s="2912" t="s">
        <v>1059</v>
      </c>
      <c r="M6" s="4156"/>
      <c r="N6" s="2911" t="s">
        <v>1057</v>
      </c>
      <c r="O6" s="2912" t="s">
        <v>1058</v>
      </c>
      <c r="P6" s="2911" t="s">
        <v>1056</v>
      </c>
      <c r="Q6" s="2912" t="s">
        <v>1059</v>
      </c>
      <c r="R6" s="4143"/>
    </row>
    <row r="7" spans="1:18" s="1706" customFormat="1">
      <c r="A7" s="2898"/>
      <c r="B7" s="3762" t="s">
        <v>1995</v>
      </c>
      <c r="C7" s="3761"/>
      <c r="D7" s="3764"/>
      <c r="E7" s="3764"/>
      <c r="F7" s="3764"/>
      <c r="G7" s="2921">
        <f>SUM(D7:F7)</f>
        <v>0</v>
      </c>
      <c r="H7" s="2922">
        <f>C7+G7</f>
        <v>0</v>
      </c>
      <c r="I7" s="3765"/>
      <c r="J7" s="3764"/>
      <c r="K7" s="3764"/>
      <c r="L7" s="2921">
        <f>I7+J7+K7</f>
        <v>0</v>
      </c>
      <c r="M7" s="2923">
        <f>H7+L7</f>
        <v>0</v>
      </c>
      <c r="N7" s="3766"/>
      <c r="O7" s="3767"/>
      <c r="P7" s="3767"/>
      <c r="Q7" s="2921">
        <f>SUM(N7:P7)</f>
        <v>0</v>
      </c>
      <c r="R7" s="2923">
        <f>M7+Q7</f>
        <v>0</v>
      </c>
    </row>
    <row r="8" spans="1:18" s="1706" customFormat="1">
      <c r="A8" s="2898"/>
      <c r="B8" s="2899" t="s">
        <v>379</v>
      </c>
      <c r="C8" s="2786"/>
      <c r="D8" s="1756"/>
      <c r="E8" s="1756"/>
      <c r="F8" s="1756"/>
      <c r="G8" s="2921">
        <f>SUM(D8:F8)</f>
        <v>0</v>
      </c>
      <c r="H8" s="2922">
        <f t="shared" ref="H8:H42" si="0">C8+G8</f>
        <v>0</v>
      </c>
      <c r="I8" s="1755"/>
      <c r="J8" s="1756"/>
      <c r="K8" s="1756"/>
      <c r="L8" s="2921">
        <f t="shared" ref="L8:L42" si="1">I8+J8+K8</f>
        <v>0</v>
      </c>
      <c r="M8" s="2923">
        <f t="shared" ref="M8:M42" si="2">H8+L8</f>
        <v>0</v>
      </c>
      <c r="N8" s="1755"/>
      <c r="O8" s="1756"/>
      <c r="P8" s="1756"/>
      <c r="Q8" s="2921">
        <f t="shared" ref="Q8:Q42" si="3">SUM(N8:P8)</f>
        <v>0</v>
      </c>
      <c r="R8" s="2923">
        <f>M8+Q8</f>
        <v>0</v>
      </c>
    </row>
    <row r="9" spans="1:18" s="1706" customFormat="1">
      <c r="A9" s="2898"/>
      <c r="B9" s="2899" t="s">
        <v>380</v>
      </c>
      <c r="C9" s="2786"/>
      <c r="D9" s="1756"/>
      <c r="E9" s="1756"/>
      <c r="F9" s="1756"/>
      <c r="G9" s="2921">
        <f t="shared" ref="G9:G43" si="4">SUM(D9:F9)</f>
        <v>0</v>
      </c>
      <c r="H9" s="2922">
        <f t="shared" si="0"/>
        <v>0</v>
      </c>
      <c r="I9" s="1755"/>
      <c r="J9" s="1756"/>
      <c r="K9" s="1756"/>
      <c r="L9" s="2921">
        <f t="shared" si="1"/>
        <v>0</v>
      </c>
      <c r="M9" s="2923">
        <f t="shared" si="2"/>
        <v>0</v>
      </c>
      <c r="N9" s="1755"/>
      <c r="O9" s="1756"/>
      <c r="P9" s="1756"/>
      <c r="Q9" s="2921">
        <f t="shared" si="3"/>
        <v>0</v>
      </c>
      <c r="R9" s="2923">
        <f t="shared" ref="R9:R43" si="5">M9+Q9</f>
        <v>0</v>
      </c>
    </row>
    <row r="10" spans="1:18" s="1706" customFormat="1">
      <c r="A10" s="2898"/>
      <c r="B10" s="2899" t="s">
        <v>381</v>
      </c>
      <c r="C10" s="2786"/>
      <c r="D10" s="1756"/>
      <c r="E10" s="1756"/>
      <c r="F10" s="1756"/>
      <c r="G10" s="2921">
        <f t="shared" si="4"/>
        <v>0</v>
      </c>
      <c r="H10" s="2922">
        <f t="shared" si="0"/>
        <v>0</v>
      </c>
      <c r="I10" s="1755"/>
      <c r="J10" s="1756"/>
      <c r="K10" s="1756"/>
      <c r="L10" s="2921">
        <f t="shared" si="1"/>
        <v>0</v>
      </c>
      <c r="M10" s="2923">
        <f t="shared" si="2"/>
        <v>0</v>
      </c>
      <c r="N10" s="1755"/>
      <c r="O10" s="1756"/>
      <c r="P10" s="1756"/>
      <c r="Q10" s="2921">
        <f t="shared" si="3"/>
        <v>0</v>
      </c>
      <c r="R10" s="2923">
        <f t="shared" si="5"/>
        <v>0</v>
      </c>
    </row>
    <row r="11" spans="1:18" s="1706" customFormat="1">
      <c r="A11" s="2898"/>
      <c r="B11" s="2899" t="s">
        <v>382</v>
      </c>
      <c r="C11" s="2786"/>
      <c r="D11" s="1756"/>
      <c r="E11" s="1756"/>
      <c r="F11" s="1756"/>
      <c r="G11" s="2921">
        <f t="shared" si="4"/>
        <v>0</v>
      </c>
      <c r="H11" s="2922">
        <f t="shared" si="0"/>
        <v>0</v>
      </c>
      <c r="I11" s="1755"/>
      <c r="J11" s="1756"/>
      <c r="K11" s="1756"/>
      <c r="L11" s="2921">
        <f t="shared" si="1"/>
        <v>0</v>
      </c>
      <c r="M11" s="2923">
        <f>H11+L11</f>
        <v>0</v>
      </c>
      <c r="N11" s="1755"/>
      <c r="O11" s="1756"/>
      <c r="P11" s="1756"/>
      <c r="Q11" s="2921">
        <f t="shared" si="3"/>
        <v>0</v>
      </c>
      <c r="R11" s="2923">
        <f t="shared" si="5"/>
        <v>0</v>
      </c>
    </row>
    <row r="12" spans="1:18" s="1706" customFormat="1">
      <c r="A12" s="2898"/>
      <c r="B12" s="2899" t="s">
        <v>383</v>
      </c>
      <c r="C12" s="2786"/>
      <c r="D12" s="1756"/>
      <c r="E12" s="1756"/>
      <c r="F12" s="1756"/>
      <c r="G12" s="2921">
        <f t="shared" si="4"/>
        <v>0</v>
      </c>
      <c r="H12" s="2922">
        <f t="shared" si="0"/>
        <v>0</v>
      </c>
      <c r="I12" s="1755"/>
      <c r="J12" s="1756"/>
      <c r="K12" s="1756"/>
      <c r="L12" s="2921">
        <f t="shared" si="1"/>
        <v>0</v>
      </c>
      <c r="M12" s="2923">
        <f t="shared" si="2"/>
        <v>0</v>
      </c>
      <c r="N12" s="1755"/>
      <c r="O12" s="1756"/>
      <c r="P12" s="1756"/>
      <c r="Q12" s="2921">
        <f t="shared" si="3"/>
        <v>0</v>
      </c>
      <c r="R12" s="2923">
        <f t="shared" si="5"/>
        <v>0</v>
      </c>
    </row>
    <row r="13" spans="1:18" s="1706" customFormat="1">
      <c r="A13" s="2898"/>
      <c r="B13" s="2899" t="s">
        <v>384</v>
      </c>
      <c r="C13" s="2786"/>
      <c r="D13" s="1756"/>
      <c r="E13" s="1756"/>
      <c r="F13" s="1756"/>
      <c r="G13" s="2921">
        <f t="shared" si="4"/>
        <v>0</v>
      </c>
      <c r="H13" s="2922">
        <f t="shared" si="0"/>
        <v>0</v>
      </c>
      <c r="I13" s="1755"/>
      <c r="J13" s="1756"/>
      <c r="K13" s="1756"/>
      <c r="L13" s="2921">
        <f t="shared" si="1"/>
        <v>0</v>
      </c>
      <c r="M13" s="2923">
        <f t="shared" si="2"/>
        <v>0</v>
      </c>
      <c r="N13" s="1755"/>
      <c r="O13" s="1756"/>
      <c r="P13" s="1756"/>
      <c r="Q13" s="2921">
        <f t="shared" si="3"/>
        <v>0</v>
      </c>
      <c r="R13" s="2923">
        <f t="shared" si="5"/>
        <v>0</v>
      </c>
    </row>
    <row r="14" spans="1:18" s="1706" customFormat="1">
      <c r="A14" s="2898"/>
      <c r="B14" s="2899" t="s">
        <v>385</v>
      </c>
      <c r="C14" s="2786"/>
      <c r="D14" s="1756"/>
      <c r="E14" s="1756"/>
      <c r="F14" s="1756"/>
      <c r="G14" s="2921">
        <f t="shared" si="4"/>
        <v>0</v>
      </c>
      <c r="H14" s="2922">
        <f t="shared" si="0"/>
        <v>0</v>
      </c>
      <c r="I14" s="1755"/>
      <c r="J14" s="1756"/>
      <c r="K14" s="1756"/>
      <c r="L14" s="2921">
        <f t="shared" si="1"/>
        <v>0</v>
      </c>
      <c r="M14" s="2923">
        <f t="shared" si="2"/>
        <v>0</v>
      </c>
      <c r="N14" s="1755"/>
      <c r="O14" s="1756"/>
      <c r="P14" s="1756"/>
      <c r="Q14" s="2921">
        <f t="shared" si="3"/>
        <v>0</v>
      </c>
      <c r="R14" s="2923">
        <f t="shared" si="5"/>
        <v>0</v>
      </c>
    </row>
    <row r="15" spans="1:18" s="1706" customFormat="1">
      <c r="A15" s="2898"/>
      <c r="B15" s="2899" t="s">
        <v>386</v>
      </c>
      <c r="C15" s="2786"/>
      <c r="D15" s="1756"/>
      <c r="E15" s="1756"/>
      <c r="F15" s="1756"/>
      <c r="G15" s="2921">
        <f t="shared" si="4"/>
        <v>0</v>
      </c>
      <c r="H15" s="2922">
        <f t="shared" si="0"/>
        <v>0</v>
      </c>
      <c r="I15" s="1755"/>
      <c r="J15" s="1756"/>
      <c r="K15" s="1756"/>
      <c r="L15" s="2921">
        <f t="shared" si="1"/>
        <v>0</v>
      </c>
      <c r="M15" s="2923">
        <f t="shared" si="2"/>
        <v>0</v>
      </c>
      <c r="N15" s="1755"/>
      <c r="O15" s="1756"/>
      <c r="P15" s="1756"/>
      <c r="Q15" s="2921">
        <f t="shared" si="3"/>
        <v>0</v>
      </c>
      <c r="R15" s="2923">
        <f t="shared" si="5"/>
        <v>0</v>
      </c>
    </row>
    <row r="16" spans="1:18" s="1706" customFormat="1">
      <c r="A16" s="2898"/>
      <c r="B16" s="2899" t="s">
        <v>387</v>
      </c>
      <c r="C16" s="2786"/>
      <c r="D16" s="1756"/>
      <c r="E16" s="1756"/>
      <c r="F16" s="1756"/>
      <c r="G16" s="2921">
        <f>SUM(D16:F16)</f>
        <v>0</v>
      </c>
      <c r="H16" s="2922">
        <f t="shared" si="0"/>
        <v>0</v>
      </c>
      <c r="I16" s="1755"/>
      <c r="J16" s="1756"/>
      <c r="K16" s="1756"/>
      <c r="L16" s="2921">
        <f t="shared" si="1"/>
        <v>0</v>
      </c>
      <c r="M16" s="2923">
        <f t="shared" si="2"/>
        <v>0</v>
      </c>
      <c r="N16" s="1755"/>
      <c r="O16" s="1756"/>
      <c r="P16" s="1756"/>
      <c r="Q16" s="2921">
        <f t="shared" si="3"/>
        <v>0</v>
      </c>
      <c r="R16" s="2923">
        <f t="shared" si="5"/>
        <v>0</v>
      </c>
    </row>
    <row r="17" spans="1:18" s="1706" customFormat="1">
      <c r="A17" s="2898"/>
      <c r="B17" s="2899" t="s">
        <v>388</v>
      </c>
      <c r="C17" s="2786"/>
      <c r="D17" s="1756"/>
      <c r="E17" s="1756"/>
      <c r="F17" s="1756"/>
      <c r="G17" s="2921">
        <f t="shared" si="4"/>
        <v>0</v>
      </c>
      <c r="H17" s="2922">
        <f t="shared" si="0"/>
        <v>0</v>
      </c>
      <c r="I17" s="1755"/>
      <c r="J17" s="1756"/>
      <c r="K17" s="1756"/>
      <c r="L17" s="2921">
        <f t="shared" si="1"/>
        <v>0</v>
      </c>
      <c r="M17" s="2923">
        <f t="shared" si="2"/>
        <v>0</v>
      </c>
      <c r="N17" s="1755"/>
      <c r="O17" s="1756"/>
      <c r="P17" s="1756"/>
      <c r="Q17" s="2921">
        <f t="shared" si="3"/>
        <v>0</v>
      </c>
      <c r="R17" s="2923">
        <f t="shared" si="5"/>
        <v>0</v>
      </c>
    </row>
    <row r="18" spans="1:18" s="1706" customFormat="1">
      <c r="A18" s="2898"/>
      <c r="B18" s="2899" t="s">
        <v>389</v>
      </c>
      <c r="C18" s="2786"/>
      <c r="D18" s="1756"/>
      <c r="E18" s="1756"/>
      <c r="F18" s="1756"/>
      <c r="G18" s="2921">
        <f t="shared" si="4"/>
        <v>0</v>
      </c>
      <c r="H18" s="2922">
        <f t="shared" si="0"/>
        <v>0</v>
      </c>
      <c r="I18" s="1755"/>
      <c r="J18" s="1756"/>
      <c r="K18" s="1756"/>
      <c r="L18" s="2921">
        <f t="shared" si="1"/>
        <v>0</v>
      </c>
      <c r="M18" s="2923">
        <f t="shared" si="2"/>
        <v>0</v>
      </c>
      <c r="N18" s="1755"/>
      <c r="O18" s="1756"/>
      <c r="P18" s="1756"/>
      <c r="Q18" s="2921">
        <f t="shared" si="3"/>
        <v>0</v>
      </c>
      <c r="R18" s="2923">
        <f t="shared" si="5"/>
        <v>0</v>
      </c>
    </row>
    <row r="19" spans="1:18" s="1706" customFormat="1">
      <c r="A19" s="2898"/>
      <c r="B19" s="2899" t="s">
        <v>390</v>
      </c>
      <c r="C19" s="2786"/>
      <c r="D19" s="1756"/>
      <c r="E19" s="1756"/>
      <c r="F19" s="1756"/>
      <c r="G19" s="2921">
        <f t="shared" si="4"/>
        <v>0</v>
      </c>
      <c r="H19" s="2922">
        <f t="shared" si="0"/>
        <v>0</v>
      </c>
      <c r="I19" s="1755"/>
      <c r="J19" s="1756"/>
      <c r="K19" s="1756"/>
      <c r="L19" s="2921">
        <f t="shared" si="1"/>
        <v>0</v>
      </c>
      <c r="M19" s="2923">
        <f t="shared" si="2"/>
        <v>0</v>
      </c>
      <c r="N19" s="1755"/>
      <c r="O19" s="1756"/>
      <c r="P19" s="1756"/>
      <c r="Q19" s="2921">
        <f t="shared" si="3"/>
        <v>0</v>
      </c>
      <c r="R19" s="2923">
        <f t="shared" si="5"/>
        <v>0</v>
      </c>
    </row>
    <row r="20" spans="1:18" s="1706" customFormat="1">
      <c r="A20" s="2898"/>
      <c r="B20" s="2900" t="s">
        <v>391</v>
      </c>
      <c r="C20" s="2786"/>
      <c r="D20" s="1756"/>
      <c r="E20" s="1756"/>
      <c r="F20" s="1756"/>
      <c r="G20" s="2921">
        <f t="shared" si="4"/>
        <v>0</v>
      </c>
      <c r="H20" s="2922">
        <f t="shared" si="0"/>
        <v>0</v>
      </c>
      <c r="I20" s="1755"/>
      <c r="J20" s="1756"/>
      <c r="K20" s="1756"/>
      <c r="L20" s="2921">
        <f t="shared" si="1"/>
        <v>0</v>
      </c>
      <c r="M20" s="2923">
        <f t="shared" si="2"/>
        <v>0</v>
      </c>
      <c r="N20" s="1755"/>
      <c r="O20" s="1756"/>
      <c r="P20" s="1756"/>
      <c r="Q20" s="2921">
        <f t="shared" si="3"/>
        <v>0</v>
      </c>
      <c r="R20" s="2923">
        <f t="shared" si="5"/>
        <v>0</v>
      </c>
    </row>
    <row r="21" spans="1:18" s="1706" customFormat="1">
      <c r="A21" s="2898"/>
      <c r="B21" s="2900" t="s">
        <v>392</v>
      </c>
      <c r="C21" s="2786"/>
      <c r="D21" s="1756"/>
      <c r="E21" s="1756"/>
      <c r="F21" s="1756"/>
      <c r="G21" s="2921">
        <f t="shared" si="4"/>
        <v>0</v>
      </c>
      <c r="H21" s="2922">
        <f t="shared" si="0"/>
        <v>0</v>
      </c>
      <c r="I21" s="1755"/>
      <c r="J21" s="1756"/>
      <c r="K21" s="1756"/>
      <c r="L21" s="2921">
        <f t="shared" si="1"/>
        <v>0</v>
      </c>
      <c r="M21" s="2923">
        <f t="shared" si="2"/>
        <v>0</v>
      </c>
      <c r="N21" s="1755"/>
      <c r="O21" s="1756"/>
      <c r="P21" s="1756"/>
      <c r="Q21" s="2921">
        <f t="shared" si="3"/>
        <v>0</v>
      </c>
      <c r="R21" s="2923">
        <f t="shared" si="5"/>
        <v>0</v>
      </c>
    </row>
    <row r="22" spans="1:18" s="1706" customFormat="1">
      <c r="A22" s="2898"/>
      <c r="B22" s="2900" t="s">
        <v>393</v>
      </c>
      <c r="C22" s="2786"/>
      <c r="D22" s="1756"/>
      <c r="E22" s="1756"/>
      <c r="F22" s="1756"/>
      <c r="G22" s="2921">
        <f t="shared" si="4"/>
        <v>0</v>
      </c>
      <c r="H22" s="2922">
        <f t="shared" si="0"/>
        <v>0</v>
      </c>
      <c r="I22" s="1755"/>
      <c r="J22" s="1756"/>
      <c r="K22" s="1756"/>
      <c r="L22" s="2921">
        <f t="shared" si="1"/>
        <v>0</v>
      </c>
      <c r="M22" s="2923">
        <f t="shared" si="2"/>
        <v>0</v>
      </c>
      <c r="N22" s="1755"/>
      <c r="O22" s="1756"/>
      <c r="P22" s="1756"/>
      <c r="Q22" s="2921">
        <f t="shared" si="3"/>
        <v>0</v>
      </c>
      <c r="R22" s="2923">
        <f t="shared" si="5"/>
        <v>0</v>
      </c>
    </row>
    <row r="23" spans="1:18" s="1706" customFormat="1">
      <c r="A23" s="2898"/>
      <c r="B23" s="2900" t="s">
        <v>394</v>
      </c>
      <c r="C23" s="2786"/>
      <c r="D23" s="1756"/>
      <c r="E23" s="1756"/>
      <c r="F23" s="1756"/>
      <c r="G23" s="2921">
        <f t="shared" si="4"/>
        <v>0</v>
      </c>
      <c r="H23" s="2922">
        <f t="shared" si="0"/>
        <v>0</v>
      </c>
      <c r="I23" s="1755"/>
      <c r="J23" s="1756"/>
      <c r="K23" s="1756"/>
      <c r="L23" s="2921">
        <f t="shared" si="1"/>
        <v>0</v>
      </c>
      <c r="M23" s="2923">
        <f t="shared" si="2"/>
        <v>0</v>
      </c>
      <c r="N23" s="1755"/>
      <c r="O23" s="1756"/>
      <c r="P23" s="1756"/>
      <c r="Q23" s="2921">
        <f t="shared" si="3"/>
        <v>0</v>
      </c>
      <c r="R23" s="2923">
        <f t="shared" si="5"/>
        <v>0</v>
      </c>
    </row>
    <row r="24" spans="1:18" s="1706" customFormat="1">
      <c r="A24" s="2898"/>
      <c r="B24" s="2900" t="s">
        <v>395</v>
      </c>
      <c r="C24" s="2786"/>
      <c r="D24" s="1756"/>
      <c r="E24" s="1756"/>
      <c r="F24" s="1756"/>
      <c r="G24" s="2921">
        <f t="shared" si="4"/>
        <v>0</v>
      </c>
      <c r="H24" s="2922">
        <f t="shared" si="0"/>
        <v>0</v>
      </c>
      <c r="I24" s="1755"/>
      <c r="J24" s="1756"/>
      <c r="K24" s="1756"/>
      <c r="L24" s="2921">
        <f t="shared" si="1"/>
        <v>0</v>
      </c>
      <c r="M24" s="2923">
        <f t="shared" si="2"/>
        <v>0</v>
      </c>
      <c r="N24" s="1755"/>
      <c r="O24" s="1756"/>
      <c r="P24" s="1756"/>
      <c r="Q24" s="2921">
        <f t="shared" si="3"/>
        <v>0</v>
      </c>
      <c r="R24" s="2923">
        <f t="shared" si="5"/>
        <v>0</v>
      </c>
    </row>
    <row r="25" spans="1:18" s="1706" customFormat="1">
      <c r="A25" s="2898"/>
      <c r="B25" s="2899" t="s">
        <v>396</v>
      </c>
      <c r="C25" s="2786"/>
      <c r="D25" s="1756"/>
      <c r="E25" s="1756"/>
      <c r="F25" s="1756"/>
      <c r="G25" s="2921">
        <f t="shared" si="4"/>
        <v>0</v>
      </c>
      <c r="H25" s="2922">
        <f t="shared" si="0"/>
        <v>0</v>
      </c>
      <c r="I25" s="1755"/>
      <c r="J25" s="1756"/>
      <c r="K25" s="1756"/>
      <c r="L25" s="2921">
        <f t="shared" si="1"/>
        <v>0</v>
      </c>
      <c r="M25" s="2923">
        <f t="shared" si="2"/>
        <v>0</v>
      </c>
      <c r="N25" s="1755"/>
      <c r="O25" s="1756"/>
      <c r="P25" s="1756"/>
      <c r="Q25" s="2921">
        <f t="shared" si="3"/>
        <v>0</v>
      </c>
      <c r="R25" s="2923">
        <f t="shared" si="5"/>
        <v>0</v>
      </c>
    </row>
    <row r="26" spans="1:18" s="1706" customFormat="1">
      <c r="A26" s="2898"/>
      <c r="B26" s="2899" t="s">
        <v>335</v>
      </c>
      <c r="C26" s="2786"/>
      <c r="D26" s="1756"/>
      <c r="E26" s="1756"/>
      <c r="F26" s="1756"/>
      <c r="G26" s="2921">
        <f t="shared" si="4"/>
        <v>0</v>
      </c>
      <c r="H26" s="2922">
        <f t="shared" si="0"/>
        <v>0</v>
      </c>
      <c r="I26" s="1755"/>
      <c r="J26" s="1756"/>
      <c r="K26" s="1756"/>
      <c r="L26" s="2921">
        <f t="shared" si="1"/>
        <v>0</v>
      </c>
      <c r="M26" s="2923">
        <f t="shared" si="2"/>
        <v>0</v>
      </c>
      <c r="N26" s="1755"/>
      <c r="O26" s="1756"/>
      <c r="P26" s="1756"/>
      <c r="Q26" s="2921">
        <f t="shared" si="3"/>
        <v>0</v>
      </c>
      <c r="R26" s="2923">
        <f t="shared" si="5"/>
        <v>0</v>
      </c>
    </row>
    <row r="27" spans="1:18" s="1706" customFormat="1">
      <c r="A27" s="2898"/>
      <c r="B27" s="2899" t="s">
        <v>336</v>
      </c>
      <c r="C27" s="2786"/>
      <c r="D27" s="1756"/>
      <c r="E27" s="1756"/>
      <c r="F27" s="1756"/>
      <c r="G27" s="2921">
        <f t="shared" si="4"/>
        <v>0</v>
      </c>
      <c r="H27" s="2922">
        <f t="shared" si="0"/>
        <v>0</v>
      </c>
      <c r="I27" s="1755"/>
      <c r="J27" s="1756"/>
      <c r="K27" s="1756"/>
      <c r="L27" s="2921">
        <f t="shared" si="1"/>
        <v>0</v>
      </c>
      <c r="M27" s="2923">
        <f t="shared" si="2"/>
        <v>0</v>
      </c>
      <c r="N27" s="1755"/>
      <c r="O27" s="1756"/>
      <c r="P27" s="1756"/>
      <c r="Q27" s="2921">
        <f t="shared" si="3"/>
        <v>0</v>
      </c>
      <c r="R27" s="2923">
        <f t="shared" si="5"/>
        <v>0</v>
      </c>
    </row>
    <row r="28" spans="1:18" s="1706" customFormat="1">
      <c r="A28" s="2898"/>
      <c r="B28" s="2899" t="s">
        <v>337</v>
      </c>
      <c r="C28" s="2786"/>
      <c r="D28" s="1756"/>
      <c r="E28" s="1756"/>
      <c r="F28" s="1756"/>
      <c r="G28" s="2921">
        <f t="shared" si="4"/>
        <v>0</v>
      </c>
      <c r="H28" s="2922">
        <f t="shared" si="0"/>
        <v>0</v>
      </c>
      <c r="I28" s="1755"/>
      <c r="J28" s="1756"/>
      <c r="K28" s="1756"/>
      <c r="L28" s="2921">
        <f t="shared" si="1"/>
        <v>0</v>
      </c>
      <c r="M28" s="2923">
        <f t="shared" si="2"/>
        <v>0</v>
      </c>
      <c r="N28" s="1755"/>
      <c r="O28" s="1756"/>
      <c r="P28" s="1756"/>
      <c r="Q28" s="2921">
        <f t="shared" si="3"/>
        <v>0</v>
      </c>
      <c r="R28" s="2923">
        <f t="shared" si="5"/>
        <v>0</v>
      </c>
    </row>
    <row r="29" spans="1:18" s="1706" customFormat="1">
      <c r="A29" s="2898"/>
      <c r="B29" s="2899" t="s">
        <v>338</v>
      </c>
      <c r="C29" s="2786"/>
      <c r="D29" s="1756"/>
      <c r="E29" s="1756"/>
      <c r="F29" s="1756"/>
      <c r="G29" s="2921">
        <f t="shared" si="4"/>
        <v>0</v>
      </c>
      <c r="H29" s="2922">
        <f t="shared" si="0"/>
        <v>0</v>
      </c>
      <c r="I29" s="1755"/>
      <c r="J29" s="1756"/>
      <c r="K29" s="1756"/>
      <c r="L29" s="2921">
        <f t="shared" si="1"/>
        <v>0</v>
      </c>
      <c r="M29" s="2923">
        <f t="shared" si="2"/>
        <v>0</v>
      </c>
      <c r="N29" s="1755"/>
      <c r="O29" s="1756"/>
      <c r="P29" s="1756"/>
      <c r="Q29" s="2921">
        <f t="shared" si="3"/>
        <v>0</v>
      </c>
      <c r="R29" s="2923">
        <f t="shared" si="5"/>
        <v>0</v>
      </c>
    </row>
    <row r="30" spans="1:18" s="1706" customFormat="1">
      <c r="A30" s="2898"/>
      <c r="B30" s="2899" t="s">
        <v>69</v>
      </c>
      <c r="C30" s="2786"/>
      <c r="D30" s="1756"/>
      <c r="E30" s="1756"/>
      <c r="F30" s="1756"/>
      <c r="G30" s="2921">
        <f t="shared" si="4"/>
        <v>0</v>
      </c>
      <c r="H30" s="2922">
        <f t="shared" si="0"/>
        <v>0</v>
      </c>
      <c r="I30" s="1755"/>
      <c r="J30" s="1756"/>
      <c r="K30" s="1756"/>
      <c r="L30" s="2921">
        <f t="shared" si="1"/>
        <v>0</v>
      </c>
      <c r="M30" s="2923">
        <f t="shared" si="2"/>
        <v>0</v>
      </c>
      <c r="N30" s="1755"/>
      <c r="O30" s="1756"/>
      <c r="P30" s="1756"/>
      <c r="Q30" s="2921">
        <f t="shared" si="3"/>
        <v>0</v>
      </c>
      <c r="R30" s="2923">
        <f t="shared" si="5"/>
        <v>0</v>
      </c>
    </row>
    <row r="31" spans="1:18" s="1706" customFormat="1">
      <c r="A31" s="2898"/>
      <c r="B31" s="2899" t="s">
        <v>70</v>
      </c>
      <c r="C31" s="2786"/>
      <c r="D31" s="1756"/>
      <c r="E31" s="1756"/>
      <c r="F31" s="1756"/>
      <c r="G31" s="2921">
        <f t="shared" si="4"/>
        <v>0</v>
      </c>
      <c r="H31" s="2922">
        <f t="shared" si="0"/>
        <v>0</v>
      </c>
      <c r="I31" s="1755"/>
      <c r="J31" s="1756"/>
      <c r="K31" s="1756"/>
      <c r="L31" s="2921">
        <f t="shared" si="1"/>
        <v>0</v>
      </c>
      <c r="M31" s="2923">
        <f t="shared" si="2"/>
        <v>0</v>
      </c>
      <c r="N31" s="1755"/>
      <c r="O31" s="1756"/>
      <c r="P31" s="1756"/>
      <c r="Q31" s="2921">
        <f t="shared" si="3"/>
        <v>0</v>
      </c>
      <c r="R31" s="2923">
        <f t="shared" si="5"/>
        <v>0</v>
      </c>
    </row>
    <row r="32" spans="1:18" s="1706" customFormat="1">
      <c r="A32" s="2898"/>
      <c r="B32" s="2899" t="s">
        <v>71</v>
      </c>
      <c r="C32" s="2786"/>
      <c r="D32" s="1756"/>
      <c r="E32" s="1756"/>
      <c r="F32" s="1756"/>
      <c r="G32" s="2921">
        <f t="shared" si="4"/>
        <v>0</v>
      </c>
      <c r="H32" s="2922">
        <f t="shared" si="0"/>
        <v>0</v>
      </c>
      <c r="I32" s="1755"/>
      <c r="J32" s="1756"/>
      <c r="K32" s="1756"/>
      <c r="L32" s="2921">
        <f t="shared" si="1"/>
        <v>0</v>
      </c>
      <c r="M32" s="2923">
        <f t="shared" si="2"/>
        <v>0</v>
      </c>
      <c r="N32" s="1755"/>
      <c r="O32" s="1756"/>
      <c r="P32" s="1756"/>
      <c r="Q32" s="2921">
        <f t="shared" si="3"/>
        <v>0</v>
      </c>
      <c r="R32" s="2923">
        <f t="shared" si="5"/>
        <v>0</v>
      </c>
    </row>
    <row r="33" spans="1:19" s="1706" customFormat="1">
      <c r="A33" s="2898"/>
      <c r="B33" s="2899" t="s">
        <v>72</v>
      </c>
      <c r="C33" s="2786"/>
      <c r="D33" s="1756"/>
      <c r="E33" s="1756"/>
      <c r="F33" s="1756"/>
      <c r="G33" s="2921">
        <f t="shared" si="4"/>
        <v>0</v>
      </c>
      <c r="H33" s="2922">
        <f t="shared" si="0"/>
        <v>0</v>
      </c>
      <c r="I33" s="1755"/>
      <c r="J33" s="1756"/>
      <c r="K33" s="1756"/>
      <c r="L33" s="2921">
        <f t="shared" si="1"/>
        <v>0</v>
      </c>
      <c r="M33" s="2923">
        <f t="shared" si="2"/>
        <v>0</v>
      </c>
      <c r="N33" s="1755"/>
      <c r="O33" s="1756"/>
      <c r="P33" s="1756"/>
      <c r="Q33" s="2921">
        <f t="shared" si="3"/>
        <v>0</v>
      </c>
      <c r="R33" s="2923">
        <f t="shared" si="5"/>
        <v>0</v>
      </c>
    </row>
    <row r="34" spans="1:19" s="1706" customFormat="1">
      <c r="A34" s="2898"/>
      <c r="B34" s="2899" t="s">
        <v>73</v>
      </c>
      <c r="C34" s="2786"/>
      <c r="D34" s="1756"/>
      <c r="E34" s="1756"/>
      <c r="F34" s="1756"/>
      <c r="G34" s="2921">
        <f t="shared" si="4"/>
        <v>0</v>
      </c>
      <c r="H34" s="2922">
        <f t="shared" si="0"/>
        <v>0</v>
      </c>
      <c r="I34" s="1755"/>
      <c r="J34" s="1756"/>
      <c r="K34" s="1756"/>
      <c r="L34" s="2921">
        <f t="shared" si="1"/>
        <v>0</v>
      </c>
      <c r="M34" s="2923">
        <f t="shared" si="2"/>
        <v>0</v>
      </c>
      <c r="N34" s="1755"/>
      <c r="O34" s="1756"/>
      <c r="P34" s="1756"/>
      <c r="Q34" s="2921">
        <f t="shared" si="3"/>
        <v>0</v>
      </c>
      <c r="R34" s="2923">
        <f t="shared" si="5"/>
        <v>0</v>
      </c>
    </row>
    <row r="35" spans="1:19" s="1706" customFormat="1">
      <c r="A35" s="2898"/>
      <c r="B35" s="2899" t="s">
        <v>339</v>
      </c>
      <c r="C35" s="2786"/>
      <c r="D35" s="1756"/>
      <c r="E35" s="1756"/>
      <c r="F35" s="1756"/>
      <c r="G35" s="2921">
        <f t="shared" si="4"/>
        <v>0</v>
      </c>
      <c r="H35" s="2922">
        <f t="shared" si="0"/>
        <v>0</v>
      </c>
      <c r="I35" s="1755"/>
      <c r="J35" s="1756"/>
      <c r="K35" s="1756"/>
      <c r="L35" s="2921">
        <f t="shared" si="1"/>
        <v>0</v>
      </c>
      <c r="M35" s="2923">
        <f t="shared" si="2"/>
        <v>0</v>
      </c>
      <c r="N35" s="1755"/>
      <c r="O35" s="1756"/>
      <c r="P35" s="1756"/>
      <c r="Q35" s="2921">
        <f t="shared" si="3"/>
        <v>0</v>
      </c>
      <c r="R35" s="2923">
        <f t="shared" si="5"/>
        <v>0</v>
      </c>
    </row>
    <row r="36" spans="1:19" s="1706" customFormat="1">
      <c r="A36" s="2898"/>
      <c r="B36" s="2901" t="s">
        <v>340</v>
      </c>
      <c r="C36" s="2786"/>
      <c r="D36" s="1756"/>
      <c r="E36" s="1756"/>
      <c r="F36" s="1756"/>
      <c r="G36" s="2921">
        <f t="shared" si="4"/>
        <v>0</v>
      </c>
      <c r="H36" s="2922">
        <f t="shared" si="0"/>
        <v>0</v>
      </c>
      <c r="I36" s="1755"/>
      <c r="J36" s="1756"/>
      <c r="K36" s="1756"/>
      <c r="L36" s="2921">
        <f t="shared" si="1"/>
        <v>0</v>
      </c>
      <c r="M36" s="2923">
        <f t="shared" si="2"/>
        <v>0</v>
      </c>
      <c r="N36" s="1755"/>
      <c r="O36" s="1756"/>
      <c r="P36" s="1756"/>
      <c r="Q36" s="2921">
        <f t="shared" si="3"/>
        <v>0</v>
      </c>
      <c r="R36" s="2923">
        <f t="shared" si="5"/>
        <v>0</v>
      </c>
    </row>
    <row r="37" spans="1:19" s="1706" customFormat="1">
      <c r="A37" s="2898"/>
      <c r="B37" s="2899" t="s">
        <v>341</v>
      </c>
      <c r="C37" s="2786"/>
      <c r="D37" s="1756"/>
      <c r="E37" s="1756"/>
      <c r="F37" s="1756"/>
      <c r="G37" s="2921">
        <f t="shared" si="4"/>
        <v>0</v>
      </c>
      <c r="H37" s="2922">
        <f t="shared" si="0"/>
        <v>0</v>
      </c>
      <c r="I37" s="1755"/>
      <c r="J37" s="1756"/>
      <c r="K37" s="1756"/>
      <c r="L37" s="2921">
        <f t="shared" si="1"/>
        <v>0</v>
      </c>
      <c r="M37" s="2923">
        <f t="shared" si="2"/>
        <v>0</v>
      </c>
      <c r="N37" s="1755"/>
      <c r="O37" s="1756"/>
      <c r="P37" s="1756"/>
      <c r="Q37" s="2921">
        <f t="shared" si="3"/>
        <v>0</v>
      </c>
      <c r="R37" s="2923">
        <f t="shared" si="5"/>
        <v>0</v>
      </c>
    </row>
    <row r="38" spans="1:19" s="1706" customFormat="1">
      <c r="A38" s="2898"/>
      <c r="B38" s="2899" t="s">
        <v>516</v>
      </c>
      <c r="C38" s="2786"/>
      <c r="D38" s="1756"/>
      <c r="E38" s="1756"/>
      <c r="F38" s="1756"/>
      <c r="G38" s="2921">
        <f t="shared" si="4"/>
        <v>0</v>
      </c>
      <c r="H38" s="2922">
        <f t="shared" si="0"/>
        <v>0</v>
      </c>
      <c r="I38" s="1755"/>
      <c r="J38" s="1756"/>
      <c r="K38" s="1756"/>
      <c r="L38" s="2921">
        <f t="shared" si="1"/>
        <v>0</v>
      </c>
      <c r="M38" s="2923">
        <f t="shared" si="2"/>
        <v>0</v>
      </c>
      <c r="N38" s="1755"/>
      <c r="O38" s="1756"/>
      <c r="P38" s="1756"/>
      <c r="Q38" s="2921">
        <f t="shared" si="3"/>
        <v>0</v>
      </c>
      <c r="R38" s="2923">
        <f t="shared" si="5"/>
        <v>0</v>
      </c>
    </row>
    <row r="39" spans="1:19" s="1706" customFormat="1">
      <c r="A39" s="2898"/>
      <c r="B39" s="2899" t="s">
        <v>342</v>
      </c>
      <c r="C39" s="2786"/>
      <c r="D39" s="1756"/>
      <c r="E39" s="1756"/>
      <c r="F39" s="1756"/>
      <c r="G39" s="2921">
        <f t="shared" si="4"/>
        <v>0</v>
      </c>
      <c r="H39" s="2922">
        <f t="shared" si="0"/>
        <v>0</v>
      </c>
      <c r="I39" s="1755"/>
      <c r="J39" s="1756"/>
      <c r="K39" s="1756"/>
      <c r="L39" s="2921">
        <f t="shared" si="1"/>
        <v>0</v>
      </c>
      <c r="M39" s="2923">
        <f t="shared" si="2"/>
        <v>0</v>
      </c>
      <c r="N39" s="1755"/>
      <c r="O39" s="1756"/>
      <c r="P39" s="1756"/>
      <c r="Q39" s="2921">
        <f t="shared" si="3"/>
        <v>0</v>
      </c>
      <c r="R39" s="2923">
        <f t="shared" si="5"/>
        <v>0</v>
      </c>
    </row>
    <row r="40" spans="1:19" s="1706" customFormat="1">
      <c r="A40" s="2898"/>
      <c r="B40" s="2899" t="s">
        <v>343</v>
      </c>
      <c r="C40" s="2786"/>
      <c r="D40" s="1756"/>
      <c r="E40" s="1756"/>
      <c r="F40" s="1756"/>
      <c r="G40" s="2921">
        <f t="shared" si="4"/>
        <v>0</v>
      </c>
      <c r="H40" s="2922">
        <f t="shared" si="0"/>
        <v>0</v>
      </c>
      <c r="I40" s="1755"/>
      <c r="J40" s="1756"/>
      <c r="K40" s="1756"/>
      <c r="L40" s="2921">
        <f t="shared" si="1"/>
        <v>0</v>
      </c>
      <c r="M40" s="2923">
        <f t="shared" si="2"/>
        <v>0</v>
      </c>
      <c r="N40" s="1755"/>
      <c r="O40" s="1756"/>
      <c r="P40" s="1756"/>
      <c r="Q40" s="2921">
        <f t="shared" si="3"/>
        <v>0</v>
      </c>
      <c r="R40" s="2923">
        <f t="shared" si="5"/>
        <v>0</v>
      </c>
    </row>
    <row r="41" spans="1:19" s="1706" customFormat="1">
      <c r="A41" s="2898"/>
      <c r="B41" s="2899" t="s">
        <v>344</v>
      </c>
      <c r="C41" s="2786"/>
      <c r="D41" s="1756"/>
      <c r="E41" s="1756"/>
      <c r="F41" s="1756"/>
      <c r="G41" s="2921">
        <f t="shared" si="4"/>
        <v>0</v>
      </c>
      <c r="H41" s="2922">
        <f t="shared" si="0"/>
        <v>0</v>
      </c>
      <c r="I41" s="1755"/>
      <c r="J41" s="1756"/>
      <c r="K41" s="1756"/>
      <c r="L41" s="2921">
        <f t="shared" si="1"/>
        <v>0</v>
      </c>
      <c r="M41" s="2923">
        <f t="shared" si="2"/>
        <v>0</v>
      </c>
      <c r="N41" s="1755"/>
      <c r="O41" s="1756"/>
      <c r="P41" s="1756"/>
      <c r="Q41" s="2921">
        <f t="shared" si="3"/>
        <v>0</v>
      </c>
      <c r="R41" s="2923">
        <f t="shared" si="5"/>
        <v>0</v>
      </c>
    </row>
    <row r="42" spans="1:19" s="1706" customFormat="1">
      <c r="A42" s="2898"/>
      <c r="B42" s="2899" t="s">
        <v>345</v>
      </c>
      <c r="C42" s="2786"/>
      <c r="D42" s="1756"/>
      <c r="E42" s="1756"/>
      <c r="F42" s="1756"/>
      <c r="G42" s="2921">
        <f t="shared" si="4"/>
        <v>0</v>
      </c>
      <c r="H42" s="2922">
        <f t="shared" si="0"/>
        <v>0</v>
      </c>
      <c r="I42" s="1755"/>
      <c r="J42" s="1756"/>
      <c r="K42" s="1756"/>
      <c r="L42" s="2921">
        <f t="shared" si="1"/>
        <v>0</v>
      </c>
      <c r="M42" s="2923">
        <f t="shared" si="2"/>
        <v>0</v>
      </c>
      <c r="N42" s="1755"/>
      <c r="O42" s="1756"/>
      <c r="P42" s="1756"/>
      <c r="Q42" s="2921">
        <f t="shared" si="3"/>
        <v>0</v>
      </c>
      <c r="R42" s="2923">
        <f t="shared" si="5"/>
        <v>0</v>
      </c>
    </row>
    <row r="43" spans="1:19" s="1411" customFormat="1">
      <c r="A43" s="1757"/>
      <c r="B43" s="2902" t="s">
        <v>346</v>
      </c>
      <c r="C43" s="2905">
        <f>SUM(C7:C42)</f>
        <v>0</v>
      </c>
      <c r="D43" s="2905">
        <f t="shared" ref="D43:F43" si="6">SUM(D7:D42)</f>
        <v>0</v>
      </c>
      <c r="E43" s="2905">
        <f t="shared" si="6"/>
        <v>0</v>
      </c>
      <c r="F43" s="2905">
        <f t="shared" si="6"/>
        <v>0</v>
      </c>
      <c r="G43" s="2913">
        <f t="shared" si="4"/>
        <v>0</v>
      </c>
      <c r="H43" s="2913">
        <f>SUM(H7:H42)</f>
        <v>0</v>
      </c>
      <c r="I43" s="2914">
        <f>SUM(I7:I42)</f>
        <v>0</v>
      </c>
      <c r="J43" s="2914">
        <f t="shared" ref="J43" si="7">SUM(J7:J42)</f>
        <v>0</v>
      </c>
      <c r="K43" s="2914">
        <f>SUM(K7:K42)</f>
        <v>0</v>
      </c>
      <c r="L43" s="2913">
        <f>I43+J43+K43</f>
        <v>0</v>
      </c>
      <c r="M43" s="2915">
        <f>SUM(M7:M42)</f>
        <v>0</v>
      </c>
      <c r="N43" s="2916">
        <f>SUM(N7:N42)</f>
        <v>0</v>
      </c>
      <c r="O43" s="2916">
        <f t="shared" ref="O43:P43" si="8">SUM(O7:O42)</f>
        <v>0</v>
      </c>
      <c r="P43" s="2916">
        <f t="shared" si="8"/>
        <v>0</v>
      </c>
      <c r="Q43" s="2913">
        <f>N43+O43+P43</f>
        <v>0</v>
      </c>
      <c r="R43" s="2915">
        <f t="shared" si="5"/>
        <v>0</v>
      </c>
    </row>
    <row r="44" spans="1:19" s="1706" customFormat="1" ht="13.5" thickBot="1">
      <c r="A44" s="2903"/>
      <c r="B44" s="2904"/>
      <c r="C44" s="2906"/>
      <c r="D44" s="2917"/>
      <c r="E44" s="2917"/>
      <c r="F44" s="2917"/>
      <c r="G44" s="2917"/>
      <c r="H44" s="2918"/>
      <c r="I44" s="2919"/>
      <c r="J44" s="2917"/>
      <c r="K44" s="2917"/>
      <c r="L44" s="2917"/>
      <c r="M44" s="2920"/>
      <c r="N44" s="2919"/>
      <c r="O44" s="2917"/>
      <c r="P44" s="2917"/>
      <c r="Q44" s="2917"/>
      <c r="R44" s="2920"/>
    </row>
    <row r="45" spans="1:19">
      <c r="C45" s="2787"/>
      <c r="D45" s="2789"/>
      <c r="E45" s="2789"/>
      <c r="F45" s="2789"/>
      <c r="G45" s="2789"/>
      <c r="H45" s="2787"/>
      <c r="I45" s="2787"/>
      <c r="J45" s="2787"/>
      <c r="K45" s="2787"/>
      <c r="L45" s="2787"/>
      <c r="M45" s="2787"/>
      <c r="N45" s="2787"/>
      <c r="O45" s="2787"/>
      <c r="P45" s="2787"/>
      <c r="Q45" s="2787"/>
      <c r="R45" s="2787"/>
    </row>
    <row r="46" spans="1:19" ht="13.5" thickBot="1">
      <c r="C46" s="2787"/>
      <c r="D46" s="2789"/>
      <c r="E46" s="2789"/>
      <c r="F46" s="2789"/>
      <c r="G46" s="2789"/>
      <c r="H46" s="2787"/>
      <c r="I46" s="2787"/>
      <c r="J46" s="2787"/>
      <c r="K46" s="2787"/>
      <c r="L46" s="2787"/>
      <c r="M46" s="2787"/>
      <c r="N46" s="2787"/>
      <c r="O46" s="2787"/>
      <c r="P46" s="2787"/>
      <c r="Q46" s="2787"/>
      <c r="R46" s="2787"/>
    </row>
    <row r="47" spans="1:19" s="1706" customFormat="1" ht="15" customHeight="1" thickBot="1">
      <c r="A47" s="4136" t="s">
        <v>1060</v>
      </c>
      <c r="B47" s="4137"/>
      <c r="C47" s="4142" t="s">
        <v>1065</v>
      </c>
      <c r="D47" s="4154" t="s">
        <v>1115</v>
      </c>
      <c r="E47" s="4154"/>
      <c r="F47" s="4154"/>
      <c r="G47" s="4154"/>
      <c r="H47" s="4142" t="s">
        <v>1066</v>
      </c>
      <c r="I47" s="4151" t="s">
        <v>1051</v>
      </c>
      <c r="J47" s="4152"/>
      <c r="K47" s="4151"/>
      <c r="L47" s="4153"/>
      <c r="M47" s="4142" t="s">
        <v>1067</v>
      </c>
      <c r="N47" s="4151" t="s">
        <v>1083</v>
      </c>
      <c r="O47" s="4152"/>
      <c r="P47" s="4151"/>
      <c r="Q47" s="4153"/>
      <c r="R47" s="4142" t="s">
        <v>1084</v>
      </c>
      <c r="S47" s="4150"/>
    </row>
    <row r="48" spans="1:19" s="1706" customFormat="1" ht="47.25" customHeight="1" thickBot="1">
      <c r="A48" s="4138"/>
      <c r="B48" s="4139"/>
      <c r="C48" s="4143"/>
      <c r="D48" s="2924" t="s">
        <v>1057</v>
      </c>
      <c r="E48" s="2925" t="s">
        <v>1058</v>
      </c>
      <c r="F48" s="2924" t="s">
        <v>1056</v>
      </c>
      <c r="G48" s="2925" t="s">
        <v>1059</v>
      </c>
      <c r="H48" s="4143"/>
      <c r="I48" s="2924" t="s">
        <v>1057</v>
      </c>
      <c r="J48" s="2925" t="s">
        <v>1058</v>
      </c>
      <c r="K48" s="2924" t="s">
        <v>1056</v>
      </c>
      <c r="L48" s="2925" t="s">
        <v>1059</v>
      </c>
      <c r="M48" s="4143"/>
      <c r="N48" s="2911" t="s">
        <v>1057</v>
      </c>
      <c r="O48" s="2912" t="s">
        <v>1058</v>
      </c>
      <c r="P48" s="2911" t="s">
        <v>1056</v>
      </c>
      <c r="Q48" s="2912" t="s">
        <v>1059</v>
      </c>
      <c r="R48" s="4143"/>
      <c r="S48" s="4150"/>
    </row>
    <row r="49" spans="1:18" s="1706" customFormat="1">
      <c r="A49" s="2907"/>
      <c r="B49" s="3762" t="s">
        <v>1995</v>
      </c>
      <c r="C49" s="2788"/>
      <c r="D49" s="2799"/>
      <c r="E49" s="2799"/>
      <c r="F49" s="2799"/>
      <c r="G49" s="2921">
        <f>SUM(D49:F49)</f>
        <v>0</v>
      </c>
      <c r="H49" s="2922">
        <f>C49+G49</f>
        <v>0</v>
      </c>
      <c r="I49" s="2798"/>
      <c r="J49" s="2799"/>
      <c r="K49" s="2799"/>
      <c r="L49" s="2921">
        <f>SUM(I49:K49)</f>
        <v>0</v>
      </c>
      <c r="M49" s="2923">
        <f>H49+L49</f>
        <v>0</v>
      </c>
      <c r="N49" s="2798"/>
      <c r="O49" s="2799"/>
      <c r="P49" s="2799"/>
      <c r="Q49" s="2921">
        <f>SUM(N49:P49)</f>
        <v>0</v>
      </c>
      <c r="R49" s="2923">
        <f>M49+Q49</f>
        <v>0</v>
      </c>
    </row>
    <row r="50" spans="1:18" s="1706" customFormat="1">
      <c r="A50" s="2907"/>
      <c r="B50" s="2899" t="s">
        <v>379</v>
      </c>
      <c r="C50" s="2786"/>
      <c r="D50" s="1756"/>
      <c r="E50" s="1756"/>
      <c r="F50" s="1756"/>
      <c r="G50" s="2921">
        <f>SUM(D50:F50)</f>
        <v>0</v>
      </c>
      <c r="H50" s="2922">
        <f t="shared" ref="H50:H84" si="9">C50+G50</f>
        <v>0</v>
      </c>
      <c r="I50" s="1755"/>
      <c r="J50" s="1755"/>
      <c r="K50" s="1755"/>
      <c r="L50" s="2921">
        <f>SUM(I50:K50)</f>
        <v>0</v>
      </c>
      <c r="M50" s="2923">
        <f>H50+L50</f>
        <v>0</v>
      </c>
      <c r="N50" s="1755"/>
      <c r="O50" s="1755"/>
      <c r="P50" s="1755"/>
      <c r="Q50" s="2921">
        <f>SUM(N50:P50)</f>
        <v>0</v>
      </c>
      <c r="R50" s="2923">
        <f>M50+Q50</f>
        <v>0</v>
      </c>
    </row>
    <row r="51" spans="1:18" s="1706" customFormat="1">
      <c r="A51" s="2907"/>
      <c r="B51" s="2899" t="s">
        <v>380</v>
      </c>
      <c r="C51" s="2786"/>
      <c r="D51" s="1756"/>
      <c r="E51" s="1756"/>
      <c r="F51" s="1756"/>
      <c r="G51" s="2921">
        <f t="shared" ref="G51:G84" si="10">SUM(D51:F51)</f>
        <v>0</v>
      </c>
      <c r="H51" s="2922">
        <f t="shared" si="9"/>
        <v>0</v>
      </c>
      <c r="I51" s="1755"/>
      <c r="J51" s="1755"/>
      <c r="K51" s="1755"/>
      <c r="L51" s="2921">
        <f t="shared" ref="L51:L84" si="11">SUM(I51:K51)</f>
        <v>0</v>
      </c>
      <c r="M51" s="2923">
        <f t="shared" ref="M51:M84" si="12">H51+L51</f>
        <v>0</v>
      </c>
      <c r="N51" s="1755"/>
      <c r="O51" s="1755"/>
      <c r="P51" s="1755"/>
      <c r="Q51" s="2921">
        <f t="shared" ref="Q51:Q84" si="13">SUM(N51:P51)</f>
        <v>0</v>
      </c>
      <c r="R51" s="2923">
        <f t="shared" ref="R51:R84" si="14">M51+Q51</f>
        <v>0</v>
      </c>
    </row>
    <row r="52" spans="1:18" s="1706" customFormat="1">
      <c r="A52" s="2907"/>
      <c r="B52" s="2899" t="s">
        <v>381</v>
      </c>
      <c r="C52" s="2786"/>
      <c r="D52" s="1756"/>
      <c r="E52" s="1756"/>
      <c r="F52" s="1756"/>
      <c r="G52" s="2921">
        <f t="shared" si="10"/>
        <v>0</v>
      </c>
      <c r="H52" s="2922">
        <f t="shared" si="9"/>
        <v>0</v>
      </c>
      <c r="I52" s="1755"/>
      <c r="J52" s="1755"/>
      <c r="K52" s="1755"/>
      <c r="L52" s="2921">
        <f t="shared" si="11"/>
        <v>0</v>
      </c>
      <c r="M52" s="2923">
        <f t="shared" si="12"/>
        <v>0</v>
      </c>
      <c r="N52" s="1755"/>
      <c r="O52" s="1755"/>
      <c r="P52" s="1755"/>
      <c r="Q52" s="2921">
        <f t="shared" si="13"/>
        <v>0</v>
      </c>
      <c r="R52" s="2923">
        <f t="shared" si="14"/>
        <v>0</v>
      </c>
    </row>
    <row r="53" spans="1:18" s="1706" customFormat="1">
      <c r="A53" s="2907"/>
      <c r="B53" s="2899" t="s">
        <v>382</v>
      </c>
      <c r="C53" s="2786"/>
      <c r="D53" s="1756"/>
      <c r="E53" s="1756"/>
      <c r="F53" s="1756"/>
      <c r="G53" s="2921">
        <f t="shared" si="10"/>
        <v>0</v>
      </c>
      <c r="H53" s="2922">
        <f t="shared" si="9"/>
        <v>0</v>
      </c>
      <c r="I53" s="1755"/>
      <c r="J53" s="1755"/>
      <c r="K53" s="1755"/>
      <c r="L53" s="2921">
        <f t="shared" si="11"/>
        <v>0</v>
      </c>
      <c r="M53" s="2923">
        <f t="shared" si="12"/>
        <v>0</v>
      </c>
      <c r="N53" s="1755"/>
      <c r="O53" s="1755"/>
      <c r="P53" s="1755"/>
      <c r="Q53" s="2921">
        <f t="shared" si="13"/>
        <v>0</v>
      </c>
      <c r="R53" s="2923">
        <f t="shared" si="14"/>
        <v>0</v>
      </c>
    </row>
    <row r="54" spans="1:18" s="1706" customFormat="1">
      <c r="A54" s="2907"/>
      <c r="B54" s="2899" t="s">
        <v>383</v>
      </c>
      <c r="C54" s="2786"/>
      <c r="D54" s="1756"/>
      <c r="E54" s="1756"/>
      <c r="F54" s="1756"/>
      <c r="G54" s="2921">
        <f t="shared" si="10"/>
        <v>0</v>
      </c>
      <c r="H54" s="2922">
        <f t="shared" si="9"/>
        <v>0</v>
      </c>
      <c r="I54" s="1755"/>
      <c r="J54" s="1755"/>
      <c r="K54" s="1755"/>
      <c r="L54" s="2921">
        <f t="shared" si="11"/>
        <v>0</v>
      </c>
      <c r="M54" s="2923">
        <f t="shared" si="12"/>
        <v>0</v>
      </c>
      <c r="N54" s="1755"/>
      <c r="O54" s="1755"/>
      <c r="P54" s="1755"/>
      <c r="Q54" s="2921">
        <f t="shared" si="13"/>
        <v>0</v>
      </c>
      <c r="R54" s="2923">
        <f t="shared" si="14"/>
        <v>0</v>
      </c>
    </row>
    <row r="55" spans="1:18" s="1706" customFormat="1">
      <c r="A55" s="2907"/>
      <c r="B55" s="2899" t="s">
        <v>384</v>
      </c>
      <c r="C55" s="2786"/>
      <c r="D55" s="1756"/>
      <c r="E55" s="1756"/>
      <c r="F55" s="1756"/>
      <c r="G55" s="2921">
        <f t="shared" si="10"/>
        <v>0</v>
      </c>
      <c r="H55" s="2922">
        <f t="shared" si="9"/>
        <v>0</v>
      </c>
      <c r="I55" s="1755"/>
      <c r="J55" s="1755"/>
      <c r="K55" s="1755"/>
      <c r="L55" s="2921">
        <f t="shared" si="11"/>
        <v>0</v>
      </c>
      <c r="M55" s="2923">
        <f t="shared" si="12"/>
        <v>0</v>
      </c>
      <c r="N55" s="1755"/>
      <c r="O55" s="1755"/>
      <c r="P55" s="1755"/>
      <c r="Q55" s="2921">
        <f t="shared" si="13"/>
        <v>0</v>
      </c>
      <c r="R55" s="2923">
        <f>M55+Q55</f>
        <v>0</v>
      </c>
    </row>
    <row r="56" spans="1:18" s="1706" customFormat="1">
      <c r="A56" s="2907"/>
      <c r="B56" s="2899" t="s">
        <v>385</v>
      </c>
      <c r="C56" s="2786"/>
      <c r="D56" s="1756"/>
      <c r="E56" s="1756"/>
      <c r="F56" s="1756"/>
      <c r="G56" s="2921">
        <f t="shared" si="10"/>
        <v>0</v>
      </c>
      <c r="H56" s="2922">
        <f t="shared" si="9"/>
        <v>0</v>
      </c>
      <c r="I56" s="1755"/>
      <c r="J56" s="1755"/>
      <c r="K56" s="1755"/>
      <c r="L56" s="2921">
        <f t="shared" si="11"/>
        <v>0</v>
      </c>
      <c r="M56" s="2923">
        <f t="shared" si="12"/>
        <v>0</v>
      </c>
      <c r="N56" s="1755"/>
      <c r="O56" s="1755"/>
      <c r="P56" s="1755"/>
      <c r="Q56" s="2921">
        <f t="shared" si="13"/>
        <v>0</v>
      </c>
      <c r="R56" s="2923">
        <f t="shared" si="14"/>
        <v>0</v>
      </c>
    </row>
    <row r="57" spans="1:18" s="1706" customFormat="1">
      <c r="A57" s="2907"/>
      <c r="B57" s="2899" t="s">
        <v>386</v>
      </c>
      <c r="C57" s="2786"/>
      <c r="D57" s="1756"/>
      <c r="E57" s="1756"/>
      <c r="F57" s="1756"/>
      <c r="G57" s="2921">
        <f t="shared" si="10"/>
        <v>0</v>
      </c>
      <c r="H57" s="2922">
        <f t="shared" si="9"/>
        <v>0</v>
      </c>
      <c r="I57" s="1755"/>
      <c r="J57" s="1755"/>
      <c r="K57" s="1755"/>
      <c r="L57" s="2921">
        <f t="shared" si="11"/>
        <v>0</v>
      </c>
      <c r="M57" s="2923">
        <f t="shared" si="12"/>
        <v>0</v>
      </c>
      <c r="N57" s="1755"/>
      <c r="O57" s="1755"/>
      <c r="P57" s="1755"/>
      <c r="Q57" s="2921">
        <f t="shared" si="13"/>
        <v>0</v>
      </c>
      <c r="R57" s="2923">
        <f t="shared" si="14"/>
        <v>0</v>
      </c>
    </row>
    <row r="58" spans="1:18" s="1706" customFormat="1">
      <c r="A58" s="2907"/>
      <c r="B58" s="2899" t="s">
        <v>387</v>
      </c>
      <c r="C58" s="2786"/>
      <c r="D58" s="1756"/>
      <c r="E58" s="1756"/>
      <c r="F58" s="1756"/>
      <c r="G58" s="2921">
        <f t="shared" si="10"/>
        <v>0</v>
      </c>
      <c r="H58" s="2922">
        <f t="shared" si="9"/>
        <v>0</v>
      </c>
      <c r="I58" s="1755"/>
      <c r="J58" s="1755"/>
      <c r="K58" s="1755"/>
      <c r="L58" s="2921">
        <f t="shared" si="11"/>
        <v>0</v>
      </c>
      <c r="M58" s="2923">
        <f t="shared" si="12"/>
        <v>0</v>
      </c>
      <c r="N58" s="1755"/>
      <c r="O58" s="1755"/>
      <c r="P58" s="1755"/>
      <c r="Q58" s="2921">
        <f t="shared" si="13"/>
        <v>0</v>
      </c>
      <c r="R58" s="2923">
        <f t="shared" si="14"/>
        <v>0</v>
      </c>
    </row>
    <row r="59" spans="1:18" s="1706" customFormat="1">
      <c r="A59" s="2907"/>
      <c r="B59" s="2899" t="s">
        <v>388</v>
      </c>
      <c r="C59" s="2786"/>
      <c r="D59" s="1756"/>
      <c r="E59" s="1756"/>
      <c r="F59" s="1756"/>
      <c r="G59" s="2921">
        <f t="shared" si="10"/>
        <v>0</v>
      </c>
      <c r="H59" s="2922">
        <f>C59+G59</f>
        <v>0</v>
      </c>
      <c r="I59" s="1755"/>
      <c r="J59" s="1755"/>
      <c r="K59" s="1755"/>
      <c r="L59" s="2921">
        <f t="shared" si="11"/>
        <v>0</v>
      </c>
      <c r="M59" s="2923">
        <f t="shared" si="12"/>
        <v>0</v>
      </c>
      <c r="N59" s="1755"/>
      <c r="O59" s="1755"/>
      <c r="P59" s="1755"/>
      <c r="Q59" s="2921">
        <f t="shared" si="13"/>
        <v>0</v>
      </c>
      <c r="R59" s="2923">
        <f t="shared" si="14"/>
        <v>0</v>
      </c>
    </row>
    <row r="60" spans="1:18" s="1706" customFormat="1">
      <c r="A60" s="2907"/>
      <c r="B60" s="2899" t="s">
        <v>389</v>
      </c>
      <c r="C60" s="2786"/>
      <c r="D60" s="1756"/>
      <c r="E60" s="1756"/>
      <c r="F60" s="1756"/>
      <c r="G60" s="2921">
        <f>SUM(D60:F60)</f>
        <v>0</v>
      </c>
      <c r="H60" s="2922">
        <f t="shared" si="9"/>
        <v>0</v>
      </c>
      <c r="I60" s="1755"/>
      <c r="J60" s="1755"/>
      <c r="K60" s="1755"/>
      <c r="L60" s="2921">
        <f t="shared" si="11"/>
        <v>0</v>
      </c>
      <c r="M60" s="2923">
        <f t="shared" si="12"/>
        <v>0</v>
      </c>
      <c r="N60" s="1755"/>
      <c r="O60" s="1755"/>
      <c r="P60" s="1755"/>
      <c r="Q60" s="2921">
        <f t="shared" si="13"/>
        <v>0</v>
      </c>
      <c r="R60" s="2923">
        <f t="shared" si="14"/>
        <v>0</v>
      </c>
    </row>
    <row r="61" spans="1:18" s="1706" customFormat="1">
      <c r="A61" s="2907"/>
      <c r="B61" s="2899" t="s">
        <v>390</v>
      </c>
      <c r="C61" s="2786"/>
      <c r="D61" s="1756"/>
      <c r="E61" s="1756"/>
      <c r="F61" s="1756"/>
      <c r="G61" s="2921">
        <f t="shared" si="10"/>
        <v>0</v>
      </c>
      <c r="H61" s="2922">
        <f t="shared" si="9"/>
        <v>0</v>
      </c>
      <c r="I61" s="1755"/>
      <c r="J61" s="1755"/>
      <c r="K61" s="1755"/>
      <c r="L61" s="2921">
        <f t="shared" si="11"/>
        <v>0</v>
      </c>
      <c r="M61" s="2923">
        <f t="shared" si="12"/>
        <v>0</v>
      </c>
      <c r="N61" s="1755"/>
      <c r="O61" s="1755"/>
      <c r="P61" s="1755"/>
      <c r="Q61" s="2921">
        <f t="shared" si="13"/>
        <v>0</v>
      </c>
      <c r="R61" s="2923">
        <f t="shared" si="14"/>
        <v>0</v>
      </c>
    </row>
    <row r="62" spans="1:18" s="1706" customFormat="1">
      <c r="A62" s="2907"/>
      <c r="B62" s="2900" t="s">
        <v>391</v>
      </c>
      <c r="C62" s="2786"/>
      <c r="D62" s="1756"/>
      <c r="E62" s="1756"/>
      <c r="F62" s="1756"/>
      <c r="G62" s="2921">
        <f t="shared" si="10"/>
        <v>0</v>
      </c>
      <c r="H62" s="2922">
        <f t="shared" si="9"/>
        <v>0</v>
      </c>
      <c r="I62" s="1755"/>
      <c r="J62" s="1755"/>
      <c r="K62" s="1755"/>
      <c r="L62" s="2921">
        <f t="shared" si="11"/>
        <v>0</v>
      </c>
      <c r="M62" s="2923">
        <f t="shared" si="12"/>
        <v>0</v>
      </c>
      <c r="N62" s="1755"/>
      <c r="O62" s="1755"/>
      <c r="P62" s="1755"/>
      <c r="Q62" s="2921">
        <f t="shared" si="13"/>
        <v>0</v>
      </c>
      <c r="R62" s="2923">
        <f t="shared" si="14"/>
        <v>0</v>
      </c>
    </row>
    <row r="63" spans="1:18" s="1706" customFormat="1">
      <c r="A63" s="2907"/>
      <c r="B63" s="2900" t="s">
        <v>392</v>
      </c>
      <c r="C63" s="2786"/>
      <c r="D63" s="1756"/>
      <c r="E63" s="1756"/>
      <c r="F63" s="1756"/>
      <c r="G63" s="2921">
        <f t="shared" si="10"/>
        <v>0</v>
      </c>
      <c r="H63" s="2922">
        <f t="shared" si="9"/>
        <v>0</v>
      </c>
      <c r="I63" s="1755"/>
      <c r="J63" s="1755"/>
      <c r="K63" s="1755"/>
      <c r="L63" s="2921">
        <f t="shared" si="11"/>
        <v>0</v>
      </c>
      <c r="M63" s="2923">
        <f>H63+L63</f>
        <v>0</v>
      </c>
      <c r="N63" s="1755"/>
      <c r="O63" s="1755"/>
      <c r="P63" s="1755"/>
      <c r="Q63" s="2921">
        <f t="shared" si="13"/>
        <v>0</v>
      </c>
      <c r="R63" s="2923">
        <f t="shared" si="14"/>
        <v>0</v>
      </c>
    </row>
    <row r="64" spans="1:18" s="1706" customFormat="1">
      <c r="A64" s="2907"/>
      <c r="B64" s="2900" t="s">
        <v>393</v>
      </c>
      <c r="C64" s="2786"/>
      <c r="D64" s="1756"/>
      <c r="E64" s="1756"/>
      <c r="F64" s="1756"/>
      <c r="G64" s="2921">
        <f t="shared" si="10"/>
        <v>0</v>
      </c>
      <c r="H64" s="2922">
        <f t="shared" si="9"/>
        <v>0</v>
      </c>
      <c r="I64" s="1755"/>
      <c r="J64" s="1755"/>
      <c r="K64" s="1755"/>
      <c r="L64" s="2921">
        <f t="shared" si="11"/>
        <v>0</v>
      </c>
      <c r="M64" s="2923">
        <f t="shared" si="12"/>
        <v>0</v>
      </c>
      <c r="N64" s="1755"/>
      <c r="O64" s="1755"/>
      <c r="P64" s="1755"/>
      <c r="Q64" s="2921">
        <f t="shared" si="13"/>
        <v>0</v>
      </c>
      <c r="R64" s="2923">
        <f t="shared" si="14"/>
        <v>0</v>
      </c>
    </row>
    <row r="65" spans="1:18" s="1706" customFormat="1">
      <c r="A65" s="2907"/>
      <c r="B65" s="2900" t="s">
        <v>394</v>
      </c>
      <c r="C65" s="2786"/>
      <c r="D65" s="1756"/>
      <c r="E65" s="1756"/>
      <c r="F65" s="1756"/>
      <c r="G65" s="2921">
        <f t="shared" si="10"/>
        <v>0</v>
      </c>
      <c r="H65" s="2922">
        <f t="shared" si="9"/>
        <v>0</v>
      </c>
      <c r="I65" s="1755"/>
      <c r="J65" s="1755"/>
      <c r="K65" s="1755"/>
      <c r="L65" s="2921">
        <f t="shared" si="11"/>
        <v>0</v>
      </c>
      <c r="M65" s="2923">
        <f t="shared" si="12"/>
        <v>0</v>
      </c>
      <c r="N65" s="1755"/>
      <c r="O65" s="1755"/>
      <c r="P65" s="1755"/>
      <c r="Q65" s="2921">
        <f t="shared" si="13"/>
        <v>0</v>
      </c>
      <c r="R65" s="2923">
        <f t="shared" si="14"/>
        <v>0</v>
      </c>
    </row>
    <row r="66" spans="1:18" s="1706" customFormat="1">
      <c r="A66" s="2907"/>
      <c r="B66" s="2900" t="s">
        <v>395</v>
      </c>
      <c r="C66" s="2786"/>
      <c r="D66" s="1756"/>
      <c r="E66" s="1756"/>
      <c r="F66" s="1756"/>
      <c r="G66" s="2921">
        <f t="shared" si="10"/>
        <v>0</v>
      </c>
      <c r="H66" s="2922">
        <f t="shared" si="9"/>
        <v>0</v>
      </c>
      <c r="I66" s="1755"/>
      <c r="J66" s="1755"/>
      <c r="K66" s="1755"/>
      <c r="L66" s="2921">
        <f t="shared" si="11"/>
        <v>0</v>
      </c>
      <c r="M66" s="2923">
        <f t="shared" si="12"/>
        <v>0</v>
      </c>
      <c r="N66" s="1755"/>
      <c r="O66" s="1755"/>
      <c r="P66" s="1755"/>
      <c r="Q66" s="2921">
        <f t="shared" si="13"/>
        <v>0</v>
      </c>
      <c r="R66" s="2923">
        <f t="shared" si="14"/>
        <v>0</v>
      </c>
    </row>
    <row r="67" spans="1:18" s="1706" customFormat="1">
      <c r="A67" s="2907"/>
      <c r="B67" s="2899" t="s">
        <v>396</v>
      </c>
      <c r="C67" s="2786"/>
      <c r="D67" s="1756"/>
      <c r="E67" s="1756"/>
      <c r="F67" s="1756"/>
      <c r="G67" s="2921">
        <f t="shared" si="10"/>
        <v>0</v>
      </c>
      <c r="H67" s="2922">
        <f t="shared" si="9"/>
        <v>0</v>
      </c>
      <c r="I67" s="1755"/>
      <c r="J67" s="1755"/>
      <c r="K67" s="1755"/>
      <c r="L67" s="2921">
        <f t="shared" si="11"/>
        <v>0</v>
      </c>
      <c r="M67" s="2923">
        <f t="shared" si="12"/>
        <v>0</v>
      </c>
      <c r="N67" s="1755"/>
      <c r="O67" s="1755"/>
      <c r="P67" s="1755"/>
      <c r="Q67" s="2921">
        <f t="shared" si="13"/>
        <v>0</v>
      </c>
      <c r="R67" s="2923">
        <f t="shared" si="14"/>
        <v>0</v>
      </c>
    </row>
    <row r="68" spans="1:18" s="1706" customFormat="1">
      <c r="A68" s="2907"/>
      <c r="B68" s="2899" t="s">
        <v>335</v>
      </c>
      <c r="C68" s="2786"/>
      <c r="D68" s="1756"/>
      <c r="E68" s="1756"/>
      <c r="F68" s="1756"/>
      <c r="G68" s="2921">
        <f t="shared" si="10"/>
        <v>0</v>
      </c>
      <c r="H68" s="2922">
        <f t="shared" si="9"/>
        <v>0</v>
      </c>
      <c r="I68" s="1755"/>
      <c r="J68" s="1755"/>
      <c r="K68" s="1755"/>
      <c r="L68" s="2921">
        <f t="shared" si="11"/>
        <v>0</v>
      </c>
      <c r="M68" s="2923">
        <f t="shared" si="12"/>
        <v>0</v>
      </c>
      <c r="N68" s="1755"/>
      <c r="O68" s="1755"/>
      <c r="P68" s="1755"/>
      <c r="Q68" s="2921">
        <f t="shared" si="13"/>
        <v>0</v>
      </c>
      <c r="R68" s="2923">
        <f t="shared" si="14"/>
        <v>0</v>
      </c>
    </row>
    <row r="69" spans="1:18" s="1706" customFormat="1">
      <c r="A69" s="2907"/>
      <c r="B69" s="2899" t="s">
        <v>336</v>
      </c>
      <c r="C69" s="2786"/>
      <c r="D69" s="1756"/>
      <c r="E69" s="1756"/>
      <c r="F69" s="1756"/>
      <c r="G69" s="2921">
        <f t="shared" si="10"/>
        <v>0</v>
      </c>
      <c r="H69" s="2922">
        <f t="shared" si="9"/>
        <v>0</v>
      </c>
      <c r="I69" s="1755"/>
      <c r="J69" s="1755"/>
      <c r="K69" s="1755"/>
      <c r="L69" s="2921">
        <f t="shared" si="11"/>
        <v>0</v>
      </c>
      <c r="M69" s="2923">
        <f t="shared" si="12"/>
        <v>0</v>
      </c>
      <c r="N69" s="1755"/>
      <c r="O69" s="1755"/>
      <c r="P69" s="1755"/>
      <c r="Q69" s="2921">
        <f t="shared" si="13"/>
        <v>0</v>
      </c>
      <c r="R69" s="2923">
        <f t="shared" si="14"/>
        <v>0</v>
      </c>
    </row>
    <row r="70" spans="1:18" s="1706" customFormat="1">
      <c r="A70" s="2907"/>
      <c r="B70" s="2899" t="s">
        <v>337</v>
      </c>
      <c r="C70" s="2786"/>
      <c r="D70" s="1756"/>
      <c r="E70" s="1756"/>
      <c r="F70" s="1756"/>
      <c r="G70" s="2921">
        <f t="shared" si="10"/>
        <v>0</v>
      </c>
      <c r="H70" s="2922">
        <f t="shared" si="9"/>
        <v>0</v>
      </c>
      <c r="I70" s="1755"/>
      <c r="J70" s="1755"/>
      <c r="K70" s="1755"/>
      <c r="L70" s="2921">
        <f t="shared" si="11"/>
        <v>0</v>
      </c>
      <c r="M70" s="2923">
        <f t="shared" si="12"/>
        <v>0</v>
      </c>
      <c r="N70" s="1755"/>
      <c r="O70" s="1755"/>
      <c r="P70" s="1755"/>
      <c r="Q70" s="2921">
        <f t="shared" si="13"/>
        <v>0</v>
      </c>
      <c r="R70" s="2923">
        <f t="shared" si="14"/>
        <v>0</v>
      </c>
    </row>
    <row r="71" spans="1:18" s="1706" customFormat="1">
      <c r="A71" s="2907"/>
      <c r="B71" s="2899" t="s">
        <v>338</v>
      </c>
      <c r="C71" s="2786"/>
      <c r="D71" s="1756"/>
      <c r="E71" s="1756"/>
      <c r="F71" s="1756"/>
      <c r="G71" s="2921">
        <f t="shared" si="10"/>
        <v>0</v>
      </c>
      <c r="H71" s="2922">
        <f t="shared" si="9"/>
        <v>0</v>
      </c>
      <c r="I71" s="1755"/>
      <c r="J71" s="1755"/>
      <c r="K71" s="1755"/>
      <c r="L71" s="2921">
        <f t="shared" si="11"/>
        <v>0</v>
      </c>
      <c r="M71" s="2923">
        <f t="shared" si="12"/>
        <v>0</v>
      </c>
      <c r="N71" s="1755"/>
      <c r="O71" s="1755"/>
      <c r="P71" s="1755"/>
      <c r="Q71" s="2921">
        <f t="shared" si="13"/>
        <v>0</v>
      </c>
      <c r="R71" s="2923">
        <f t="shared" si="14"/>
        <v>0</v>
      </c>
    </row>
    <row r="72" spans="1:18" s="1706" customFormat="1">
      <c r="A72" s="2907"/>
      <c r="B72" s="2899" t="s">
        <v>69</v>
      </c>
      <c r="C72" s="2786"/>
      <c r="D72" s="1756"/>
      <c r="E72" s="1756"/>
      <c r="F72" s="1756"/>
      <c r="G72" s="2921">
        <f t="shared" si="10"/>
        <v>0</v>
      </c>
      <c r="H72" s="2922">
        <f t="shared" si="9"/>
        <v>0</v>
      </c>
      <c r="I72" s="1755"/>
      <c r="J72" s="1755"/>
      <c r="K72" s="1755"/>
      <c r="L72" s="2921">
        <f t="shared" si="11"/>
        <v>0</v>
      </c>
      <c r="M72" s="2923">
        <f t="shared" si="12"/>
        <v>0</v>
      </c>
      <c r="N72" s="1755"/>
      <c r="O72" s="1755"/>
      <c r="P72" s="1755"/>
      <c r="Q72" s="2921">
        <f t="shared" si="13"/>
        <v>0</v>
      </c>
      <c r="R72" s="2923">
        <f t="shared" si="14"/>
        <v>0</v>
      </c>
    </row>
    <row r="73" spans="1:18" s="1706" customFormat="1">
      <c r="A73" s="2907"/>
      <c r="B73" s="2899" t="s">
        <v>70</v>
      </c>
      <c r="C73" s="2786"/>
      <c r="D73" s="1756"/>
      <c r="E73" s="1756"/>
      <c r="F73" s="1756"/>
      <c r="G73" s="2921">
        <f t="shared" si="10"/>
        <v>0</v>
      </c>
      <c r="H73" s="2922">
        <f t="shared" si="9"/>
        <v>0</v>
      </c>
      <c r="I73" s="1755"/>
      <c r="J73" s="1755"/>
      <c r="K73" s="1755"/>
      <c r="L73" s="2921">
        <f t="shared" si="11"/>
        <v>0</v>
      </c>
      <c r="M73" s="2923">
        <f t="shared" si="12"/>
        <v>0</v>
      </c>
      <c r="N73" s="1755"/>
      <c r="O73" s="1755"/>
      <c r="P73" s="1755"/>
      <c r="Q73" s="2921">
        <f t="shared" si="13"/>
        <v>0</v>
      </c>
      <c r="R73" s="2923">
        <f t="shared" si="14"/>
        <v>0</v>
      </c>
    </row>
    <row r="74" spans="1:18" s="1706" customFormat="1">
      <c r="A74" s="2907"/>
      <c r="B74" s="2899" t="s">
        <v>71</v>
      </c>
      <c r="C74" s="2786"/>
      <c r="D74" s="1756"/>
      <c r="E74" s="1756"/>
      <c r="F74" s="1756"/>
      <c r="G74" s="2921">
        <f t="shared" si="10"/>
        <v>0</v>
      </c>
      <c r="H74" s="2922">
        <f t="shared" si="9"/>
        <v>0</v>
      </c>
      <c r="I74" s="1755"/>
      <c r="J74" s="1755"/>
      <c r="K74" s="1755"/>
      <c r="L74" s="2921">
        <f t="shared" si="11"/>
        <v>0</v>
      </c>
      <c r="M74" s="2923">
        <f t="shared" si="12"/>
        <v>0</v>
      </c>
      <c r="N74" s="1755"/>
      <c r="O74" s="1755"/>
      <c r="P74" s="1755"/>
      <c r="Q74" s="2921">
        <f t="shared" si="13"/>
        <v>0</v>
      </c>
      <c r="R74" s="2923">
        <f t="shared" si="14"/>
        <v>0</v>
      </c>
    </row>
    <row r="75" spans="1:18" s="1706" customFormat="1">
      <c r="A75" s="2907"/>
      <c r="B75" s="2899" t="s">
        <v>72</v>
      </c>
      <c r="C75" s="2786"/>
      <c r="D75" s="1756"/>
      <c r="E75" s="1756"/>
      <c r="F75" s="1756"/>
      <c r="G75" s="2921">
        <f t="shared" si="10"/>
        <v>0</v>
      </c>
      <c r="H75" s="2922">
        <f t="shared" si="9"/>
        <v>0</v>
      </c>
      <c r="I75" s="1755"/>
      <c r="J75" s="1755"/>
      <c r="K75" s="1755"/>
      <c r="L75" s="2921">
        <f t="shared" si="11"/>
        <v>0</v>
      </c>
      <c r="M75" s="2923">
        <f t="shared" si="12"/>
        <v>0</v>
      </c>
      <c r="N75" s="1755"/>
      <c r="O75" s="1755"/>
      <c r="P75" s="1755"/>
      <c r="Q75" s="2921">
        <f t="shared" si="13"/>
        <v>0</v>
      </c>
      <c r="R75" s="2923">
        <f t="shared" si="14"/>
        <v>0</v>
      </c>
    </row>
    <row r="76" spans="1:18" s="1706" customFormat="1">
      <c r="A76" s="2907"/>
      <c r="B76" s="2899" t="s">
        <v>73</v>
      </c>
      <c r="C76" s="2786"/>
      <c r="D76" s="1756"/>
      <c r="E76" s="1756"/>
      <c r="F76" s="1756"/>
      <c r="G76" s="2921">
        <f t="shared" si="10"/>
        <v>0</v>
      </c>
      <c r="H76" s="2922">
        <f t="shared" si="9"/>
        <v>0</v>
      </c>
      <c r="I76" s="1755"/>
      <c r="J76" s="1755"/>
      <c r="K76" s="1755"/>
      <c r="L76" s="2921">
        <f t="shared" si="11"/>
        <v>0</v>
      </c>
      <c r="M76" s="2923">
        <f t="shared" si="12"/>
        <v>0</v>
      </c>
      <c r="N76" s="1755"/>
      <c r="O76" s="1755"/>
      <c r="P76" s="1755"/>
      <c r="Q76" s="2921">
        <f t="shared" si="13"/>
        <v>0</v>
      </c>
      <c r="R76" s="2923">
        <f t="shared" si="14"/>
        <v>0</v>
      </c>
    </row>
    <row r="77" spans="1:18" s="1706" customFormat="1">
      <c r="A77" s="2907"/>
      <c r="B77" s="2899" t="s">
        <v>339</v>
      </c>
      <c r="C77" s="2786"/>
      <c r="D77" s="1756"/>
      <c r="E77" s="1756"/>
      <c r="F77" s="1756"/>
      <c r="G77" s="2921">
        <f t="shared" si="10"/>
        <v>0</v>
      </c>
      <c r="H77" s="2922">
        <f t="shared" si="9"/>
        <v>0</v>
      </c>
      <c r="I77" s="1755"/>
      <c r="J77" s="1755"/>
      <c r="K77" s="1755"/>
      <c r="L77" s="2921">
        <f t="shared" si="11"/>
        <v>0</v>
      </c>
      <c r="M77" s="2923">
        <f t="shared" si="12"/>
        <v>0</v>
      </c>
      <c r="N77" s="1755"/>
      <c r="O77" s="1755"/>
      <c r="P77" s="1755"/>
      <c r="Q77" s="2921">
        <f t="shared" si="13"/>
        <v>0</v>
      </c>
      <c r="R77" s="2923">
        <f t="shared" si="14"/>
        <v>0</v>
      </c>
    </row>
    <row r="78" spans="1:18" s="1706" customFormat="1">
      <c r="A78" s="2907"/>
      <c r="B78" s="2901" t="s">
        <v>340</v>
      </c>
      <c r="C78" s="2786"/>
      <c r="D78" s="1756"/>
      <c r="E78" s="1756"/>
      <c r="F78" s="1756"/>
      <c r="G78" s="2921">
        <f t="shared" si="10"/>
        <v>0</v>
      </c>
      <c r="H78" s="2922">
        <f t="shared" si="9"/>
        <v>0</v>
      </c>
      <c r="I78" s="1755"/>
      <c r="J78" s="1755"/>
      <c r="K78" s="1755"/>
      <c r="L78" s="2921">
        <f t="shared" si="11"/>
        <v>0</v>
      </c>
      <c r="M78" s="2923">
        <f t="shared" si="12"/>
        <v>0</v>
      </c>
      <c r="N78" s="1755"/>
      <c r="O78" s="1755"/>
      <c r="P78" s="1755"/>
      <c r="Q78" s="2921">
        <f t="shared" si="13"/>
        <v>0</v>
      </c>
      <c r="R78" s="2923">
        <f t="shared" si="14"/>
        <v>0</v>
      </c>
    </row>
    <row r="79" spans="1:18" s="1706" customFormat="1">
      <c r="A79" s="2907"/>
      <c r="B79" s="2899" t="s">
        <v>341</v>
      </c>
      <c r="C79" s="2786"/>
      <c r="D79" s="1756"/>
      <c r="E79" s="1756"/>
      <c r="F79" s="1756"/>
      <c r="G79" s="2921">
        <f t="shared" si="10"/>
        <v>0</v>
      </c>
      <c r="H79" s="2922">
        <f t="shared" si="9"/>
        <v>0</v>
      </c>
      <c r="I79" s="1755"/>
      <c r="J79" s="1755"/>
      <c r="K79" s="1755"/>
      <c r="L79" s="2921">
        <f t="shared" si="11"/>
        <v>0</v>
      </c>
      <c r="M79" s="2923">
        <f t="shared" si="12"/>
        <v>0</v>
      </c>
      <c r="N79" s="1755"/>
      <c r="O79" s="1755"/>
      <c r="P79" s="1755"/>
      <c r="Q79" s="2921">
        <f t="shared" si="13"/>
        <v>0</v>
      </c>
      <c r="R79" s="2923">
        <f t="shared" si="14"/>
        <v>0</v>
      </c>
    </row>
    <row r="80" spans="1:18" s="1706" customFormat="1">
      <c r="A80" s="2907"/>
      <c r="B80" s="2899" t="s">
        <v>516</v>
      </c>
      <c r="C80" s="2786"/>
      <c r="D80" s="1756"/>
      <c r="E80" s="1756"/>
      <c r="F80" s="1756"/>
      <c r="G80" s="2921">
        <f t="shared" si="10"/>
        <v>0</v>
      </c>
      <c r="H80" s="2922">
        <f t="shared" si="9"/>
        <v>0</v>
      </c>
      <c r="I80" s="1755"/>
      <c r="J80" s="1755"/>
      <c r="K80" s="1755"/>
      <c r="L80" s="2921">
        <f t="shared" si="11"/>
        <v>0</v>
      </c>
      <c r="M80" s="2923">
        <f t="shared" si="12"/>
        <v>0</v>
      </c>
      <c r="N80" s="1755"/>
      <c r="O80" s="1755"/>
      <c r="P80" s="1755"/>
      <c r="Q80" s="2921">
        <f t="shared" si="13"/>
        <v>0</v>
      </c>
      <c r="R80" s="2923">
        <f t="shared" si="14"/>
        <v>0</v>
      </c>
    </row>
    <row r="81" spans="1:20" s="1706" customFormat="1">
      <c r="A81" s="2907"/>
      <c r="B81" s="2899" t="s">
        <v>342</v>
      </c>
      <c r="C81" s="2786"/>
      <c r="D81" s="1756"/>
      <c r="E81" s="1756"/>
      <c r="F81" s="1756"/>
      <c r="G81" s="2921">
        <f t="shared" si="10"/>
        <v>0</v>
      </c>
      <c r="H81" s="2922">
        <f t="shared" si="9"/>
        <v>0</v>
      </c>
      <c r="I81" s="1755"/>
      <c r="J81" s="1755"/>
      <c r="K81" s="1755"/>
      <c r="L81" s="2921">
        <f t="shared" si="11"/>
        <v>0</v>
      </c>
      <c r="M81" s="2923">
        <f t="shared" si="12"/>
        <v>0</v>
      </c>
      <c r="N81" s="1755"/>
      <c r="O81" s="1755"/>
      <c r="P81" s="1755"/>
      <c r="Q81" s="2921">
        <f t="shared" si="13"/>
        <v>0</v>
      </c>
      <c r="R81" s="2923">
        <f t="shared" si="14"/>
        <v>0</v>
      </c>
    </row>
    <row r="82" spans="1:20" s="1706" customFormat="1">
      <c r="A82" s="2907"/>
      <c r="B82" s="2899" t="s">
        <v>343</v>
      </c>
      <c r="C82" s="2786"/>
      <c r="D82" s="1756"/>
      <c r="E82" s="1756"/>
      <c r="F82" s="1756"/>
      <c r="G82" s="2921">
        <f t="shared" si="10"/>
        <v>0</v>
      </c>
      <c r="H82" s="2922">
        <f t="shared" si="9"/>
        <v>0</v>
      </c>
      <c r="I82" s="1755"/>
      <c r="J82" s="1755"/>
      <c r="K82" s="1755"/>
      <c r="L82" s="2921">
        <f t="shared" si="11"/>
        <v>0</v>
      </c>
      <c r="M82" s="2923">
        <f t="shared" si="12"/>
        <v>0</v>
      </c>
      <c r="N82" s="1755"/>
      <c r="O82" s="1755"/>
      <c r="P82" s="1755"/>
      <c r="Q82" s="2921">
        <f t="shared" si="13"/>
        <v>0</v>
      </c>
      <c r="R82" s="2923">
        <f t="shared" si="14"/>
        <v>0</v>
      </c>
    </row>
    <row r="83" spans="1:20" s="1706" customFormat="1">
      <c r="A83" s="2907"/>
      <c r="B83" s="2899" t="s">
        <v>344</v>
      </c>
      <c r="C83" s="2786"/>
      <c r="D83" s="1756"/>
      <c r="E83" s="1756"/>
      <c r="F83" s="1756"/>
      <c r="G83" s="2921">
        <f t="shared" si="10"/>
        <v>0</v>
      </c>
      <c r="H83" s="2922">
        <f t="shared" si="9"/>
        <v>0</v>
      </c>
      <c r="I83" s="1755"/>
      <c r="J83" s="1755"/>
      <c r="K83" s="1755"/>
      <c r="L83" s="2921">
        <f t="shared" si="11"/>
        <v>0</v>
      </c>
      <c r="M83" s="2923">
        <f t="shared" si="12"/>
        <v>0</v>
      </c>
      <c r="N83" s="1755"/>
      <c r="O83" s="1755"/>
      <c r="P83" s="1755"/>
      <c r="Q83" s="2921">
        <f t="shared" si="13"/>
        <v>0</v>
      </c>
      <c r="R83" s="2923">
        <f t="shared" si="14"/>
        <v>0</v>
      </c>
    </row>
    <row r="84" spans="1:20" s="1706" customFormat="1">
      <c r="A84" s="2907"/>
      <c r="B84" s="2899" t="s">
        <v>345</v>
      </c>
      <c r="C84" s="2786"/>
      <c r="D84" s="1756"/>
      <c r="E84" s="1756"/>
      <c r="F84" s="1756"/>
      <c r="G84" s="2921">
        <f t="shared" si="10"/>
        <v>0</v>
      </c>
      <c r="H84" s="2922">
        <f t="shared" si="9"/>
        <v>0</v>
      </c>
      <c r="I84" s="1755"/>
      <c r="J84" s="1755"/>
      <c r="K84" s="1755"/>
      <c r="L84" s="2921">
        <f t="shared" si="11"/>
        <v>0</v>
      </c>
      <c r="M84" s="2923">
        <f t="shared" si="12"/>
        <v>0</v>
      </c>
      <c r="N84" s="1755"/>
      <c r="O84" s="1755"/>
      <c r="P84" s="1755"/>
      <c r="Q84" s="2921">
        <f t="shared" si="13"/>
        <v>0</v>
      </c>
      <c r="R84" s="2923">
        <f t="shared" si="14"/>
        <v>0</v>
      </c>
    </row>
    <row r="85" spans="1:20" s="1706" customFormat="1">
      <c r="A85" s="2880"/>
      <c r="B85" s="2902" t="s">
        <v>346</v>
      </c>
      <c r="C85" s="2905">
        <f>SUM(C49:C84)</f>
        <v>0</v>
      </c>
      <c r="D85" s="2913">
        <f>SUM(D49:D84)</f>
        <v>0</v>
      </c>
      <c r="E85" s="2913">
        <f t="shared" ref="E85:F85" si="15">SUM(E49:E84)</f>
        <v>0</v>
      </c>
      <c r="F85" s="2913">
        <f t="shared" si="15"/>
        <v>0</v>
      </c>
      <c r="G85" s="2913">
        <f>SUM(D85:F85)</f>
        <v>0</v>
      </c>
      <c r="H85" s="2926">
        <f>SUM(H49:H84)</f>
        <v>0</v>
      </c>
      <c r="I85" s="2914">
        <f>SUM(I49:I84)</f>
        <v>0</v>
      </c>
      <c r="J85" s="2914">
        <f t="shared" ref="J85:K85" si="16">SUM(J49:J84)</f>
        <v>0</v>
      </c>
      <c r="K85" s="2914">
        <f t="shared" si="16"/>
        <v>0</v>
      </c>
      <c r="L85" s="2913">
        <f>SUM(I85:K85)</f>
        <v>0</v>
      </c>
      <c r="M85" s="2915">
        <f>SUM(M49:M84)</f>
        <v>0</v>
      </c>
      <c r="N85" s="2914">
        <f>SUM(N49:N84)</f>
        <v>0</v>
      </c>
      <c r="O85" s="2914">
        <f t="shared" ref="O85:P85" si="17">SUM(O49:O84)</f>
        <v>0</v>
      </c>
      <c r="P85" s="2914">
        <f t="shared" si="17"/>
        <v>0</v>
      </c>
      <c r="Q85" s="2913">
        <f>SUM(N85:P85)</f>
        <v>0</v>
      </c>
      <c r="R85" s="2915">
        <f>M85+Q85</f>
        <v>0</v>
      </c>
    </row>
    <row r="86" spans="1:20" s="1706" customFormat="1" ht="13.5" thickBot="1">
      <c r="A86" s="2908"/>
      <c r="B86" s="2909"/>
      <c r="C86" s="2906"/>
      <c r="D86" s="2917"/>
      <c r="E86" s="2917"/>
      <c r="F86" s="2917"/>
      <c r="G86" s="2917"/>
      <c r="H86" s="2918"/>
      <c r="I86" s="2919"/>
      <c r="J86" s="2917"/>
      <c r="K86" s="2917"/>
      <c r="L86" s="2917"/>
      <c r="M86" s="2920"/>
      <c r="N86" s="2919"/>
      <c r="O86" s="2917"/>
      <c r="P86" s="2917"/>
      <c r="Q86" s="2917"/>
      <c r="R86" s="2920"/>
    </row>
    <row r="87" spans="1:20" s="1706" customFormat="1">
      <c r="C87" s="2789"/>
      <c r="D87" s="2787"/>
      <c r="E87" s="2787"/>
      <c r="F87" s="2787"/>
      <c r="G87" s="2787"/>
      <c r="H87" s="2789"/>
      <c r="I87" s="2789"/>
      <c r="J87" s="2789"/>
      <c r="K87" s="2789"/>
      <c r="L87" s="2789"/>
      <c r="M87" s="2789"/>
      <c r="N87" s="2789"/>
      <c r="O87" s="2789"/>
      <c r="P87" s="2789"/>
      <c r="Q87" s="2789"/>
      <c r="R87" s="2789"/>
    </row>
    <row r="88" spans="1:20" s="1706" customFormat="1" ht="13.5" thickBot="1">
      <c r="C88" s="2789"/>
      <c r="D88" s="2787"/>
      <c r="E88" s="2787"/>
      <c r="F88" s="2787"/>
      <c r="G88" s="2787"/>
      <c r="H88" s="2789"/>
      <c r="I88" s="2789"/>
      <c r="J88" s="2789"/>
      <c r="K88" s="2789"/>
      <c r="L88" s="2789"/>
      <c r="M88" s="2789"/>
      <c r="N88" s="2789"/>
      <c r="O88" s="2789"/>
      <c r="P88" s="2789"/>
      <c r="Q88" s="2789"/>
      <c r="R88" s="2789"/>
      <c r="T88" s="4135"/>
    </row>
    <row r="89" spans="1:20" s="1706" customFormat="1" ht="15" customHeight="1" thickBot="1">
      <c r="A89" s="4136" t="s">
        <v>68</v>
      </c>
      <c r="B89" s="4137"/>
      <c r="C89" s="4142" t="s">
        <v>1072</v>
      </c>
      <c r="D89" s="4154" t="s">
        <v>1115</v>
      </c>
      <c r="E89" s="4154"/>
      <c r="F89" s="4154"/>
      <c r="G89" s="4154"/>
      <c r="H89" s="4142" t="s">
        <v>1073</v>
      </c>
      <c r="I89" s="4151" t="s">
        <v>1051</v>
      </c>
      <c r="J89" s="4152"/>
      <c r="K89" s="4151"/>
      <c r="L89" s="4153"/>
      <c r="M89" s="4142" t="s">
        <v>1074</v>
      </c>
      <c r="N89" s="4151" t="s">
        <v>1083</v>
      </c>
      <c r="O89" s="4152"/>
      <c r="P89" s="4151"/>
      <c r="Q89" s="4153"/>
      <c r="R89" s="4142" t="s">
        <v>1085</v>
      </c>
      <c r="T89" s="4135"/>
    </row>
    <row r="90" spans="1:20" s="1706" customFormat="1" ht="37.5" customHeight="1" thickBot="1">
      <c r="A90" s="4138"/>
      <c r="B90" s="4139"/>
      <c r="C90" s="4143"/>
      <c r="D90" s="2924" t="s">
        <v>1057</v>
      </c>
      <c r="E90" s="2925" t="s">
        <v>1058</v>
      </c>
      <c r="F90" s="2924" t="s">
        <v>1056</v>
      </c>
      <c r="G90" s="2925" t="s">
        <v>1059</v>
      </c>
      <c r="H90" s="4143"/>
      <c r="I90" s="2924" t="s">
        <v>1057</v>
      </c>
      <c r="J90" s="2925" t="s">
        <v>1058</v>
      </c>
      <c r="K90" s="2924" t="s">
        <v>1056</v>
      </c>
      <c r="L90" s="2925" t="s">
        <v>1059</v>
      </c>
      <c r="M90" s="4143"/>
      <c r="N90" s="2911" t="s">
        <v>1057</v>
      </c>
      <c r="O90" s="2912" t="s">
        <v>1058</v>
      </c>
      <c r="P90" s="2911" t="s">
        <v>1056</v>
      </c>
      <c r="Q90" s="2912" t="s">
        <v>1059</v>
      </c>
      <c r="R90" s="4143"/>
    </row>
    <row r="91" spans="1:20" s="1706" customFormat="1">
      <c r="A91" s="2907"/>
      <c r="B91" s="3762" t="s">
        <v>1995</v>
      </c>
      <c r="C91" s="2788"/>
      <c r="D91" s="2799"/>
      <c r="E91" s="2799"/>
      <c r="F91" s="2799"/>
      <c r="G91" s="2921">
        <f>SUM(D91:F91)</f>
        <v>0</v>
      </c>
      <c r="H91" s="2922">
        <f>C91+G91</f>
        <v>0</v>
      </c>
      <c r="I91" s="2798"/>
      <c r="J91" s="2799"/>
      <c r="K91" s="2798"/>
      <c r="L91" s="2921">
        <f>SUM(I91:K91)</f>
        <v>0</v>
      </c>
      <c r="M91" s="2923">
        <f>H91+L91</f>
        <v>0</v>
      </c>
      <c r="N91" s="2798"/>
      <c r="O91" s="2799"/>
      <c r="P91" s="2799"/>
      <c r="Q91" s="2921">
        <f>SUM(N91:P91)</f>
        <v>0</v>
      </c>
      <c r="R91" s="2923">
        <f>M91+Q91</f>
        <v>0</v>
      </c>
    </row>
    <row r="92" spans="1:20" s="1706" customFormat="1">
      <c r="A92" s="2907"/>
      <c r="B92" s="2899" t="s">
        <v>379</v>
      </c>
      <c r="C92" s="2786"/>
      <c r="D92" s="1756"/>
      <c r="E92" s="1756"/>
      <c r="F92" s="1756"/>
      <c r="G92" s="2921">
        <f t="shared" ref="G92:G126" si="18">SUM(D92:F92)</f>
        <v>0</v>
      </c>
      <c r="H92" s="2922">
        <f t="shared" ref="H92:H126" si="19">C92+G92</f>
        <v>0</v>
      </c>
      <c r="I92" s="1756"/>
      <c r="J92" s="1756"/>
      <c r="K92" s="1756"/>
      <c r="L92" s="2921">
        <f>SUM(I92:K92)</f>
        <v>0</v>
      </c>
      <c r="M92" s="2923">
        <f t="shared" ref="M92:M126" si="20">H92+L92</f>
        <v>0</v>
      </c>
      <c r="N92" s="1756"/>
      <c r="O92" s="1756"/>
      <c r="P92" s="1756"/>
      <c r="Q92" s="2921">
        <f>SUM(N92:P92)</f>
        <v>0</v>
      </c>
      <c r="R92" s="2923">
        <f>M92+Q92</f>
        <v>0</v>
      </c>
    </row>
    <row r="93" spans="1:20" s="1706" customFormat="1">
      <c r="A93" s="2907"/>
      <c r="B93" s="2899" t="s">
        <v>380</v>
      </c>
      <c r="C93" s="2786"/>
      <c r="D93" s="1756"/>
      <c r="E93" s="1756"/>
      <c r="F93" s="1756"/>
      <c r="G93" s="2921">
        <f t="shared" si="18"/>
        <v>0</v>
      </c>
      <c r="H93" s="2922">
        <f t="shared" si="19"/>
        <v>0</v>
      </c>
      <c r="I93" s="1756"/>
      <c r="J93" s="1756"/>
      <c r="K93" s="1756"/>
      <c r="L93" s="2921">
        <f t="shared" ref="L93:L126" si="21">SUM(I93:K93)</f>
        <v>0</v>
      </c>
      <c r="M93" s="2923">
        <f t="shared" si="20"/>
        <v>0</v>
      </c>
      <c r="N93" s="1756"/>
      <c r="O93" s="1756"/>
      <c r="P93" s="1756"/>
      <c r="Q93" s="2921">
        <f t="shared" ref="Q93:Q126" si="22">SUM(N93:P93)</f>
        <v>0</v>
      </c>
      <c r="R93" s="2923">
        <f t="shared" ref="R93:R126" si="23">M93+Q93</f>
        <v>0</v>
      </c>
    </row>
    <row r="94" spans="1:20" s="1706" customFormat="1">
      <c r="A94" s="2907"/>
      <c r="B94" s="2899" t="s">
        <v>381</v>
      </c>
      <c r="C94" s="2786"/>
      <c r="D94" s="1756"/>
      <c r="E94" s="1756"/>
      <c r="F94" s="1756"/>
      <c r="G94" s="2921">
        <f t="shared" si="18"/>
        <v>0</v>
      </c>
      <c r="H94" s="2922">
        <f t="shared" si="19"/>
        <v>0</v>
      </c>
      <c r="I94" s="1756"/>
      <c r="J94" s="1756"/>
      <c r="K94" s="1756"/>
      <c r="L94" s="2921">
        <f t="shared" si="21"/>
        <v>0</v>
      </c>
      <c r="M94" s="2923">
        <f t="shared" si="20"/>
        <v>0</v>
      </c>
      <c r="N94" s="1756"/>
      <c r="O94" s="1756"/>
      <c r="P94" s="1756"/>
      <c r="Q94" s="2921">
        <f t="shared" si="22"/>
        <v>0</v>
      </c>
      <c r="R94" s="2923">
        <f t="shared" si="23"/>
        <v>0</v>
      </c>
    </row>
    <row r="95" spans="1:20" s="1706" customFormat="1">
      <c r="A95" s="2907"/>
      <c r="B95" s="2899" t="s">
        <v>382</v>
      </c>
      <c r="C95" s="2786"/>
      <c r="D95" s="1756"/>
      <c r="E95" s="1756"/>
      <c r="F95" s="1756"/>
      <c r="G95" s="2921">
        <f t="shared" si="18"/>
        <v>0</v>
      </c>
      <c r="H95" s="2922">
        <f t="shared" si="19"/>
        <v>0</v>
      </c>
      <c r="I95" s="1756"/>
      <c r="J95" s="1756"/>
      <c r="K95" s="1756"/>
      <c r="L95" s="2921">
        <f t="shared" si="21"/>
        <v>0</v>
      </c>
      <c r="M95" s="2923">
        <f t="shared" si="20"/>
        <v>0</v>
      </c>
      <c r="N95" s="1756"/>
      <c r="O95" s="1756"/>
      <c r="P95" s="1756"/>
      <c r="Q95" s="2921">
        <f t="shared" si="22"/>
        <v>0</v>
      </c>
      <c r="R95" s="2923">
        <f t="shared" si="23"/>
        <v>0</v>
      </c>
    </row>
    <row r="96" spans="1:20" s="1706" customFormat="1">
      <c r="A96" s="2907"/>
      <c r="B96" s="2899" t="s">
        <v>383</v>
      </c>
      <c r="C96" s="2786"/>
      <c r="D96" s="1756"/>
      <c r="E96" s="1756"/>
      <c r="F96" s="1756"/>
      <c r="G96" s="2921">
        <f t="shared" si="18"/>
        <v>0</v>
      </c>
      <c r="H96" s="2922">
        <f t="shared" si="19"/>
        <v>0</v>
      </c>
      <c r="I96" s="1756"/>
      <c r="J96" s="1756"/>
      <c r="K96" s="1756"/>
      <c r="L96" s="2921">
        <f t="shared" si="21"/>
        <v>0</v>
      </c>
      <c r="M96" s="2923">
        <f t="shared" si="20"/>
        <v>0</v>
      </c>
      <c r="N96" s="1756"/>
      <c r="O96" s="1756"/>
      <c r="P96" s="1756"/>
      <c r="Q96" s="2921">
        <f t="shared" si="22"/>
        <v>0</v>
      </c>
      <c r="R96" s="2923">
        <f t="shared" si="23"/>
        <v>0</v>
      </c>
    </row>
    <row r="97" spans="1:18" s="1706" customFormat="1">
      <c r="A97" s="2907"/>
      <c r="B97" s="2899" t="s">
        <v>384</v>
      </c>
      <c r="C97" s="2786"/>
      <c r="D97" s="1756"/>
      <c r="E97" s="1756"/>
      <c r="F97" s="1756"/>
      <c r="G97" s="2921">
        <f t="shared" si="18"/>
        <v>0</v>
      </c>
      <c r="H97" s="2922">
        <f t="shared" si="19"/>
        <v>0</v>
      </c>
      <c r="I97" s="1756"/>
      <c r="J97" s="1756"/>
      <c r="K97" s="1756"/>
      <c r="L97" s="2921">
        <f t="shared" si="21"/>
        <v>0</v>
      </c>
      <c r="M97" s="2923">
        <f t="shared" si="20"/>
        <v>0</v>
      </c>
      <c r="N97" s="1756"/>
      <c r="O97" s="1756"/>
      <c r="P97" s="1756"/>
      <c r="Q97" s="2921">
        <f t="shared" si="22"/>
        <v>0</v>
      </c>
      <c r="R97" s="2923">
        <f t="shared" si="23"/>
        <v>0</v>
      </c>
    </row>
    <row r="98" spans="1:18" s="1706" customFormat="1">
      <c r="A98" s="2907"/>
      <c r="B98" s="2899" t="s">
        <v>385</v>
      </c>
      <c r="C98" s="2786"/>
      <c r="D98" s="1756"/>
      <c r="E98" s="1756"/>
      <c r="F98" s="1756"/>
      <c r="G98" s="2921">
        <f t="shared" si="18"/>
        <v>0</v>
      </c>
      <c r="H98" s="2922">
        <f t="shared" si="19"/>
        <v>0</v>
      </c>
      <c r="I98" s="1756"/>
      <c r="J98" s="1756"/>
      <c r="K98" s="1756"/>
      <c r="L98" s="2921">
        <f t="shared" si="21"/>
        <v>0</v>
      </c>
      <c r="M98" s="2923">
        <f t="shared" si="20"/>
        <v>0</v>
      </c>
      <c r="N98" s="1756"/>
      <c r="O98" s="1756"/>
      <c r="P98" s="1756"/>
      <c r="Q98" s="2921">
        <f t="shared" si="22"/>
        <v>0</v>
      </c>
      <c r="R98" s="2923">
        <f t="shared" si="23"/>
        <v>0</v>
      </c>
    </row>
    <row r="99" spans="1:18" s="1706" customFormat="1">
      <c r="A99" s="2907"/>
      <c r="B99" s="2899" t="s">
        <v>386</v>
      </c>
      <c r="C99" s="2786"/>
      <c r="D99" s="1756"/>
      <c r="E99" s="1756"/>
      <c r="F99" s="1756"/>
      <c r="G99" s="2921">
        <f t="shared" si="18"/>
        <v>0</v>
      </c>
      <c r="H99" s="2922">
        <f t="shared" si="19"/>
        <v>0</v>
      </c>
      <c r="I99" s="1756"/>
      <c r="J99" s="1756"/>
      <c r="K99" s="1756"/>
      <c r="L99" s="2921">
        <f t="shared" si="21"/>
        <v>0</v>
      </c>
      <c r="M99" s="2923">
        <f t="shared" si="20"/>
        <v>0</v>
      </c>
      <c r="N99" s="1756"/>
      <c r="O99" s="1756"/>
      <c r="P99" s="1756"/>
      <c r="Q99" s="2921">
        <f t="shared" si="22"/>
        <v>0</v>
      </c>
      <c r="R99" s="2923">
        <f t="shared" si="23"/>
        <v>0</v>
      </c>
    </row>
    <row r="100" spans="1:18" s="1706" customFormat="1">
      <c r="A100" s="2907"/>
      <c r="B100" s="2899" t="s">
        <v>387</v>
      </c>
      <c r="C100" s="2786"/>
      <c r="D100" s="1756"/>
      <c r="E100" s="1756"/>
      <c r="F100" s="1756"/>
      <c r="G100" s="2921">
        <f t="shared" si="18"/>
        <v>0</v>
      </c>
      <c r="H100" s="2922">
        <f t="shared" si="19"/>
        <v>0</v>
      </c>
      <c r="I100" s="1756"/>
      <c r="J100" s="1756"/>
      <c r="K100" s="1756"/>
      <c r="L100" s="2921">
        <f t="shared" si="21"/>
        <v>0</v>
      </c>
      <c r="M100" s="2923">
        <f t="shared" si="20"/>
        <v>0</v>
      </c>
      <c r="N100" s="1756"/>
      <c r="O100" s="1756"/>
      <c r="P100" s="1756"/>
      <c r="Q100" s="2921">
        <f t="shared" si="22"/>
        <v>0</v>
      </c>
      <c r="R100" s="2923">
        <f t="shared" si="23"/>
        <v>0</v>
      </c>
    </row>
    <row r="101" spans="1:18" s="1706" customFormat="1">
      <c r="A101" s="2907"/>
      <c r="B101" s="2899" t="s">
        <v>388</v>
      </c>
      <c r="C101" s="2786"/>
      <c r="D101" s="1756"/>
      <c r="E101" s="1756"/>
      <c r="F101" s="1756"/>
      <c r="G101" s="2921">
        <f t="shared" si="18"/>
        <v>0</v>
      </c>
      <c r="H101" s="2922">
        <f t="shared" si="19"/>
        <v>0</v>
      </c>
      <c r="I101" s="1756"/>
      <c r="J101" s="1756"/>
      <c r="K101" s="1756"/>
      <c r="L101" s="2921">
        <f t="shared" si="21"/>
        <v>0</v>
      </c>
      <c r="M101" s="2923">
        <f t="shared" si="20"/>
        <v>0</v>
      </c>
      <c r="N101" s="1756"/>
      <c r="O101" s="1756"/>
      <c r="P101" s="1756"/>
      <c r="Q101" s="2921">
        <f t="shared" si="22"/>
        <v>0</v>
      </c>
      <c r="R101" s="2923">
        <f t="shared" si="23"/>
        <v>0</v>
      </c>
    </row>
    <row r="102" spans="1:18" s="1706" customFormat="1">
      <c r="A102" s="2907"/>
      <c r="B102" s="2899" t="s">
        <v>389</v>
      </c>
      <c r="C102" s="2786"/>
      <c r="D102" s="1756"/>
      <c r="E102" s="1756"/>
      <c r="F102" s="1756"/>
      <c r="G102" s="2921">
        <f t="shared" si="18"/>
        <v>0</v>
      </c>
      <c r="H102" s="2922">
        <f t="shared" si="19"/>
        <v>0</v>
      </c>
      <c r="I102" s="1756"/>
      <c r="J102" s="1756"/>
      <c r="K102" s="1756"/>
      <c r="L102" s="2921">
        <f t="shared" si="21"/>
        <v>0</v>
      </c>
      <c r="M102" s="2923">
        <f t="shared" si="20"/>
        <v>0</v>
      </c>
      <c r="N102" s="1756"/>
      <c r="O102" s="1756"/>
      <c r="P102" s="1756"/>
      <c r="Q102" s="2921">
        <f t="shared" si="22"/>
        <v>0</v>
      </c>
      <c r="R102" s="2923">
        <f t="shared" si="23"/>
        <v>0</v>
      </c>
    </row>
    <row r="103" spans="1:18" s="1706" customFormat="1">
      <c r="A103" s="2907"/>
      <c r="B103" s="2899" t="s">
        <v>390</v>
      </c>
      <c r="C103" s="2786"/>
      <c r="D103" s="1756"/>
      <c r="E103" s="1756"/>
      <c r="F103" s="1756"/>
      <c r="G103" s="2921">
        <f t="shared" si="18"/>
        <v>0</v>
      </c>
      <c r="H103" s="2922">
        <f t="shared" si="19"/>
        <v>0</v>
      </c>
      <c r="I103" s="1756"/>
      <c r="J103" s="1756"/>
      <c r="K103" s="1756"/>
      <c r="L103" s="2921">
        <f t="shared" si="21"/>
        <v>0</v>
      </c>
      <c r="M103" s="2923">
        <f t="shared" si="20"/>
        <v>0</v>
      </c>
      <c r="N103" s="1756"/>
      <c r="O103" s="1756"/>
      <c r="P103" s="1756"/>
      <c r="Q103" s="2921">
        <f t="shared" si="22"/>
        <v>0</v>
      </c>
      <c r="R103" s="2923">
        <f t="shared" si="23"/>
        <v>0</v>
      </c>
    </row>
    <row r="104" spans="1:18" s="1706" customFormat="1">
      <c r="A104" s="2907"/>
      <c r="B104" s="2900" t="s">
        <v>391</v>
      </c>
      <c r="C104" s="2786"/>
      <c r="D104" s="1756"/>
      <c r="E104" s="1756"/>
      <c r="F104" s="1756"/>
      <c r="G104" s="2921">
        <f t="shared" si="18"/>
        <v>0</v>
      </c>
      <c r="H104" s="2922">
        <f t="shared" si="19"/>
        <v>0</v>
      </c>
      <c r="I104" s="1756"/>
      <c r="J104" s="1756"/>
      <c r="K104" s="1756"/>
      <c r="L104" s="2921">
        <f t="shared" si="21"/>
        <v>0</v>
      </c>
      <c r="M104" s="2923">
        <f t="shared" si="20"/>
        <v>0</v>
      </c>
      <c r="N104" s="1756"/>
      <c r="O104" s="1756"/>
      <c r="P104" s="1756"/>
      <c r="Q104" s="2921">
        <f t="shared" si="22"/>
        <v>0</v>
      </c>
      <c r="R104" s="2923">
        <f t="shared" si="23"/>
        <v>0</v>
      </c>
    </row>
    <row r="105" spans="1:18" s="1706" customFormat="1">
      <c r="A105" s="2907"/>
      <c r="B105" s="2900" t="s">
        <v>392</v>
      </c>
      <c r="C105" s="2786"/>
      <c r="D105" s="1756"/>
      <c r="E105" s="1756"/>
      <c r="F105" s="1756"/>
      <c r="G105" s="2921">
        <f t="shared" si="18"/>
        <v>0</v>
      </c>
      <c r="H105" s="2922">
        <f t="shared" si="19"/>
        <v>0</v>
      </c>
      <c r="I105" s="1756"/>
      <c r="J105" s="1756"/>
      <c r="K105" s="1756"/>
      <c r="L105" s="2921">
        <f t="shared" si="21"/>
        <v>0</v>
      </c>
      <c r="M105" s="2923">
        <f t="shared" si="20"/>
        <v>0</v>
      </c>
      <c r="N105" s="1756"/>
      <c r="O105" s="1756"/>
      <c r="P105" s="1756"/>
      <c r="Q105" s="2921">
        <f>SUM(N105:P105)</f>
        <v>0</v>
      </c>
      <c r="R105" s="2923">
        <f t="shared" si="23"/>
        <v>0</v>
      </c>
    </row>
    <row r="106" spans="1:18" s="1706" customFormat="1">
      <c r="A106" s="2907"/>
      <c r="B106" s="2900" t="s">
        <v>393</v>
      </c>
      <c r="C106" s="2786"/>
      <c r="D106" s="1756"/>
      <c r="E106" s="1756"/>
      <c r="F106" s="1756"/>
      <c r="G106" s="2921">
        <f t="shared" si="18"/>
        <v>0</v>
      </c>
      <c r="H106" s="2922">
        <f t="shared" si="19"/>
        <v>0</v>
      </c>
      <c r="I106" s="1756"/>
      <c r="J106" s="1756"/>
      <c r="K106" s="1756"/>
      <c r="L106" s="2921">
        <f t="shared" si="21"/>
        <v>0</v>
      </c>
      <c r="M106" s="2923">
        <f t="shared" si="20"/>
        <v>0</v>
      </c>
      <c r="N106" s="1756"/>
      <c r="O106" s="1756"/>
      <c r="P106" s="1756"/>
      <c r="Q106" s="2921">
        <f t="shared" si="22"/>
        <v>0</v>
      </c>
      <c r="R106" s="2923">
        <f t="shared" si="23"/>
        <v>0</v>
      </c>
    </row>
    <row r="107" spans="1:18" s="1706" customFormat="1">
      <c r="A107" s="2907"/>
      <c r="B107" s="2900" t="s">
        <v>394</v>
      </c>
      <c r="C107" s="2786"/>
      <c r="D107" s="1756"/>
      <c r="E107" s="1756"/>
      <c r="F107" s="1756"/>
      <c r="G107" s="2921">
        <f t="shared" si="18"/>
        <v>0</v>
      </c>
      <c r="H107" s="2922">
        <f t="shared" si="19"/>
        <v>0</v>
      </c>
      <c r="I107" s="1756"/>
      <c r="J107" s="1756"/>
      <c r="K107" s="1756"/>
      <c r="L107" s="2921">
        <f>SUM(I107:K107)</f>
        <v>0</v>
      </c>
      <c r="M107" s="2923">
        <f t="shared" si="20"/>
        <v>0</v>
      </c>
      <c r="N107" s="1756"/>
      <c r="O107" s="1756"/>
      <c r="P107" s="1756"/>
      <c r="Q107" s="2921">
        <f t="shared" si="22"/>
        <v>0</v>
      </c>
      <c r="R107" s="2923">
        <f t="shared" si="23"/>
        <v>0</v>
      </c>
    </row>
    <row r="108" spans="1:18" s="1706" customFormat="1">
      <c r="A108" s="2907"/>
      <c r="B108" s="2900" t="s">
        <v>395</v>
      </c>
      <c r="C108" s="2786"/>
      <c r="D108" s="1756"/>
      <c r="E108" s="1756"/>
      <c r="F108" s="1756"/>
      <c r="G108" s="2921">
        <f t="shared" si="18"/>
        <v>0</v>
      </c>
      <c r="H108" s="2922">
        <f t="shared" si="19"/>
        <v>0</v>
      </c>
      <c r="I108" s="1756"/>
      <c r="J108" s="1756"/>
      <c r="K108" s="1756"/>
      <c r="L108" s="2921">
        <f t="shared" si="21"/>
        <v>0</v>
      </c>
      <c r="M108" s="2923">
        <f t="shared" si="20"/>
        <v>0</v>
      </c>
      <c r="N108" s="1756"/>
      <c r="O108" s="1756"/>
      <c r="P108" s="1756"/>
      <c r="Q108" s="2921">
        <f t="shared" si="22"/>
        <v>0</v>
      </c>
      <c r="R108" s="2923">
        <f t="shared" si="23"/>
        <v>0</v>
      </c>
    </row>
    <row r="109" spans="1:18" s="1706" customFormat="1">
      <c r="A109" s="2907"/>
      <c r="B109" s="2899" t="s">
        <v>396</v>
      </c>
      <c r="C109" s="2786"/>
      <c r="D109" s="1756"/>
      <c r="E109" s="1756"/>
      <c r="F109" s="1756"/>
      <c r="G109" s="2921">
        <f t="shared" si="18"/>
        <v>0</v>
      </c>
      <c r="H109" s="2922">
        <f t="shared" si="19"/>
        <v>0</v>
      </c>
      <c r="I109" s="1756"/>
      <c r="J109" s="1756"/>
      <c r="K109" s="1756"/>
      <c r="L109" s="2921">
        <f t="shared" si="21"/>
        <v>0</v>
      </c>
      <c r="M109" s="2923">
        <f t="shared" si="20"/>
        <v>0</v>
      </c>
      <c r="N109" s="1756"/>
      <c r="O109" s="1756"/>
      <c r="P109" s="1756"/>
      <c r="Q109" s="2921">
        <f t="shared" si="22"/>
        <v>0</v>
      </c>
      <c r="R109" s="2923">
        <f t="shared" si="23"/>
        <v>0</v>
      </c>
    </row>
    <row r="110" spans="1:18" s="1706" customFormat="1">
      <c r="A110" s="2907"/>
      <c r="B110" s="2899" t="s">
        <v>335</v>
      </c>
      <c r="C110" s="2786"/>
      <c r="D110" s="1756"/>
      <c r="E110" s="1756"/>
      <c r="F110" s="1756"/>
      <c r="G110" s="2921">
        <f t="shared" si="18"/>
        <v>0</v>
      </c>
      <c r="H110" s="2922">
        <f t="shared" si="19"/>
        <v>0</v>
      </c>
      <c r="I110" s="1756"/>
      <c r="J110" s="1756"/>
      <c r="K110" s="1756"/>
      <c r="L110" s="2921">
        <f t="shared" si="21"/>
        <v>0</v>
      </c>
      <c r="M110" s="2923">
        <f t="shared" si="20"/>
        <v>0</v>
      </c>
      <c r="N110" s="1756"/>
      <c r="O110" s="1756"/>
      <c r="P110" s="1756"/>
      <c r="Q110" s="2921">
        <f t="shared" si="22"/>
        <v>0</v>
      </c>
      <c r="R110" s="2923">
        <f t="shared" si="23"/>
        <v>0</v>
      </c>
    </row>
    <row r="111" spans="1:18" s="1706" customFormat="1">
      <c r="A111" s="2907"/>
      <c r="B111" s="2899" t="s">
        <v>336</v>
      </c>
      <c r="C111" s="2786"/>
      <c r="D111" s="1756"/>
      <c r="E111" s="1756"/>
      <c r="F111" s="1756"/>
      <c r="G111" s="2921">
        <f t="shared" si="18"/>
        <v>0</v>
      </c>
      <c r="H111" s="2922">
        <f t="shared" si="19"/>
        <v>0</v>
      </c>
      <c r="I111" s="1756"/>
      <c r="J111" s="1756"/>
      <c r="K111" s="1756"/>
      <c r="L111" s="2921">
        <f t="shared" si="21"/>
        <v>0</v>
      </c>
      <c r="M111" s="2923">
        <f t="shared" si="20"/>
        <v>0</v>
      </c>
      <c r="N111" s="1756"/>
      <c r="O111" s="1756"/>
      <c r="P111" s="1756"/>
      <c r="Q111" s="2921">
        <f t="shared" si="22"/>
        <v>0</v>
      </c>
      <c r="R111" s="2923">
        <f t="shared" si="23"/>
        <v>0</v>
      </c>
    </row>
    <row r="112" spans="1:18" s="1706" customFormat="1">
      <c r="A112" s="2907"/>
      <c r="B112" s="2899" t="s">
        <v>337</v>
      </c>
      <c r="C112" s="2786"/>
      <c r="D112" s="1756"/>
      <c r="E112" s="1756"/>
      <c r="F112" s="1756"/>
      <c r="G112" s="2921">
        <f t="shared" si="18"/>
        <v>0</v>
      </c>
      <c r="H112" s="2922">
        <f t="shared" si="19"/>
        <v>0</v>
      </c>
      <c r="I112" s="1756"/>
      <c r="J112" s="1756"/>
      <c r="K112" s="1756"/>
      <c r="L112" s="2921">
        <f t="shared" si="21"/>
        <v>0</v>
      </c>
      <c r="M112" s="2923">
        <f t="shared" si="20"/>
        <v>0</v>
      </c>
      <c r="N112" s="1756"/>
      <c r="O112" s="1756"/>
      <c r="P112" s="1756"/>
      <c r="Q112" s="2921">
        <f t="shared" si="22"/>
        <v>0</v>
      </c>
      <c r="R112" s="2923">
        <f t="shared" si="23"/>
        <v>0</v>
      </c>
    </row>
    <row r="113" spans="1:18" s="1706" customFormat="1">
      <c r="A113" s="2907"/>
      <c r="B113" s="2899" t="s">
        <v>338</v>
      </c>
      <c r="C113" s="2786"/>
      <c r="D113" s="1756"/>
      <c r="E113" s="1756"/>
      <c r="F113" s="1756"/>
      <c r="G113" s="2921">
        <f t="shared" si="18"/>
        <v>0</v>
      </c>
      <c r="H113" s="2922">
        <f t="shared" si="19"/>
        <v>0</v>
      </c>
      <c r="I113" s="1756"/>
      <c r="J113" s="1756"/>
      <c r="K113" s="1756"/>
      <c r="L113" s="2921">
        <f t="shared" si="21"/>
        <v>0</v>
      </c>
      <c r="M113" s="2923">
        <f t="shared" si="20"/>
        <v>0</v>
      </c>
      <c r="N113" s="1756"/>
      <c r="O113" s="1756"/>
      <c r="P113" s="1756"/>
      <c r="Q113" s="2921">
        <f t="shared" si="22"/>
        <v>0</v>
      </c>
      <c r="R113" s="2923">
        <f t="shared" si="23"/>
        <v>0</v>
      </c>
    </row>
    <row r="114" spans="1:18" s="1706" customFormat="1">
      <c r="A114" s="2907"/>
      <c r="B114" s="2899" t="s">
        <v>69</v>
      </c>
      <c r="C114" s="2786"/>
      <c r="D114" s="1756"/>
      <c r="E114" s="1756"/>
      <c r="F114" s="1756"/>
      <c r="G114" s="2921">
        <f t="shared" si="18"/>
        <v>0</v>
      </c>
      <c r="H114" s="2922">
        <f t="shared" si="19"/>
        <v>0</v>
      </c>
      <c r="I114" s="1756"/>
      <c r="J114" s="1756"/>
      <c r="K114" s="1756"/>
      <c r="L114" s="2921">
        <f t="shared" si="21"/>
        <v>0</v>
      </c>
      <c r="M114" s="2923">
        <f t="shared" si="20"/>
        <v>0</v>
      </c>
      <c r="N114" s="1756"/>
      <c r="O114" s="1756"/>
      <c r="P114" s="1756"/>
      <c r="Q114" s="2921">
        <f t="shared" si="22"/>
        <v>0</v>
      </c>
      <c r="R114" s="2923">
        <f t="shared" si="23"/>
        <v>0</v>
      </c>
    </row>
    <row r="115" spans="1:18" s="1706" customFormat="1">
      <c r="A115" s="2907"/>
      <c r="B115" s="2899" t="s">
        <v>70</v>
      </c>
      <c r="C115" s="2786"/>
      <c r="D115" s="1756"/>
      <c r="E115" s="1756"/>
      <c r="F115" s="1756"/>
      <c r="G115" s="2921">
        <f t="shared" si="18"/>
        <v>0</v>
      </c>
      <c r="H115" s="2922">
        <f t="shared" si="19"/>
        <v>0</v>
      </c>
      <c r="I115" s="1756"/>
      <c r="J115" s="1756"/>
      <c r="K115" s="1756"/>
      <c r="L115" s="2921">
        <f t="shared" si="21"/>
        <v>0</v>
      </c>
      <c r="M115" s="2923">
        <f t="shared" si="20"/>
        <v>0</v>
      </c>
      <c r="N115" s="1756"/>
      <c r="O115" s="1756"/>
      <c r="P115" s="1756"/>
      <c r="Q115" s="2921">
        <f t="shared" si="22"/>
        <v>0</v>
      </c>
      <c r="R115" s="2923">
        <f>M115+Q115</f>
        <v>0</v>
      </c>
    </row>
    <row r="116" spans="1:18" s="1706" customFormat="1">
      <c r="A116" s="2907"/>
      <c r="B116" s="2899" t="s">
        <v>71</v>
      </c>
      <c r="C116" s="2786"/>
      <c r="D116" s="1756"/>
      <c r="E116" s="1756"/>
      <c r="F116" s="1756"/>
      <c r="G116" s="2921">
        <f t="shared" si="18"/>
        <v>0</v>
      </c>
      <c r="H116" s="2922">
        <f t="shared" si="19"/>
        <v>0</v>
      </c>
      <c r="I116" s="1756"/>
      <c r="J116" s="1756"/>
      <c r="K116" s="1756"/>
      <c r="L116" s="2921">
        <f>SUM(I116:K116)</f>
        <v>0</v>
      </c>
      <c r="M116" s="2923">
        <f t="shared" si="20"/>
        <v>0</v>
      </c>
      <c r="N116" s="1756"/>
      <c r="O116" s="1756"/>
      <c r="P116" s="1756"/>
      <c r="Q116" s="2921">
        <f t="shared" si="22"/>
        <v>0</v>
      </c>
      <c r="R116" s="2923">
        <f t="shared" si="23"/>
        <v>0</v>
      </c>
    </row>
    <row r="117" spans="1:18" s="1706" customFormat="1">
      <c r="A117" s="2907"/>
      <c r="B117" s="2899" t="s">
        <v>72</v>
      </c>
      <c r="C117" s="2786"/>
      <c r="D117" s="1756"/>
      <c r="E117" s="1756"/>
      <c r="F117" s="1756"/>
      <c r="G117" s="2921">
        <f t="shared" si="18"/>
        <v>0</v>
      </c>
      <c r="H117" s="2922">
        <f t="shared" si="19"/>
        <v>0</v>
      </c>
      <c r="I117" s="1756"/>
      <c r="J117" s="1756"/>
      <c r="K117" s="1756"/>
      <c r="L117" s="2921">
        <f t="shared" si="21"/>
        <v>0</v>
      </c>
      <c r="M117" s="2923">
        <f t="shared" si="20"/>
        <v>0</v>
      </c>
      <c r="N117" s="1756"/>
      <c r="O117" s="1756"/>
      <c r="P117" s="1756"/>
      <c r="Q117" s="2921">
        <f t="shared" si="22"/>
        <v>0</v>
      </c>
      <c r="R117" s="2923">
        <f t="shared" si="23"/>
        <v>0</v>
      </c>
    </row>
    <row r="118" spans="1:18" s="1706" customFormat="1">
      <c r="A118" s="2907"/>
      <c r="B118" s="2899" t="s">
        <v>73</v>
      </c>
      <c r="C118" s="2786"/>
      <c r="D118" s="1756"/>
      <c r="E118" s="1756"/>
      <c r="F118" s="1756"/>
      <c r="G118" s="2921">
        <f t="shared" si="18"/>
        <v>0</v>
      </c>
      <c r="H118" s="2922">
        <f t="shared" si="19"/>
        <v>0</v>
      </c>
      <c r="I118" s="1756"/>
      <c r="J118" s="1756"/>
      <c r="K118" s="1756"/>
      <c r="L118" s="2921">
        <f t="shared" si="21"/>
        <v>0</v>
      </c>
      <c r="M118" s="2923">
        <f t="shared" si="20"/>
        <v>0</v>
      </c>
      <c r="N118" s="1756"/>
      <c r="O118" s="1756"/>
      <c r="P118" s="1756"/>
      <c r="Q118" s="2921">
        <f t="shared" si="22"/>
        <v>0</v>
      </c>
      <c r="R118" s="2923">
        <f t="shared" si="23"/>
        <v>0</v>
      </c>
    </row>
    <row r="119" spans="1:18" s="1706" customFormat="1">
      <c r="A119" s="2907"/>
      <c r="B119" s="2899" t="s">
        <v>339</v>
      </c>
      <c r="C119" s="2786"/>
      <c r="D119" s="1756"/>
      <c r="E119" s="1756"/>
      <c r="F119" s="1756"/>
      <c r="G119" s="2921">
        <f t="shared" si="18"/>
        <v>0</v>
      </c>
      <c r="H119" s="2922">
        <f t="shared" si="19"/>
        <v>0</v>
      </c>
      <c r="I119" s="1756"/>
      <c r="J119" s="1756"/>
      <c r="K119" s="1756"/>
      <c r="L119" s="2921">
        <f t="shared" si="21"/>
        <v>0</v>
      </c>
      <c r="M119" s="2923">
        <f t="shared" si="20"/>
        <v>0</v>
      </c>
      <c r="N119" s="1756"/>
      <c r="O119" s="1756"/>
      <c r="P119" s="1756"/>
      <c r="Q119" s="2921">
        <f t="shared" si="22"/>
        <v>0</v>
      </c>
      <c r="R119" s="2923">
        <f t="shared" si="23"/>
        <v>0</v>
      </c>
    </row>
    <row r="120" spans="1:18" s="1706" customFormat="1">
      <c r="A120" s="2907"/>
      <c r="B120" s="2901" t="s">
        <v>340</v>
      </c>
      <c r="C120" s="2786"/>
      <c r="D120" s="1756"/>
      <c r="E120" s="1756"/>
      <c r="F120" s="1756"/>
      <c r="G120" s="2921">
        <f t="shared" si="18"/>
        <v>0</v>
      </c>
      <c r="H120" s="2922">
        <f t="shared" si="19"/>
        <v>0</v>
      </c>
      <c r="I120" s="1756"/>
      <c r="J120" s="1756"/>
      <c r="K120" s="1756"/>
      <c r="L120" s="2921">
        <f t="shared" si="21"/>
        <v>0</v>
      </c>
      <c r="M120" s="2923">
        <f t="shared" si="20"/>
        <v>0</v>
      </c>
      <c r="N120" s="1756"/>
      <c r="O120" s="1756"/>
      <c r="P120" s="1756"/>
      <c r="Q120" s="2921">
        <f t="shared" si="22"/>
        <v>0</v>
      </c>
      <c r="R120" s="2923">
        <f t="shared" si="23"/>
        <v>0</v>
      </c>
    </row>
    <row r="121" spans="1:18" s="1706" customFormat="1">
      <c r="A121" s="2907"/>
      <c r="B121" s="2899" t="s">
        <v>341</v>
      </c>
      <c r="C121" s="2786"/>
      <c r="D121" s="1756"/>
      <c r="E121" s="1756"/>
      <c r="F121" s="1756"/>
      <c r="G121" s="2921">
        <f t="shared" si="18"/>
        <v>0</v>
      </c>
      <c r="H121" s="2922">
        <f t="shared" si="19"/>
        <v>0</v>
      </c>
      <c r="I121" s="1756"/>
      <c r="J121" s="1756"/>
      <c r="K121" s="1756"/>
      <c r="L121" s="2921">
        <f t="shared" si="21"/>
        <v>0</v>
      </c>
      <c r="M121" s="2923">
        <f t="shared" si="20"/>
        <v>0</v>
      </c>
      <c r="N121" s="1756"/>
      <c r="O121" s="1756"/>
      <c r="P121" s="1756"/>
      <c r="Q121" s="2921">
        <f t="shared" si="22"/>
        <v>0</v>
      </c>
      <c r="R121" s="2923">
        <f t="shared" si="23"/>
        <v>0</v>
      </c>
    </row>
    <row r="122" spans="1:18" s="1706" customFormat="1">
      <c r="A122" s="2907"/>
      <c r="B122" s="2899" t="s">
        <v>516</v>
      </c>
      <c r="C122" s="2786"/>
      <c r="D122" s="1756"/>
      <c r="E122" s="1756"/>
      <c r="F122" s="1756"/>
      <c r="G122" s="2921">
        <f t="shared" si="18"/>
        <v>0</v>
      </c>
      <c r="H122" s="2922">
        <f t="shared" si="19"/>
        <v>0</v>
      </c>
      <c r="I122" s="1756"/>
      <c r="J122" s="1756"/>
      <c r="K122" s="1756"/>
      <c r="L122" s="2921">
        <f t="shared" si="21"/>
        <v>0</v>
      </c>
      <c r="M122" s="2923">
        <f t="shared" si="20"/>
        <v>0</v>
      </c>
      <c r="N122" s="1756"/>
      <c r="O122" s="1756"/>
      <c r="P122" s="1756"/>
      <c r="Q122" s="2921">
        <f t="shared" si="22"/>
        <v>0</v>
      </c>
      <c r="R122" s="2923">
        <f t="shared" si="23"/>
        <v>0</v>
      </c>
    </row>
    <row r="123" spans="1:18" s="1706" customFormat="1">
      <c r="A123" s="2907"/>
      <c r="B123" s="2899" t="s">
        <v>342</v>
      </c>
      <c r="C123" s="2786"/>
      <c r="D123" s="1756"/>
      <c r="E123" s="1756"/>
      <c r="F123" s="1756"/>
      <c r="G123" s="2921">
        <f t="shared" si="18"/>
        <v>0</v>
      </c>
      <c r="H123" s="2922">
        <f t="shared" si="19"/>
        <v>0</v>
      </c>
      <c r="I123" s="1756"/>
      <c r="J123" s="1756"/>
      <c r="K123" s="1756"/>
      <c r="L123" s="2921">
        <f t="shared" si="21"/>
        <v>0</v>
      </c>
      <c r="M123" s="2923">
        <f t="shared" si="20"/>
        <v>0</v>
      </c>
      <c r="N123" s="1756"/>
      <c r="O123" s="1756"/>
      <c r="P123" s="1756"/>
      <c r="Q123" s="2921">
        <f t="shared" si="22"/>
        <v>0</v>
      </c>
      <c r="R123" s="2923">
        <f t="shared" si="23"/>
        <v>0</v>
      </c>
    </row>
    <row r="124" spans="1:18" s="1706" customFormat="1">
      <c r="A124" s="2907"/>
      <c r="B124" s="2899" t="s">
        <v>343</v>
      </c>
      <c r="C124" s="2786"/>
      <c r="D124" s="1756"/>
      <c r="E124" s="1756"/>
      <c r="F124" s="1756"/>
      <c r="G124" s="2921">
        <f t="shared" si="18"/>
        <v>0</v>
      </c>
      <c r="H124" s="2922">
        <f t="shared" si="19"/>
        <v>0</v>
      </c>
      <c r="I124" s="1756"/>
      <c r="J124" s="1756"/>
      <c r="K124" s="1756"/>
      <c r="L124" s="2921">
        <f t="shared" si="21"/>
        <v>0</v>
      </c>
      <c r="M124" s="2923">
        <f t="shared" si="20"/>
        <v>0</v>
      </c>
      <c r="N124" s="1756"/>
      <c r="O124" s="1756"/>
      <c r="P124" s="1756"/>
      <c r="Q124" s="2921">
        <f t="shared" si="22"/>
        <v>0</v>
      </c>
      <c r="R124" s="2923">
        <f t="shared" si="23"/>
        <v>0</v>
      </c>
    </row>
    <row r="125" spans="1:18" s="1706" customFormat="1">
      <c r="A125" s="2907"/>
      <c r="B125" s="2899" t="s">
        <v>344</v>
      </c>
      <c r="C125" s="2786"/>
      <c r="D125" s="1756"/>
      <c r="E125" s="1756"/>
      <c r="F125" s="1756"/>
      <c r="G125" s="2921">
        <f t="shared" si="18"/>
        <v>0</v>
      </c>
      <c r="H125" s="2922">
        <f t="shared" si="19"/>
        <v>0</v>
      </c>
      <c r="I125" s="1756"/>
      <c r="J125" s="1756"/>
      <c r="K125" s="1756"/>
      <c r="L125" s="2921">
        <f t="shared" si="21"/>
        <v>0</v>
      </c>
      <c r="M125" s="2923">
        <f t="shared" si="20"/>
        <v>0</v>
      </c>
      <c r="N125" s="1756"/>
      <c r="O125" s="1756"/>
      <c r="P125" s="1756"/>
      <c r="Q125" s="2921">
        <f t="shared" si="22"/>
        <v>0</v>
      </c>
      <c r="R125" s="2923">
        <f t="shared" si="23"/>
        <v>0</v>
      </c>
    </row>
    <row r="126" spans="1:18" s="1706" customFormat="1">
      <c r="A126" s="2907"/>
      <c r="B126" s="2899" t="s">
        <v>345</v>
      </c>
      <c r="C126" s="2786"/>
      <c r="D126" s="1756"/>
      <c r="E126" s="1756"/>
      <c r="F126" s="1756"/>
      <c r="G126" s="2921">
        <f t="shared" si="18"/>
        <v>0</v>
      </c>
      <c r="H126" s="2922">
        <f t="shared" si="19"/>
        <v>0</v>
      </c>
      <c r="I126" s="1756"/>
      <c r="J126" s="1756"/>
      <c r="K126" s="1756"/>
      <c r="L126" s="2921">
        <f t="shared" si="21"/>
        <v>0</v>
      </c>
      <c r="M126" s="2923">
        <f t="shared" si="20"/>
        <v>0</v>
      </c>
      <c r="N126" s="1756"/>
      <c r="O126" s="1756"/>
      <c r="P126" s="1756"/>
      <c r="Q126" s="2921">
        <f t="shared" si="22"/>
        <v>0</v>
      </c>
      <c r="R126" s="2923">
        <f t="shared" si="23"/>
        <v>0</v>
      </c>
    </row>
    <row r="127" spans="1:18" s="1706" customFormat="1">
      <c r="A127" s="2880"/>
      <c r="B127" s="2902" t="s">
        <v>346</v>
      </c>
      <c r="C127" s="2905">
        <f>SUM(C91:C126)</f>
        <v>0</v>
      </c>
      <c r="D127" s="2913">
        <f>SUM(D91:D126)</f>
        <v>0</v>
      </c>
      <c r="E127" s="2913">
        <f t="shared" ref="E127:F127" si="24">SUM(E91:E126)</f>
        <v>0</v>
      </c>
      <c r="F127" s="2913">
        <f t="shared" si="24"/>
        <v>0</v>
      </c>
      <c r="G127" s="2913">
        <f>SUM(D127:F127)</f>
        <v>0</v>
      </c>
      <c r="H127" s="2926">
        <f>SUM(H91:H126)</f>
        <v>0</v>
      </c>
      <c r="I127" s="2914">
        <f>SUM(I91:I126)</f>
        <v>0</v>
      </c>
      <c r="J127" s="2914">
        <f t="shared" ref="J127:K127" si="25">SUM(J91:J126)</f>
        <v>0</v>
      </c>
      <c r="K127" s="2914">
        <f t="shared" si="25"/>
        <v>0</v>
      </c>
      <c r="L127" s="2913">
        <f>SUM(I127:K127)</f>
        <v>0</v>
      </c>
      <c r="M127" s="2915">
        <f>SUM(M91:M126)</f>
        <v>0</v>
      </c>
      <c r="N127" s="2914">
        <f>SUM(N91:N126)</f>
        <v>0</v>
      </c>
      <c r="O127" s="2914">
        <f t="shared" ref="O127:P127" si="26">SUM(O91:O126)</f>
        <v>0</v>
      </c>
      <c r="P127" s="2914">
        <f t="shared" si="26"/>
        <v>0</v>
      </c>
      <c r="Q127" s="2913">
        <f>SUM(N127:P127)</f>
        <v>0</v>
      </c>
      <c r="R127" s="2915">
        <f>M127+Q127</f>
        <v>0</v>
      </c>
    </row>
    <row r="128" spans="1:18" s="1706" customFormat="1" ht="13.5" thickBot="1">
      <c r="A128" s="2908"/>
      <c r="B128" s="2909"/>
      <c r="C128" s="2906"/>
      <c r="D128" s="2917"/>
      <c r="E128" s="2917"/>
      <c r="F128" s="2917"/>
      <c r="G128" s="2917"/>
      <c r="H128" s="2918"/>
      <c r="I128" s="2919"/>
      <c r="J128" s="2917"/>
      <c r="K128" s="2919"/>
      <c r="L128" s="2917"/>
      <c r="M128" s="2920"/>
      <c r="N128" s="2919"/>
      <c r="O128" s="2917"/>
      <c r="P128" s="2917"/>
      <c r="Q128" s="2917"/>
      <c r="R128" s="2920"/>
    </row>
    <row r="129" spans="1:18" s="1706" customFormat="1">
      <c r="C129" s="2789"/>
      <c r="D129" s="2787"/>
      <c r="E129" s="2787"/>
      <c r="F129" s="2787"/>
      <c r="G129" s="2787"/>
      <c r="H129" s="2789"/>
      <c r="I129" s="2789"/>
      <c r="J129" s="2789"/>
      <c r="K129" s="2789"/>
      <c r="L129" s="2789"/>
      <c r="M129" s="2789"/>
      <c r="N129" s="2789"/>
      <c r="O129" s="2789"/>
      <c r="P129" s="2789"/>
      <c r="Q129" s="2789"/>
      <c r="R129" s="2789"/>
    </row>
    <row r="130" spans="1:18" s="1706" customFormat="1" ht="13.5" thickBot="1">
      <c r="C130" s="2789"/>
      <c r="D130" s="2787"/>
      <c r="E130" s="2787"/>
      <c r="F130" s="2787"/>
      <c r="G130" s="2787"/>
      <c r="H130" s="2789"/>
      <c r="I130" s="2789"/>
      <c r="J130" s="2789"/>
      <c r="K130" s="2789"/>
      <c r="L130" s="2789"/>
      <c r="M130" s="2789"/>
      <c r="N130" s="2789"/>
      <c r="O130" s="2789"/>
      <c r="P130" s="2789"/>
      <c r="Q130" s="2789"/>
      <c r="R130" s="2789"/>
    </row>
    <row r="131" spans="1:18" s="1706" customFormat="1" ht="12.75" customHeight="1" thickBot="1">
      <c r="A131" s="4136" t="s">
        <v>1075</v>
      </c>
      <c r="B131" s="4144"/>
      <c r="C131" s="4133" t="s">
        <v>1080</v>
      </c>
      <c r="D131" s="4154" t="s">
        <v>1115</v>
      </c>
      <c r="E131" s="4154"/>
      <c r="F131" s="4154"/>
      <c r="G131" s="4154"/>
      <c r="H131" s="4133" t="s">
        <v>1081</v>
      </c>
      <c r="I131" s="4151" t="s">
        <v>1051</v>
      </c>
      <c r="J131" s="4152"/>
      <c r="K131" s="4151"/>
      <c r="L131" s="4153"/>
      <c r="M131" s="4133" t="s">
        <v>1082</v>
      </c>
      <c r="N131" s="4151" t="s">
        <v>1083</v>
      </c>
      <c r="O131" s="4152"/>
      <c r="P131" s="4151"/>
      <c r="Q131" s="4153"/>
      <c r="R131" s="4133" t="s">
        <v>1086</v>
      </c>
    </row>
    <row r="132" spans="1:18" s="1706" customFormat="1" ht="39" thickBot="1">
      <c r="A132" s="4138"/>
      <c r="B132" s="4145"/>
      <c r="C132" s="4134"/>
      <c r="D132" s="2924" t="s">
        <v>1057</v>
      </c>
      <c r="E132" s="2925" t="s">
        <v>1058</v>
      </c>
      <c r="F132" s="2924" t="s">
        <v>1056</v>
      </c>
      <c r="G132" s="2925" t="s">
        <v>1059</v>
      </c>
      <c r="H132" s="4134"/>
      <c r="I132" s="2924" t="s">
        <v>1057</v>
      </c>
      <c r="J132" s="2925" t="s">
        <v>1058</v>
      </c>
      <c r="K132" s="2924" t="s">
        <v>1056</v>
      </c>
      <c r="L132" s="2925" t="s">
        <v>1059</v>
      </c>
      <c r="M132" s="4134"/>
      <c r="N132" s="2911" t="s">
        <v>1057</v>
      </c>
      <c r="O132" s="2912" t="s">
        <v>1058</v>
      </c>
      <c r="P132" s="2911" t="s">
        <v>1056</v>
      </c>
      <c r="Q132" s="2912" t="s">
        <v>1059</v>
      </c>
      <c r="R132" s="4134"/>
    </row>
    <row r="133" spans="1:18" s="1706" customFormat="1">
      <c r="A133" s="2907"/>
      <c r="B133" s="3762" t="s">
        <v>1995</v>
      </c>
      <c r="C133" s="2910">
        <f>+C7+C49+C91</f>
        <v>0</v>
      </c>
      <c r="D133" s="2927">
        <f t="shared" ref="C133:F153" si="27">+D7+D49+D91</f>
        <v>0</v>
      </c>
      <c r="E133" s="2927">
        <f t="shared" si="27"/>
        <v>0</v>
      </c>
      <c r="F133" s="2927">
        <f t="shared" si="27"/>
        <v>0</v>
      </c>
      <c r="G133" s="2921">
        <f t="shared" ref="G133" si="28">SUM(D133:F133)</f>
        <v>0</v>
      </c>
      <c r="H133" s="2922">
        <f t="shared" ref="H133" si="29">C133+G133</f>
        <v>0</v>
      </c>
      <c r="I133" s="2928">
        <f t="shared" ref="I133:K153" si="30">+I7+I49+I91</f>
        <v>0</v>
      </c>
      <c r="J133" s="2927">
        <f t="shared" si="30"/>
        <v>0</v>
      </c>
      <c r="K133" s="2927">
        <f t="shared" si="30"/>
        <v>0</v>
      </c>
      <c r="L133" s="2921">
        <f>SUM(I133:K133)</f>
        <v>0</v>
      </c>
      <c r="M133" s="2923">
        <f>H133+L133</f>
        <v>0</v>
      </c>
      <c r="N133" s="2928">
        <f t="shared" ref="N133:P153" si="31">+N7+N49+N91</f>
        <v>0</v>
      </c>
      <c r="O133" s="2927">
        <f t="shared" si="31"/>
        <v>0</v>
      </c>
      <c r="P133" s="2927">
        <f t="shared" si="31"/>
        <v>0</v>
      </c>
      <c r="Q133" s="2921">
        <f>SUM(N133:P133)</f>
        <v>0</v>
      </c>
      <c r="R133" s="2923">
        <f>M133+Q133</f>
        <v>0</v>
      </c>
    </row>
    <row r="134" spans="1:18" s="1706" customFormat="1">
      <c r="A134" s="2907"/>
      <c r="B134" s="2899" t="s">
        <v>379</v>
      </c>
      <c r="C134" s="2910">
        <f>+C8+C50+C92</f>
        <v>0</v>
      </c>
      <c r="D134" s="2927">
        <f t="shared" si="27"/>
        <v>0</v>
      </c>
      <c r="E134" s="2927">
        <f t="shared" si="27"/>
        <v>0</v>
      </c>
      <c r="F134" s="2927">
        <f t="shared" si="27"/>
        <v>0</v>
      </c>
      <c r="G134" s="2921">
        <f t="shared" ref="G134:G168" si="32">SUM(D134:F134)</f>
        <v>0</v>
      </c>
      <c r="H134" s="2922">
        <f t="shared" ref="H134:H168" si="33">C134+G134</f>
        <v>0</v>
      </c>
      <c r="I134" s="2928">
        <f t="shared" si="30"/>
        <v>0</v>
      </c>
      <c r="J134" s="2927">
        <f t="shared" si="30"/>
        <v>0</v>
      </c>
      <c r="K134" s="2927">
        <f t="shared" si="30"/>
        <v>0</v>
      </c>
      <c r="L134" s="2921">
        <f>SUM(I134:K134)</f>
        <v>0</v>
      </c>
      <c r="M134" s="2923">
        <f t="shared" ref="M134:M168" si="34">H134+L134</f>
        <v>0</v>
      </c>
      <c r="N134" s="2928">
        <f t="shared" si="31"/>
        <v>0</v>
      </c>
      <c r="O134" s="2927">
        <f t="shared" si="31"/>
        <v>0</v>
      </c>
      <c r="P134" s="2927">
        <f t="shared" si="31"/>
        <v>0</v>
      </c>
      <c r="Q134" s="2921">
        <f>SUM(N134:P134)</f>
        <v>0</v>
      </c>
      <c r="R134" s="2923">
        <f>M134+Q134</f>
        <v>0</v>
      </c>
    </row>
    <row r="135" spans="1:18" s="1706" customFormat="1">
      <c r="A135" s="2907"/>
      <c r="B135" s="2899" t="s">
        <v>380</v>
      </c>
      <c r="C135" s="2910">
        <f t="shared" si="27"/>
        <v>0</v>
      </c>
      <c r="D135" s="2927">
        <f t="shared" si="27"/>
        <v>0</v>
      </c>
      <c r="E135" s="2927">
        <f t="shared" si="27"/>
        <v>0</v>
      </c>
      <c r="F135" s="2927">
        <f t="shared" si="27"/>
        <v>0</v>
      </c>
      <c r="G135" s="2921">
        <f t="shared" si="32"/>
        <v>0</v>
      </c>
      <c r="H135" s="2922">
        <f t="shared" si="33"/>
        <v>0</v>
      </c>
      <c r="I135" s="2928">
        <f t="shared" si="30"/>
        <v>0</v>
      </c>
      <c r="J135" s="2927">
        <f t="shared" si="30"/>
        <v>0</v>
      </c>
      <c r="K135" s="2927">
        <f t="shared" si="30"/>
        <v>0</v>
      </c>
      <c r="L135" s="2921">
        <f t="shared" ref="L135:L168" si="35">SUM(I135:K135)</f>
        <v>0</v>
      </c>
      <c r="M135" s="2923">
        <f t="shared" si="34"/>
        <v>0</v>
      </c>
      <c r="N135" s="2928">
        <f t="shared" si="31"/>
        <v>0</v>
      </c>
      <c r="O135" s="2927">
        <f t="shared" si="31"/>
        <v>0</v>
      </c>
      <c r="P135" s="2927">
        <f t="shared" si="31"/>
        <v>0</v>
      </c>
      <c r="Q135" s="2921">
        <f t="shared" ref="Q135:Q168" si="36">SUM(N135:P135)</f>
        <v>0</v>
      </c>
      <c r="R135" s="2923">
        <f t="shared" ref="R135:R168" si="37">M135+Q135</f>
        <v>0</v>
      </c>
    </row>
    <row r="136" spans="1:18" s="1706" customFormat="1">
      <c r="A136" s="2907"/>
      <c r="B136" s="2899" t="s">
        <v>381</v>
      </c>
      <c r="C136" s="2910">
        <f t="shared" si="27"/>
        <v>0</v>
      </c>
      <c r="D136" s="2927">
        <f t="shared" si="27"/>
        <v>0</v>
      </c>
      <c r="E136" s="2927">
        <f t="shared" si="27"/>
        <v>0</v>
      </c>
      <c r="F136" s="2927">
        <f t="shared" si="27"/>
        <v>0</v>
      </c>
      <c r="G136" s="2921">
        <f t="shared" si="32"/>
        <v>0</v>
      </c>
      <c r="H136" s="2922">
        <f t="shared" si="33"/>
        <v>0</v>
      </c>
      <c r="I136" s="2928">
        <f t="shared" si="30"/>
        <v>0</v>
      </c>
      <c r="J136" s="2927">
        <f t="shared" si="30"/>
        <v>0</v>
      </c>
      <c r="K136" s="2927">
        <f t="shared" si="30"/>
        <v>0</v>
      </c>
      <c r="L136" s="2921">
        <f t="shared" si="35"/>
        <v>0</v>
      </c>
      <c r="M136" s="2923">
        <f t="shared" si="34"/>
        <v>0</v>
      </c>
      <c r="N136" s="2928">
        <f t="shared" si="31"/>
        <v>0</v>
      </c>
      <c r="O136" s="2927">
        <f t="shared" si="31"/>
        <v>0</v>
      </c>
      <c r="P136" s="2927">
        <f t="shared" si="31"/>
        <v>0</v>
      </c>
      <c r="Q136" s="2921">
        <f t="shared" si="36"/>
        <v>0</v>
      </c>
      <c r="R136" s="2923">
        <f t="shared" si="37"/>
        <v>0</v>
      </c>
    </row>
    <row r="137" spans="1:18" s="1706" customFormat="1">
      <c r="A137" s="2907"/>
      <c r="B137" s="2899" t="s">
        <v>382</v>
      </c>
      <c r="C137" s="2910">
        <f t="shared" si="27"/>
        <v>0</v>
      </c>
      <c r="D137" s="2927">
        <f t="shared" si="27"/>
        <v>0</v>
      </c>
      <c r="E137" s="2927">
        <f t="shared" si="27"/>
        <v>0</v>
      </c>
      <c r="F137" s="2927">
        <f t="shared" si="27"/>
        <v>0</v>
      </c>
      <c r="G137" s="2921">
        <f t="shared" si="32"/>
        <v>0</v>
      </c>
      <c r="H137" s="2922">
        <f t="shared" si="33"/>
        <v>0</v>
      </c>
      <c r="I137" s="2928">
        <f t="shared" si="30"/>
        <v>0</v>
      </c>
      <c r="J137" s="2927">
        <f t="shared" si="30"/>
        <v>0</v>
      </c>
      <c r="K137" s="2927">
        <f t="shared" si="30"/>
        <v>0</v>
      </c>
      <c r="L137" s="2921">
        <f t="shared" si="35"/>
        <v>0</v>
      </c>
      <c r="M137" s="2923">
        <f t="shared" si="34"/>
        <v>0</v>
      </c>
      <c r="N137" s="2928">
        <f t="shared" si="31"/>
        <v>0</v>
      </c>
      <c r="O137" s="2927">
        <f t="shared" si="31"/>
        <v>0</v>
      </c>
      <c r="P137" s="2927">
        <f t="shared" si="31"/>
        <v>0</v>
      </c>
      <c r="Q137" s="2921">
        <f t="shared" si="36"/>
        <v>0</v>
      </c>
      <c r="R137" s="2923">
        <f t="shared" si="37"/>
        <v>0</v>
      </c>
    </row>
    <row r="138" spans="1:18" s="1706" customFormat="1">
      <c r="A138" s="2907"/>
      <c r="B138" s="2899" t="s">
        <v>383</v>
      </c>
      <c r="C138" s="2910">
        <f t="shared" si="27"/>
        <v>0</v>
      </c>
      <c r="D138" s="2927">
        <f t="shared" si="27"/>
        <v>0</v>
      </c>
      <c r="E138" s="2927">
        <f t="shared" si="27"/>
        <v>0</v>
      </c>
      <c r="F138" s="2927">
        <f t="shared" si="27"/>
        <v>0</v>
      </c>
      <c r="G138" s="2921">
        <f t="shared" si="32"/>
        <v>0</v>
      </c>
      <c r="H138" s="2922">
        <f t="shared" si="33"/>
        <v>0</v>
      </c>
      <c r="I138" s="2928">
        <f t="shared" si="30"/>
        <v>0</v>
      </c>
      <c r="J138" s="2927">
        <f t="shared" si="30"/>
        <v>0</v>
      </c>
      <c r="K138" s="2927">
        <f t="shared" si="30"/>
        <v>0</v>
      </c>
      <c r="L138" s="2921">
        <f t="shared" si="35"/>
        <v>0</v>
      </c>
      <c r="M138" s="2923">
        <f t="shared" si="34"/>
        <v>0</v>
      </c>
      <c r="N138" s="2928">
        <f t="shared" si="31"/>
        <v>0</v>
      </c>
      <c r="O138" s="2927">
        <f t="shared" si="31"/>
        <v>0</v>
      </c>
      <c r="P138" s="2927">
        <f t="shared" si="31"/>
        <v>0</v>
      </c>
      <c r="Q138" s="2921">
        <f t="shared" si="36"/>
        <v>0</v>
      </c>
      <c r="R138" s="2923">
        <f t="shared" si="37"/>
        <v>0</v>
      </c>
    </row>
    <row r="139" spans="1:18" s="1706" customFormat="1">
      <c r="A139" s="2907"/>
      <c r="B139" s="2899" t="s">
        <v>384</v>
      </c>
      <c r="C139" s="2910">
        <f t="shared" si="27"/>
        <v>0</v>
      </c>
      <c r="D139" s="2927">
        <f t="shared" si="27"/>
        <v>0</v>
      </c>
      <c r="E139" s="2927">
        <f t="shared" si="27"/>
        <v>0</v>
      </c>
      <c r="F139" s="2927">
        <f t="shared" si="27"/>
        <v>0</v>
      </c>
      <c r="G139" s="2921">
        <f t="shared" si="32"/>
        <v>0</v>
      </c>
      <c r="H139" s="2922">
        <f t="shared" si="33"/>
        <v>0</v>
      </c>
      <c r="I139" s="2928">
        <f t="shared" si="30"/>
        <v>0</v>
      </c>
      <c r="J139" s="2927">
        <f t="shared" si="30"/>
        <v>0</v>
      </c>
      <c r="K139" s="2927">
        <f t="shared" si="30"/>
        <v>0</v>
      </c>
      <c r="L139" s="2921">
        <f t="shared" si="35"/>
        <v>0</v>
      </c>
      <c r="M139" s="2923">
        <f t="shared" si="34"/>
        <v>0</v>
      </c>
      <c r="N139" s="2928">
        <f t="shared" si="31"/>
        <v>0</v>
      </c>
      <c r="O139" s="2927">
        <f t="shared" si="31"/>
        <v>0</v>
      </c>
      <c r="P139" s="2927">
        <f t="shared" si="31"/>
        <v>0</v>
      </c>
      <c r="Q139" s="2921">
        <f t="shared" si="36"/>
        <v>0</v>
      </c>
      <c r="R139" s="2923">
        <f t="shared" si="37"/>
        <v>0</v>
      </c>
    </row>
    <row r="140" spans="1:18" s="1706" customFormat="1">
      <c r="A140" s="2907"/>
      <c r="B140" s="2899" t="s">
        <v>385</v>
      </c>
      <c r="C140" s="2910">
        <f t="shared" si="27"/>
        <v>0</v>
      </c>
      <c r="D140" s="2927">
        <f t="shared" si="27"/>
        <v>0</v>
      </c>
      <c r="E140" s="2927">
        <f t="shared" si="27"/>
        <v>0</v>
      </c>
      <c r="F140" s="2927">
        <f t="shared" si="27"/>
        <v>0</v>
      </c>
      <c r="G140" s="2921">
        <f t="shared" si="32"/>
        <v>0</v>
      </c>
      <c r="H140" s="2922">
        <f t="shared" si="33"/>
        <v>0</v>
      </c>
      <c r="I140" s="2928">
        <f t="shared" si="30"/>
        <v>0</v>
      </c>
      <c r="J140" s="2927">
        <f t="shared" si="30"/>
        <v>0</v>
      </c>
      <c r="K140" s="2927">
        <f t="shared" si="30"/>
        <v>0</v>
      </c>
      <c r="L140" s="2921">
        <f t="shared" si="35"/>
        <v>0</v>
      </c>
      <c r="M140" s="2923">
        <f t="shared" si="34"/>
        <v>0</v>
      </c>
      <c r="N140" s="2928">
        <f t="shared" si="31"/>
        <v>0</v>
      </c>
      <c r="O140" s="2927">
        <f t="shared" si="31"/>
        <v>0</v>
      </c>
      <c r="P140" s="2927">
        <f t="shared" si="31"/>
        <v>0</v>
      </c>
      <c r="Q140" s="2921">
        <f t="shared" si="36"/>
        <v>0</v>
      </c>
      <c r="R140" s="2923">
        <f t="shared" si="37"/>
        <v>0</v>
      </c>
    </row>
    <row r="141" spans="1:18" s="1706" customFormat="1">
      <c r="A141" s="2907"/>
      <c r="B141" s="2899" t="s">
        <v>386</v>
      </c>
      <c r="C141" s="2910">
        <f t="shared" si="27"/>
        <v>0</v>
      </c>
      <c r="D141" s="2927">
        <f t="shared" si="27"/>
        <v>0</v>
      </c>
      <c r="E141" s="2927">
        <f t="shared" si="27"/>
        <v>0</v>
      </c>
      <c r="F141" s="2927">
        <f t="shared" si="27"/>
        <v>0</v>
      </c>
      <c r="G141" s="2921">
        <f t="shared" si="32"/>
        <v>0</v>
      </c>
      <c r="H141" s="2922">
        <f t="shared" si="33"/>
        <v>0</v>
      </c>
      <c r="I141" s="2928">
        <f t="shared" si="30"/>
        <v>0</v>
      </c>
      <c r="J141" s="2927">
        <f t="shared" si="30"/>
        <v>0</v>
      </c>
      <c r="K141" s="2927">
        <f t="shared" si="30"/>
        <v>0</v>
      </c>
      <c r="L141" s="2921">
        <f t="shared" si="35"/>
        <v>0</v>
      </c>
      <c r="M141" s="2923">
        <f t="shared" si="34"/>
        <v>0</v>
      </c>
      <c r="N141" s="2928">
        <f t="shared" si="31"/>
        <v>0</v>
      </c>
      <c r="O141" s="2927">
        <f t="shared" si="31"/>
        <v>0</v>
      </c>
      <c r="P141" s="2927">
        <f t="shared" si="31"/>
        <v>0</v>
      </c>
      <c r="Q141" s="2921">
        <f t="shared" si="36"/>
        <v>0</v>
      </c>
      <c r="R141" s="2923">
        <f t="shared" si="37"/>
        <v>0</v>
      </c>
    </row>
    <row r="142" spans="1:18" s="1706" customFormat="1">
      <c r="A142" s="2907"/>
      <c r="B142" s="2899" t="s">
        <v>387</v>
      </c>
      <c r="C142" s="2910">
        <f t="shared" si="27"/>
        <v>0</v>
      </c>
      <c r="D142" s="2927">
        <f t="shared" si="27"/>
        <v>0</v>
      </c>
      <c r="E142" s="2927">
        <f t="shared" si="27"/>
        <v>0</v>
      </c>
      <c r="F142" s="2927">
        <f t="shared" si="27"/>
        <v>0</v>
      </c>
      <c r="G142" s="2921">
        <f t="shared" si="32"/>
        <v>0</v>
      </c>
      <c r="H142" s="2922">
        <f t="shared" si="33"/>
        <v>0</v>
      </c>
      <c r="I142" s="2928">
        <f t="shared" si="30"/>
        <v>0</v>
      </c>
      <c r="J142" s="2927">
        <f t="shared" si="30"/>
        <v>0</v>
      </c>
      <c r="K142" s="2927">
        <f t="shared" si="30"/>
        <v>0</v>
      </c>
      <c r="L142" s="2921">
        <f t="shared" si="35"/>
        <v>0</v>
      </c>
      <c r="M142" s="2923">
        <f t="shared" si="34"/>
        <v>0</v>
      </c>
      <c r="N142" s="2928">
        <f t="shared" si="31"/>
        <v>0</v>
      </c>
      <c r="O142" s="2927">
        <f t="shared" si="31"/>
        <v>0</v>
      </c>
      <c r="P142" s="2927">
        <f t="shared" si="31"/>
        <v>0</v>
      </c>
      <c r="Q142" s="2921">
        <f t="shared" si="36"/>
        <v>0</v>
      </c>
      <c r="R142" s="2923">
        <f t="shared" si="37"/>
        <v>0</v>
      </c>
    </row>
    <row r="143" spans="1:18" s="1706" customFormat="1">
      <c r="A143" s="2907"/>
      <c r="B143" s="2899" t="s">
        <v>388</v>
      </c>
      <c r="C143" s="2910">
        <f t="shared" si="27"/>
        <v>0</v>
      </c>
      <c r="D143" s="2927">
        <f t="shared" si="27"/>
        <v>0</v>
      </c>
      <c r="E143" s="2927">
        <f t="shared" si="27"/>
        <v>0</v>
      </c>
      <c r="F143" s="2927">
        <f t="shared" si="27"/>
        <v>0</v>
      </c>
      <c r="G143" s="2921">
        <f t="shared" si="32"/>
        <v>0</v>
      </c>
      <c r="H143" s="2922">
        <f t="shared" si="33"/>
        <v>0</v>
      </c>
      <c r="I143" s="2928">
        <f t="shared" si="30"/>
        <v>0</v>
      </c>
      <c r="J143" s="2927">
        <f t="shared" si="30"/>
        <v>0</v>
      </c>
      <c r="K143" s="2927">
        <f t="shared" si="30"/>
        <v>0</v>
      </c>
      <c r="L143" s="2921">
        <f t="shared" si="35"/>
        <v>0</v>
      </c>
      <c r="M143" s="2923">
        <f t="shared" si="34"/>
        <v>0</v>
      </c>
      <c r="N143" s="2928">
        <f t="shared" si="31"/>
        <v>0</v>
      </c>
      <c r="O143" s="2927">
        <f t="shared" si="31"/>
        <v>0</v>
      </c>
      <c r="P143" s="2927">
        <f t="shared" si="31"/>
        <v>0</v>
      </c>
      <c r="Q143" s="2921">
        <f t="shared" si="36"/>
        <v>0</v>
      </c>
      <c r="R143" s="2923">
        <f t="shared" si="37"/>
        <v>0</v>
      </c>
    </row>
    <row r="144" spans="1:18" s="1706" customFormat="1">
      <c r="A144" s="2907"/>
      <c r="B144" s="2899" t="s">
        <v>389</v>
      </c>
      <c r="C144" s="2910">
        <f t="shared" si="27"/>
        <v>0</v>
      </c>
      <c r="D144" s="2927">
        <f t="shared" si="27"/>
        <v>0</v>
      </c>
      <c r="E144" s="2927">
        <f t="shared" si="27"/>
        <v>0</v>
      </c>
      <c r="F144" s="2927">
        <f t="shared" si="27"/>
        <v>0</v>
      </c>
      <c r="G144" s="2921">
        <f t="shared" si="32"/>
        <v>0</v>
      </c>
      <c r="H144" s="2922">
        <f t="shared" si="33"/>
        <v>0</v>
      </c>
      <c r="I144" s="2928">
        <f t="shared" si="30"/>
        <v>0</v>
      </c>
      <c r="J144" s="2927">
        <f t="shared" si="30"/>
        <v>0</v>
      </c>
      <c r="K144" s="2927">
        <f t="shared" si="30"/>
        <v>0</v>
      </c>
      <c r="L144" s="2921">
        <f t="shared" si="35"/>
        <v>0</v>
      </c>
      <c r="M144" s="2923">
        <f t="shared" si="34"/>
        <v>0</v>
      </c>
      <c r="N144" s="2928">
        <f t="shared" si="31"/>
        <v>0</v>
      </c>
      <c r="O144" s="2927">
        <f t="shared" si="31"/>
        <v>0</v>
      </c>
      <c r="P144" s="2927">
        <f t="shared" si="31"/>
        <v>0</v>
      </c>
      <c r="Q144" s="2921">
        <f t="shared" si="36"/>
        <v>0</v>
      </c>
      <c r="R144" s="2923">
        <f t="shared" si="37"/>
        <v>0</v>
      </c>
    </row>
    <row r="145" spans="1:18" s="1706" customFormat="1">
      <c r="A145" s="2907"/>
      <c r="B145" s="2899" t="s">
        <v>390</v>
      </c>
      <c r="C145" s="2910">
        <f t="shared" si="27"/>
        <v>0</v>
      </c>
      <c r="D145" s="2927">
        <f t="shared" si="27"/>
        <v>0</v>
      </c>
      <c r="E145" s="2927">
        <f t="shared" si="27"/>
        <v>0</v>
      </c>
      <c r="F145" s="2927">
        <f t="shared" si="27"/>
        <v>0</v>
      </c>
      <c r="G145" s="2921">
        <f t="shared" si="32"/>
        <v>0</v>
      </c>
      <c r="H145" s="2922">
        <f t="shared" si="33"/>
        <v>0</v>
      </c>
      <c r="I145" s="2928">
        <f t="shared" si="30"/>
        <v>0</v>
      </c>
      <c r="J145" s="2927">
        <f t="shared" si="30"/>
        <v>0</v>
      </c>
      <c r="K145" s="2927">
        <f t="shared" si="30"/>
        <v>0</v>
      </c>
      <c r="L145" s="2921">
        <f t="shared" si="35"/>
        <v>0</v>
      </c>
      <c r="M145" s="2923">
        <f t="shared" si="34"/>
        <v>0</v>
      </c>
      <c r="N145" s="2928">
        <f t="shared" si="31"/>
        <v>0</v>
      </c>
      <c r="O145" s="2927">
        <f t="shared" si="31"/>
        <v>0</v>
      </c>
      <c r="P145" s="2927">
        <f t="shared" si="31"/>
        <v>0</v>
      </c>
      <c r="Q145" s="2921">
        <f t="shared" si="36"/>
        <v>0</v>
      </c>
      <c r="R145" s="2923">
        <f t="shared" si="37"/>
        <v>0</v>
      </c>
    </row>
    <row r="146" spans="1:18" s="1706" customFormat="1">
      <c r="A146" s="2907"/>
      <c r="B146" s="2900" t="s">
        <v>391</v>
      </c>
      <c r="C146" s="2910">
        <f t="shared" si="27"/>
        <v>0</v>
      </c>
      <c r="D146" s="2927">
        <f t="shared" si="27"/>
        <v>0</v>
      </c>
      <c r="E146" s="2927">
        <f t="shared" si="27"/>
        <v>0</v>
      </c>
      <c r="F146" s="2927">
        <f t="shared" si="27"/>
        <v>0</v>
      </c>
      <c r="G146" s="2921">
        <f t="shared" si="32"/>
        <v>0</v>
      </c>
      <c r="H146" s="2922">
        <f t="shared" si="33"/>
        <v>0</v>
      </c>
      <c r="I146" s="2928">
        <f t="shared" si="30"/>
        <v>0</v>
      </c>
      <c r="J146" s="2927">
        <f t="shared" si="30"/>
        <v>0</v>
      </c>
      <c r="K146" s="2927">
        <f t="shared" si="30"/>
        <v>0</v>
      </c>
      <c r="L146" s="2921">
        <f t="shared" si="35"/>
        <v>0</v>
      </c>
      <c r="M146" s="2923">
        <f t="shared" si="34"/>
        <v>0</v>
      </c>
      <c r="N146" s="2928">
        <f t="shared" si="31"/>
        <v>0</v>
      </c>
      <c r="O146" s="2927">
        <f t="shared" si="31"/>
        <v>0</v>
      </c>
      <c r="P146" s="2927">
        <f t="shared" si="31"/>
        <v>0</v>
      </c>
      <c r="Q146" s="2921">
        <f t="shared" si="36"/>
        <v>0</v>
      </c>
      <c r="R146" s="2923">
        <f t="shared" si="37"/>
        <v>0</v>
      </c>
    </row>
    <row r="147" spans="1:18" s="1706" customFormat="1">
      <c r="A147" s="2907"/>
      <c r="B147" s="2900" t="s">
        <v>392</v>
      </c>
      <c r="C147" s="2910">
        <f t="shared" si="27"/>
        <v>0</v>
      </c>
      <c r="D147" s="2927">
        <f t="shared" si="27"/>
        <v>0</v>
      </c>
      <c r="E147" s="2927">
        <f t="shared" si="27"/>
        <v>0</v>
      </c>
      <c r="F147" s="2927">
        <f t="shared" si="27"/>
        <v>0</v>
      </c>
      <c r="G147" s="2921">
        <f t="shared" si="32"/>
        <v>0</v>
      </c>
      <c r="H147" s="2922">
        <f t="shared" si="33"/>
        <v>0</v>
      </c>
      <c r="I147" s="2928">
        <f t="shared" si="30"/>
        <v>0</v>
      </c>
      <c r="J147" s="2927">
        <f t="shared" si="30"/>
        <v>0</v>
      </c>
      <c r="K147" s="2927">
        <f t="shared" si="30"/>
        <v>0</v>
      </c>
      <c r="L147" s="2921">
        <f t="shared" si="35"/>
        <v>0</v>
      </c>
      <c r="M147" s="2923">
        <f t="shared" si="34"/>
        <v>0</v>
      </c>
      <c r="N147" s="2928">
        <f t="shared" si="31"/>
        <v>0</v>
      </c>
      <c r="O147" s="2927">
        <f t="shared" si="31"/>
        <v>0</v>
      </c>
      <c r="P147" s="2927">
        <f t="shared" si="31"/>
        <v>0</v>
      </c>
      <c r="Q147" s="2921">
        <f t="shared" si="36"/>
        <v>0</v>
      </c>
      <c r="R147" s="2923">
        <f t="shared" si="37"/>
        <v>0</v>
      </c>
    </row>
    <row r="148" spans="1:18" s="1706" customFormat="1">
      <c r="A148" s="2907"/>
      <c r="B148" s="2900" t="s">
        <v>393</v>
      </c>
      <c r="C148" s="2910">
        <f t="shared" si="27"/>
        <v>0</v>
      </c>
      <c r="D148" s="2927">
        <f t="shared" si="27"/>
        <v>0</v>
      </c>
      <c r="E148" s="2927">
        <f t="shared" si="27"/>
        <v>0</v>
      </c>
      <c r="F148" s="2927">
        <f t="shared" si="27"/>
        <v>0</v>
      </c>
      <c r="G148" s="2921">
        <f t="shared" si="32"/>
        <v>0</v>
      </c>
      <c r="H148" s="2922">
        <f t="shared" si="33"/>
        <v>0</v>
      </c>
      <c r="I148" s="2928">
        <f t="shared" si="30"/>
        <v>0</v>
      </c>
      <c r="J148" s="2927">
        <f t="shared" si="30"/>
        <v>0</v>
      </c>
      <c r="K148" s="2927">
        <f t="shared" si="30"/>
        <v>0</v>
      </c>
      <c r="L148" s="2921">
        <f t="shared" si="35"/>
        <v>0</v>
      </c>
      <c r="M148" s="2923">
        <f t="shared" si="34"/>
        <v>0</v>
      </c>
      <c r="N148" s="2928">
        <f t="shared" si="31"/>
        <v>0</v>
      </c>
      <c r="O148" s="2927">
        <f t="shared" si="31"/>
        <v>0</v>
      </c>
      <c r="P148" s="2927">
        <f t="shared" si="31"/>
        <v>0</v>
      </c>
      <c r="Q148" s="2921">
        <f t="shared" si="36"/>
        <v>0</v>
      </c>
      <c r="R148" s="2923">
        <f t="shared" si="37"/>
        <v>0</v>
      </c>
    </row>
    <row r="149" spans="1:18" s="1706" customFormat="1">
      <c r="A149" s="2907"/>
      <c r="B149" s="2900" t="s">
        <v>394</v>
      </c>
      <c r="C149" s="2910">
        <f t="shared" si="27"/>
        <v>0</v>
      </c>
      <c r="D149" s="2927">
        <f t="shared" si="27"/>
        <v>0</v>
      </c>
      <c r="E149" s="2927">
        <f t="shared" si="27"/>
        <v>0</v>
      </c>
      <c r="F149" s="2927">
        <f t="shared" si="27"/>
        <v>0</v>
      </c>
      <c r="G149" s="2921">
        <f t="shared" si="32"/>
        <v>0</v>
      </c>
      <c r="H149" s="2922">
        <f t="shared" si="33"/>
        <v>0</v>
      </c>
      <c r="I149" s="2928">
        <f t="shared" si="30"/>
        <v>0</v>
      </c>
      <c r="J149" s="2927">
        <f t="shared" si="30"/>
        <v>0</v>
      </c>
      <c r="K149" s="2927">
        <f t="shared" si="30"/>
        <v>0</v>
      </c>
      <c r="L149" s="2921">
        <f t="shared" si="35"/>
        <v>0</v>
      </c>
      <c r="M149" s="2923">
        <f t="shared" si="34"/>
        <v>0</v>
      </c>
      <c r="N149" s="2928">
        <f t="shared" si="31"/>
        <v>0</v>
      </c>
      <c r="O149" s="2927">
        <f t="shared" si="31"/>
        <v>0</v>
      </c>
      <c r="P149" s="2927">
        <f t="shared" si="31"/>
        <v>0</v>
      </c>
      <c r="Q149" s="2921">
        <f t="shared" si="36"/>
        <v>0</v>
      </c>
      <c r="R149" s="2923">
        <f t="shared" si="37"/>
        <v>0</v>
      </c>
    </row>
    <row r="150" spans="1:18" s="1706" customFormat="1">
      <c r="A150" s="2907"/>
      <c r="B150" s="2900" t="s">
        <v>395</v>
      </c>
      <c r="C150" s="2910">
        <f t="shared" si="27"/>
        <v>0</v>
      </c>
      <c r="D150" s="2927">
        <f t="shared" si="27"/>
        <v>0</v>
      </c>
      <c r="E150" s="2927">
        <f t="shared" si="27"/>
        <v>0</v>
      </c>
      <c r="F150" s="2927">
        <f t="shared" si="27"/>
        <v>0</v>
      </c>
      <c r="G150" s="2921">
        <f t="shared" si="32"/>
        <v>0</v>
      </c>
      <c r="H150" s="2922">
        <f t="shared" si="33"/>
        <v>0</v>
      </c>
      <c r="I150" s="2928">
        <f t="shared" si="30"/>
        <v>0</v>
      </c>
      <c r="J150" s="2927">
        <f t="shared" si="30"/>
        <v>0</v>
      </c>
      <c r="K150" s="2927">
        <f t="shared" si="30"/>
        <v>0</v>
      </c>
      <c r="L150" s="2921">
        <f t="shared" si="35"/>
        <v>0</v>
      </c>
      <c r="M150" s="2923">
        <f t="shared" si="34"/>
        <v>0</v>
      </c>
      <c r="N150" s="2928">
        <f t="shared" si="31"/>
        <v>0</v>
      </c>
      <c r="O150" s="2927">
        <f t="shared" si="31"/>
        <v>0</v>
      </c>
      <c r="P150" s="2927">
        <f t="shared" si="31"/>
        <v>0</v>
      </c>
      <c r="Q150" s="2921">
        <f t="shared" si="36"/>
        <v>0</v>
      </c>
      <c r="R150" s="2923">
        <f t="shared" si="37"/>
        <v>0</v>
      </c>
    </row>
    <row r="151" spans="1:18" s="1706" customFormat="1">
      <c r="A151" s="2907"/>
      <c r="B151" s="2899" t="s">
        <v>396</v>
      </c>
      <c r="C151" s="2910">
        <f t="shared" si="27"/>
        <v>0</v>
      </c>
      <c r="D151" s="2927">
        <f t="shared" si="27"/>
        <v>0</v>
      </c>
      <c r="E151" s="2927">
        <f t="shared" si="27"/>
        <v>0</v>
      </c>
      <c r="F151" s="2927">
        <f t="shared" si="27"/>
        <v>0</v>
      </c>
      <c r="G151" s="2921">
        <f t="shared" si="32"/>
        <v>0</v>
      </c>
      <c r="H151" s="2922">
        <f t="shared" si="33"/>
        <v>0</v>
      </c>
      <c r="I151" s="2928">
        <f t="shared" si="30"/>
        <v>0</v>
      </c>
      <c r="J151" s="2927">
        <f t="shared" si="30"/>
        <v>0</v>
      </c>
      <c r="K151" s="2927">
        <f t="shared" si="30"/>
        <v>0</v>
      </c>
      <c r="L151" s="2921">
        <f t="shared" si="35"/>
        <v>0</v>
      </c>
      <c r="M151" s="2923">
        <f t="shared" si="34"/>
        <v>0</v>
      </c>
      <c r="N151" s="2928">
        <f t="shared" si="31"/>
        <v>0</v>
      </c>
      <c r="O151" s="2927">
        <f t="shared" si="31"/>
        <v>0</v>
      </c>
      <c r="P151" s="2927">
        <f t="shared" si="31"/>
        <v>0</v>
      </c>
      <c r="Q151" s="2921">
        <f t="shared" si="36"/>
        <v>0</v>
      </c>
      <c r="R151" s="2923">
        <f t="shared" si="37"/>
        <v>0</v>
      </c>
    </row>
    <row r="152" spans="1:18" s="1706" customFormat="1">
      <c r="A152" s="2907"/>
      <c r="B152" s="2899" t="s">
        <v>335</v>
      </c>
      <c r="C152" s="2910">
        <f t="shared" si="27"/>
        <v>0</v>
      </c>
      <c r="D152" s="2927">
        <f t="shared" si="27"/>
        <v>0</v>
      </c>
      <c r="E152" s="2927">
        <f t="shared" si="27"/>
        <v>0</v>
      </c>
      <c r="F152" s="2927">
        <f t="shared" si="27"/>
        <v>0</v>
      </c>
      <c r="G152" s="2921">
        <f t="shared" si="32"/>
        <v>0</v>
      </c>
      <c r="H152" s="2922">
        <f t="shared" si="33"/>
        <v>0</v>
      </c>
      <c r="I152" s="2928">
        <f t="shared" si="30"/>
        <v>0</v>
      </c>
      <c r="J152" s="2927">
        <f t="shared" si="30"/>
        <v>0</v>
      </c>
      <c r="K152" s="2927">
        <f t="shared" si="30"/>
        <v>0</v>
      </c>
      <c r="L152" s="2921">
        <f t="shared" si="35"/>
        <v>0</v>
      </c>
      <c r="M152" s="2923">
        <f t="shared" si="34"/>
        <v>0</v>
      </c>
      <c r="N152" s="2928">
        <f t="shared" si="31"/>
        <v>0</v>
      </c>
      <c r="O152" s="2927">
        <f t="shared" si="31"/>
        <v>0</v>
      </c>
      <c r="P152" s="2927">
        <f t="shared" si="31"/>
        <v>0</v>
      </c>
      <c r="Q152" s="2921">
        <f t="shared" si="36"/>
        <v>0</v>
      </c>
      <c r="R152" s="2923">
        <f t="shared" si="37"/>
        <v>0</v>
      </c>
    </row>
    <row r="153" spans="1:18" s="1706" customFormat="1">
      <c r="A153" s="2907"/>
      <c r="B153" s="2899" t="s">
        <v>336</v>
      </c>
      <c r="C153" s="2910">
        <f t="shared" si="27"/>
        <v>0</v>
      </c>
      <c r="D153" s="2927">
        <f t="shared" si="27"/>
        <v>0</v>
      </c>
      <c r="E153" s="2927">
        <f t="shared" si="27"/>
        <v>0</v>
      </c>
      <c r="F153" s="2927">
        <f t="shared" si="27"/>
        <v>0</v>
      </c>
      <c r="G153" s="2921">
        <f t="shared" si="32"/>
        <v>0</v>
      </c>
      <c r="H153" s="2922">
        <f t="shared" si="33"/>
        <v>0</v>
      </c>
      <c r="I153" s="2928">
        <f t="shared" si="30"/>
        <v>0</v>
      </c>
      <c r="J153" s="2927">
        <f t="shared" si="30"/>
        <v>0</v>
      </c>
      <c r="K153" s="2927">
        <f t="shared" si="30"/>
        <v>0</v>
      </c>
      <c r="L153" s="2921">
        <f t="shared" si="35"/>
        <v>0</v>
      </c>
      <c r="M153" s="2923">
        <f t="shared" si="34"/>
        <v>0</v>
      </c>
      <c r="N153" s="2928">
        <f t="shared" si="31"/>
        <v>0</v>
      </c>
      <c r="O153" s="2927">
        <f t="shared" si="31"/>
        <v>0</v>
      </c>
      <c r="P153" s="2927">
        <f t="shared" si="31"/>
        <v>0</v>
      </c>
      <c r="Q153" s="2921">
        <f t="shared" si="36"/>
        <v>0</v>
      </c>
      <c r="R153" s="2923">
        <f t="shared" si="37"/>
        <v>0</v>
      </c>
    </row>
    <row r="154" spans="1:18" s="1706" customFormat="1">
      <c r="A154" s="2907"/>
      <c r="B154" s="2899" t="s">
        <v>337</v>
      </c>
      <c r="C154" s="2910">
        <f t="shared" ref="C154:F168" si="38">+C28+C70+C112</f>
        <v>0</v>
      </c>
      <c r="D154" s="2927">
        <f t="shared" si="38"/>
        <v>0</v>
      </c>
      <c r="E154" s="2927">
        <f t="shared" si="38"/>
        <v>0</v>
      </c>
      <c r="F154" s="2927">
        <f t="shared" si="38"/>
        <v>0</v>
      </c>
      <c r="G154" s="2921">
        <f t="shared" si="32"/>
        <v>0</v>
      </c>
      <c r="H154" s="2922">
        <f t="shared" si="33"/>
        <v>0</v>
      </c>
      <c r="I154" s="2928">
        <f t="shared" ref="I154:K168" si="39">+I28+I70+I112</f>
        <v>0</v>
      </c>
      <c r="J154" s="2927">
        <f t="shared" si="39"/>
        <v>0</v>
      </c>
      <c r="K154" s="2927">
        <f t="shared" si="39"/>
        <v>0</v>
      </c>
      <c r="L154" s="2921">
        <f t="shared" si="35"/>
        <v>0</v>
      </c>
      <c r="M154" s="2923">
        <f t="shared" si="34"/>
        <v>0</v>
      </c>
      <c r="N154" s="2928">
        <f t="shared" ref="N154:P168" si="40">+N28+N70+N112</f>
        <v>0</v>
      </c>
      <c r="O154" s="2927">
        <f t="shared" si="40"/>
        <v>0</v>
      </c>
      <c r="P154" s="2927">
        <f t="shared" si="40"/>
        <v>0</v>
      </c>
      <c r="Q154" s="2921">
        <f t="shared" si="36"/>
        <v>0</v>
      </c>
      <c r="R154" s="2923">
        <f t="shared" si="37"/>
        <v>0</v>
      </c>
    </row>
    <row r="155" spans="1:18" s="1706" customFormat="1">
      <c r="A155" s="2907"/>
      <c r="B155" s="2899" t="s">
        <v>338</v>
      </c>
      <c r="C155" s="2910">
        <f t="shared" si="38"/>
        <v>0</v>
      </c>
      <c r="D155" s="2927">
        <f t="shared" si="38"/>
        <v>0</v>
      </c>
      <c r="E155" s="2927">
        <f t="shared" si="38"/>
        <v>0</v>
      </c>
      <c r="F155" s="2927">
        <f t="shared" si="38"/>
        <v>0</v>
      </c>
      <c r="G155" s="2921">
        <f t="shared" si="32"/>
        <v>0</v>
      </c>
      <c r="H155" s="2922">
        <f t="shared" si="33"/>
        <v>0</v>
      </c>
      <c r="I155" s="2928">
        <f t="shared" si="39"/>
        <v>0</v>
      </c>
      <c r="J155" s="2927">
        <f t="shared" si="39"/>
        <v>0</v>
      </c>
      <c r="K155" s="2927">
        <f t="shared" si="39"/>
        <v>0</v>
      </c>
      <c r="L155" s="2921">
        <f t="shared" si="35"/>
        <v>0</v>
      </c>
      <c r="M155" s="2923">
        <f t="shared" si="34"/>
        <v>0</v>
      </c>
      <c r="N155" s="2928">
        <f t="shared" si="40"/>
        <v>0</v>
      </c>
      <c r="O155" s="2927">
        <f t="shared" si="40"/>
        <v>0</v>
      </c>
      <c r="P155" s="2927">
        <f t="shared" si="40"/>
        <v>0</v>
      </c>
      <c r="Q155" s="2921">
        <f t="shared" si="36"/>
        <v>0</v>
      </c>
      <c r="R155" s="2923">
        <f t="shared" si="37"/>
        <v>0</v>
      </c>
    </row>
    <row r="156" spans="1:18" s="1706" customFormat="1">
      <c r="A156" s="2907"/>
      <c r="B156" s="2899" t="s">
        <v>69</v>
      </c>
      <c r="C156" s="2910">
        <f t="shared" si="38"/>
        <v>0</v>
      </c>
      <c r="D156" s="2927">
        <f t="shared" si="38"/>
        <v>0</v>
      </c>
      <c r="E156" s="2927">
        <f t="shared" si="38"/>
        <v>0</v>
      </c>
      <c r="F156" s="2927">
        <f t="shared" si="38"/>
        <v>0</v>
      </c>
      <c r="G156" s="2921">
        <f t="shared" si="32"/>
        <v>0</v>
      </c>
      <c r="H156" s="2922">
        <f t="shared" si="33"/>
        <v>0</v>
      </c>
      <c r="I156" s="2928">
        <f t="shared" si="39"/>
        <v>0</v>
      </c>
      <c r="J156" s="2927">
        <f t="shared" si="39"/>
        <v>0</v>
      </c>
      <c r="K156" s="2927">
        <f t="shared" si="39"/>
        <v>0</v>
      </c>
      <c r="L156" s="2921">
        <f t="shared" si="35"/>
        <v>0</v>
      </c>
      <c r="M156" s="2923">
        <f t="shared" si="34"/>
        <v>0</v>
      </c>
      <c r="N156" s="2928">
        <f t="shared" si="40"/>
        <v>0</v>
      </c>
      <c r="O156" s="2927">
        <f t="shared" si="40"/>
        <v>0</v>
      </c>
      <c r="P156" s="2927">
        <f t="shared" si="40"/>
        <v>0</v>
      </c>
      <c r="Q156" s="2921">
        <f t="shared" si="36"/>
        <v>0</v>
      </c>
      <c r="R156" s="2923">
        <f t="shared" si="37"/>
        <v>0</v>
      </c>
    </row>
    <row r="157" spans="1:18" s="1706" customFormat="1">
      <c r="A157" s="2907"/>
      <c r="B157" s="2899" t="s">
        <v>70</v>
      </c>
      <c r="C157" s="2910">
        <f t="shared" si="38"/>
        <v>0</v>
      </c>
      <c r="D157" s="2927">
        <f t="shared" si="38"/>
        <v>0</v>
      </c>
      <c r="E157" s="2927">
        <f t="shared" si="38"/>
        <v>0</v>
      </c>
      <c r="F157" s="2927">
        <f t="shared" si="38"/>
        <v>0</v>
      </c>
      <c r="G157" s="2921">
        <f t="shared" si="32"/>
        <v>0</v>
      </c>
      <c r="H157" s="2922">
        <f t="shared" si="33"/>
        <v>0</v>
      </c>
      <c r="I157" s="2928">
        <f t="shared" si="39"/>
        <v>0</v>
      </c>
      <c r="J157" s="2927">
        <f t="shared" si="39"/>
        <v>0</v>
      </c>
      <c r="K157" s="2927">
        <f t="shared" si="39"/>
        <v>0</v>
      </c>
      <c r="L157" s="2921">
        <f t="shared" si="35"/>
        <v>0</v>
      </c>
      <c r="M157" s="2923">
        <f t="shared" si="34"/>
        <v>0</v>
      </c>
      <c r="N157" s="2928">
        <f t="shared" si="40"/>
        <v>0</v>
      </c>
      <c r="O157" s="2927">
        <f t="shared" si="40"/>
        <v>0</v>
      </c>
      <c r="P157" s="2927">
        <f t="shared" si="40"/>
        <v>0</v>
      </c>
      <c r="Q157" s="2921">
        <f t="shared" si="36"/>
        <v>0</v>
      </c>
      <c r="R157" s="2923">
        <f t="shared" si="37"/>
        <v>0</v>
      </c>
    </row>
    <row r="158" spans="1:18" s="1706" customFormat="1">
      <c r="A158" s="2907"/>
      <c r="B158" s="2899" t="s">
        <v>71</v>
      </c>
      <c r="C158" s="2910">
        <f t="shared" si="38"/>
        <v>0</v>
      </c>
      <c r="D158" s="2927">
        <f t="shared" si="38"/>
        <v>0</v>
      </c>
      <c r="E158" s="2927">
        <f t="shared" si="38"/>
        <v>0</v>
      </c>
      <c r="F158" s="2927">
        <f t="shared" si="38"/>
        <v>0</v>
      </c>
      <c r="G158" s="2921">
        <f t="shared" si="32"/>
        <v>0</v>
      </c>
      <c r="H158" s="2922">
        <f t="shared" si="33"/>
        <v>0</v>
      </c>
      <c r="I158" s="2928">
        <f t="shared" si="39"/>
        <v>0</v>
      </c>
      <c r="J158" s="2927">
        <f t="shared" si="39"/>
        <v>0</v>
      </c>
      <c r="K158" s="2927">
        <f t="shared" si="39"/>
        <v>0</v>
      </c>
      <c r="L158" s="2921">
        <f t="shared" si="35"/>
        <v>0</v>
      </c>
      <c r="M158" s="2923">
        <f t="shared" si="34"/>
        <v>0</v>
      </c>
      <c r="N158" s="2928">
        <f t="shared" si="40"/>
        <v>0</v>
      </c>
      <c r="O158" s="2927">
        <f t="shared" si="40"/>
        <v>0</v>
      </c>
      <c r="P158" s="2927">
        <f t="shared" si="40"/>
        <v>0</v>
      </c>
      <c r="Q158" s="2921">
        <f t="shared" si="36"/>
        <v>0</v>
      </c>
      <c r="R158" s="2923">
        <f t="shared" si="37"/>
        <v>0</v>
      </c>
    </row>
    <row r="159" spans="1:18" s="1706" customFormat="1">
      <c r="A159" s="2907"/>
      <c r="B159" s="2899" t="s">
        <v>72</v>
      </c>
      <c r="C159" s="2910">
        <f t="shared" si="38"/>
        <v>0</v>
      </c>
      <c r="D159" s="2927">
        <f t="shared" si="38"/>
        <v>0</v>
      </c>
      <c r="E159" s="2927">
        <f t="shared" si="38"/>
        <v>0</v>
      </c>
      <c r="F159" s="2927">
        <f t="shared" si="38"/>
        <v>0</v>
      </c>
      <c r="G159" s="2921">
        <f t="shared" si="32"/>
        <v>0</v>
      </c>
      <c r="H159" s="2922">
        <f t="shared" si="33"/>
        <v>0</v>
      </c>
      <c r="I159" s="2928">
        <f t="shared" si="39"/>
        <v>0</v>
      </c>
      <c r="J159" s="2927">
        <f t="shared" si="39"/>
        <v>0</v>
      </c>
      <c r="K159" s="2927">
        <f t="shared" si="39"/>
        <v>0</v>
      </c>
      <c r="L159" s="2921">
        <f t="shared" si="35"/>
        <v>0</v>
      </c>
      <c r="M159" s="2923">
        <f t="shared" si="34"/>
        <v>0</v>
      </c>
      <c r="N159" s="2928">
        <f t="shared" si="40"/>
        <v>0</v>
      </c>
      <c r="O159" s="2927">
        <f t="shared" si="40"/>
        <v>0</v>
      </c>
      <c r="P159" s="2927">
        <f t="shared" si="40"/>
        <v>0</v>
      </c>
      <c r="Q159" s="2921">
        <f t="shared" si="36"/>
        <v>0</v>
      </c>
      <c r="R159" s="2923">
        <f t="shared" si="37"/>
        <v>0</v>
      </c>
    </row>
    <row r="160" spans="1:18" s="1706" customFormat="1">
      <c r="A160" s="2907"/>
      <c r="B160" s="2899" t="s">
        <v>73</v>
      </c>
      <c r="C160" s="2910">
        <f t="shared" si="38"/>
        <v>0</v>
      </c>
      <c r="D160" s="2927">
        <f t="shared" si="38"/>
        <v>0</v>
      </c>
      <c r="E160" s="2927">
        <f t="shared" si="38"/>
        <v>0</v>
      </c>
      <c r="F160" s="2927">
        <f t="shared" si="38"/>
        <v>0</v>
      </c>
      <c r="G160" s="2921">
        <f t="shared" si="32"/>
        <v>0</v>
      </c>
      <c r="H160" s="2922">
        <f t="shared" si="33"/>
        <v>0</v>
      </c>
      <c r="I160" s="2928">
        <f t="shared" si="39"/>
        <v>0</v>
      </c>
      <c r="J160" s="2927">
        <f t="shared" si="39"/>
        <v>0</v>
      </c>
      <c r="K160" s="2927">
        <f t="shared" si="39"/>
        <v>0</v>
      </c>
      <c r="L160" s="2921">
        <f t="shared" si="35"/>
        <v>0</v>
      </c>
      <c r="M160" s="2923">
        <f t="shared" si="34"/>
        <v>0</v>
      </c>
      <c r="N160" s="2928">
        <f t="shared" si="40"/>
        <v>0</v>
      </c>
      <c r="O160" s="2927">
        <f t="shared" si="40"/>
        <v>0</v>
      </c>
      <c r="P160" s="2927">
        <f t="shared" si="40"/>
        <v>0</v>
      </c>
      <c r="Q160" s="2921">
        <f t="shared" si="36"/>
        <v>0</v>
      </c>
      <c r="R160" s="2923">
        <f t="shared" si="37"/>
        <v>0</v>
      </c>
    </row>
    <row r="161" spans="1:18" s="1706" customFormat="1">
      <c r="A161" s="2907"/>
      <c r="B161" s="2899" t="s">
        <v>339</v>
      </c>
      <c r="C161" s="2910">
        <f t="shared" si="38"/>
        <v>0</v>
      </c>
      <c r="D161" s="2927">
        <f t="shared" si="38"/>
        <v>0</v>
      </c>
      <c r="E161" s="2927">
        <f t="shared" si="38"/>
        <v>0</v>
      </c>
      <c r="F161" s="2927">
        <f t="shared" si="38"/>
        <v>0</v>
      </c>
      <c r="G161" s="2921">
        <f t="shared" si="32"/>
        <v>0</v>
      </c>
      <c r="H161" s="2922">
        <f t="shared" si="33"/>
        <v>0</v>
      </c>
      <c r="I161" s="2928">
        <f t="shared" si="39"/>
        <v>0</v>
      </c>
      <c r="J161" s="2927">
        <f t="shared" si="39"/>
        <v>0</v>
      </c>
      <c r="K161" s="2927">
        <f t="shared" si="39"/>
        <v>0</v>
      </c>
      <c r="L161" s="2921">
        <f t="shared" si="35"/>
        <v>0</v>
      </c>
      <c r="M161" s="2923">
        <f t="shared" si="34"/>
        <v>0</v>
      </c>
      <c r="N161" s="2928">
        <f t="shared" si="40"/>
        <v>0</v>
      </c>
      <c r="O161" s="2927">
        <f t="shared" si="40"/>
        <v>0</v>
      </c>
      <c r="P161" s="2927">
        <f t="shared" si="40"/>
        <v>0</v>
      </c>
      <c r="Q161" s="2921">
        <f t="shared" si="36"/>
        <v>0</v>
      </c>
      <c r="R161" s="2923">
        <f t="shared" si="37"/>
        <v>0</v>
      </c>
    </row>
    <row r="162" spans="1:18" s="1706" customFormat="1">
      <c r="A162" s="2907"/>
      <c r="B162" s="2901" t="s">
        <v>340</v>
      </c>
      <c r="C162" s="2910">
        <f t="shared" si="38"/>
        <v>0</v>
      </c>
      <c r="D162" s="2927">
        <f t="shared" si="38"/>
        <v>0</v>
      </c>
      <c r="E162" s="2927">
        <f t="shared" si="38"/>
        <v>0</v>
      </c>
      <c r="F162" s="2927">
        <f t="shared" si="38"/>
        <v>0</v>
      </c>
      <c r="G162" s="2921">
        <f t="shared" si="32"/>
        <v>0</v>
      </c>
      <c r="H162" s="2922">
        <f t="shared" si="33"/>
        <v>0</v>
      </c>
      <c r="I162" s="2928">
        <f t="shared" si="39"/>
        <v>0</v>
      </c>
      <c r="J162" s="2927">
        <f t="shared" si="39"/>
        <v>0</v>
      </c>
      <c r="K162" s="2927">
        <f t="shared" si="39"/>
        <v>0</v>
      </c>
      <c r="L162" s="2921">
        <f t="shared" si="35"/>
        <v>0</v>
      </c>
      <c r="M162" s="2923">
        <f t="shared" si="34"/>
        <v>0</v>
      </c>
      <c r="N162" s="2928">
        <f t="shared" si="40"/>
        <v>0</v>
      </c>
      <c r="O162" s="2927">
        <f t="shared" si="40"/>
        <v>0</v>
      </c>
      <c r="P162" s="2927">
        <f t="shared" si="40"/>
        <v>0</v>
      </c>
      <c r="Q162" s="2921">
        <f t="shared" si="36"/>
        <v>0</v>
      </c>
      <c r="R162" s="2923">
        <f t="shared" si="37"/>
        <v>0</v>
      </c>
    </row>
    <row r="163" spans="1:18" s="1706" customFormat="1">
      <c r="A163" s="2907"/>
      <c r="B163" s="2899" t="s">
        <v>341</v>
      </c>
      <c r="C163" s="2910">
        <f t="shared" si="38"/>
        <v>0</v>
      </c>
      <c r="D163" s="2927">
        <f t="shared" si="38"/>
        <v>0</v>
      </c>
      <c r="E163" s="2927">
        <f t="shared" si="38"/>
        <v>0</v>
      </c>
      <c r="F163" s="2927">
        <f t="shared" si="38"/>
        <v>0</v>
      </c>
      <c r="G163" s="2921">
        <f t="shared" si="32"/>
        <v>0</v>
      </c>
      <c r="H163" s="2922">
        <f t="shared" si="33"/>
        <v>0</v>
      </c>
      <c r="I163" s="2928">
        <f t="shared" si="39"/>
        <v>0</v>
      </c>
      <c r="J163" s="2927">
        <f t="shared" si="39"/>
        <v>0</v>
      </c>
      <c r="K163" s="2927">
        <f t="shared" si="39"/>
        <v>0</v>
      </c>
      <c r="L163" s="2921">
        <f t="shared" si="35"/>
        <v>0</v>
      </c>
      <c r="M163" s="2923">
        <f t="shared" si="34"/>
        <v>0</v>
      </c>
      <c r="N163" s="2928">
        <f t="shared" si="40"/>
        <v>0</v>
      </c>
      <c r="O163" s="2927">
        <f t="shared" si="40"/>
        <v>0</v>
      </c>
      <c r="P163" s="2927">
        <f t="shared" si="40"/>
        <v>0</v>
      </c>
      <c r="Q163" s="2921">
        <f t="shared" si="36"/>
        <v>0</v>
      </c>
      <c r="R163" s="2923">
        <f t="shared" si="37"/>
        <v>0</v>
      </c>
    </row>
    <row r="164" spans="1:18" s="1706" customFormat="1">
      <c r="A164" s="2907"/>
      <c r="B164" s="2899" t="s">
        <v>516</v>
      </c>
      <c r="C164" s="2910">
        <f t="shared" si="38"/>
        <v>0</v>
      </c>
      <c r="D164" s="2927">
        <f t="shared" si="38"/>
        <v>0</v>
      </c>
      <c r="E164" s="2927">
        <f t="shared" si="38"/>
        <v>0</v>
      </c>
      <c r="F164" s="2927">
        <f t="shared" si="38"/>
        <v>0</v>
      </c>
      <c r="G164" s="2921">
        <f t="shared" si="32"/>
        <v>0</v>
      </c>
      <c r="H164" s="2922">
        <f t="shared" si="33"/>
        <v>0</v>
      </c>
      <c r="I164" s="2928">
        <f t="shared" si="39"/>
        <v>0</v>
      </c>
      <c r="J164" s="2927">
        <f t="shared" si="39"/>
        <v>0</v>
      </c>
      <c r="K164" s="2927">
        <f t="shared" si="39"/>
        <v>0</v>
      </c>
      <c r="L164" s="2921">
        <f t="shared" si="35"/>
        <v>0</v>
      </c>
      <c r="M164" s="2923">
        <f t="shared" si="34"/>
        <v>0</v>
      </c>
      <c r="N164" s="2928">
        <f t="shared" si="40"/>
        <v>0</v>
      </c>
      <c r="O164" s="2927">
        <f t="shared" si="40"/>
        <v>0</v>
      </c>
      <c r="P164" s="2927">
        <f t="shared" si="40"/>
        <v>0</v>
      </c>
      <c r="Q164" s="2921">
        <f t="shared" si="36"/>
        <v>0</v>
      </c>
      <c r="R164" s="2923">
        <f t="shared" si="37"/>
        <v>0</v>
      </c>
    </row>
    <row r="165" spans="1:18" s="1706" customFormat="1">
      <c r="A165" s="2907"/>
      <c r="B165" s="2899" t="s">
        <v>342</v>
      </c>
      <c r="C165" s="2910">
        <f t="shared" si="38"/>
        <v>0</v>
      </c>
      <c r="D165" s="2927">
        <f t="shared" si="38"/>
        <v>0</v>
      </c>
      <c r="E165" s="2927">
        <f t="shared" si="38"/>
        <v>0</v>
      </c>
      <c r="F165" s="2927">
        <f t="shared" si="38"/>
        <v>0</v>
      </c>
      <c r="G165" s="2921">
        <f t="shared" si="32"/>
        <v>0</v>
      </c>
      <c r="H165" s="2922">
        <f t="shared" si="33"/>
        <v>0</v>
      </c>
      <c r="I165" s="2928">
        <f t="shared" si="39"/>
        <v>0</v>
      </c>
      <c r="J165" s="2927">
        <f t="shared" si="39"/>
        <v>0</v>
      </c>
      <c r="K165" s="2927">
        <f t="shared" si="39"/>
        <v>0</v>
      </c>
      <c r="L165" s="2921">
        <f t="shared" si="35"/>
        <v>0</v>
      </c>
      <c r="M165" s="2923">
        <f t="shared" si="34"/>
        <v>0</v>
      </c>
      <c r="N165" s="2928">
        <f t="shared" si="40"/>
        <v>0</v>
      </c>
      <c r="O165" s="2927">
        <f t="shared" si="40"/>
        <v>0</v>
      </c>
      <c r="P165" s="2927">
        <f t="shared" si="40"/>
        <v>0</v>
      </c>
      <c r="Q165" s="2921">
        <f t="shared" si="36"/>
        <v>0</v>
      </c>
      <c r="R165" s="2923">
        <f t="shared" si="37"/>
        <v>0</v>
      </c>
    </row>
    <row r="166" spans="1:18" s="1706" customFormat="1">
      <c r="A166" s="2907"/>
      <c r="B166" s="2899" t="s">
        <v>343</v>
      </c>
      <c r="C166" s="2910">
        <f t="shared" si="38"/>
        <v>0</v>
      </c>
      <c r="D166" s="2927">
        <f t="shared" si="38"/>
        <v>0</v>
      </c>
      <c r="E166" s="2927">
        <f t="shared" si="38"/>
        <v>0</v>
      </c>
      <c r="F166" s="2927">
        <f t="shared" si="38"/>
        <v>0</v>
      </c>
      <c r="G166" s="2921">
        <f t="shared" si="32"/>
        <v>0</v>
      </c>
      <c r="H166" s="2922">
        <f t="shared" si="33"/>
        <v>0</v>
      </c>
      <c r="I166" s="2928">
        <f t="shared" si="39"/>
        <v>0</v>
      </c>
      <c r="J166" s="2927">
        <f t="shared" si="39"/>
        <v>0</v>
      </c>
      <c r="K166" s="2927">
        <f t="shared" si="39"/>
        <v>0</v>
      </c>
      <c r="L166" s="2921">
        <f t="shared" si="35"/>
        <v>0</v>
      </c>
      <c r="M166" s="2923">
        <f t="shared" si="34"/>
        <v>0</v>
      </c>
      <c r="N166" s="2928">
        <f t="shared" si="40"/>
        <v>0</v>
      </c>
      <c r="O166" s="2927">
        <f t="shared" si="40"/>
        <v>0</v>
      </c>
      <c r="P166" s="2927">
        <f t="shared" si="40"/>
        <v>0</v>
      </c>
      <c r="Q166" s="2921">
        <f t="shared" si="36"/>
        <v>0</v>
      </c>
      <c r="R166" s="2923">
        <f t="shared" si="37"/>
        <v>0</v>
      </c>
    </row>
    <row r="167" spans="1:18" s="1706" customFormat="1">
      <c r="A167" s="2907"/>
      <c r="B167" s="2899" t="s">
        <v>344</v>
      </c>
      <c r="C167" s="2910">
        <f t="shared" si="38"/>
        <v>0</v>
      </c>
      <c r="D167" s="2927">
        <f t="shared" si="38"/>
        <v>0</v>
      </c>
      <c r="E167" s="2927">
        <f t="shared" si="38"/>
        <v>0</v>
      </c>
      <c r="F167" s="2927">
        <f t="shared" si="38"/>
        <v>0</v>
      </c>
      <c r="G167" s="2921">
        <f t="shared" si="32"/>
        <v>0</v>
      </c>
      <c r="H167" s="2922">
        <f t="shared" si="33"/>
        <v>0</v>
      </c>
      <c r="I167" s="2928">
        <f t="shared" si="39"/>
        <v>0</v>
      </c>
      <c r="J167" s="2927">
        <f t="shared" si="39"/>
        <v>0</v>
      </c>
      <c r="K167" s="2927">
        <f t="shared" si="39"/>
        <v>0</v>
      </c>
      <c r="L167" s="2921">
        <f t="shared" si="35"/>
        <v>0</v>
      </c>
      <c r="M167" s="2923">
        <f t="shared" si="34"/>
        <v>0</v>
      </c>
      <c r="N167" s="2928">
        <f t="shared" si="40"/>
        <v>0</v>
      </c>
      <c r="O167" s="2927">
        <f t="shared" si="40"/>
        <v>0</v>
      </c>
      <c r="P167" s="2927">
        <f t="shared" si="40"/>
        <v>0</v>
      </c>
      <c r="Q167" s="2921">
        <f t="shared" si="36"/>
        <v>0</v>
      </c>
      <c r="R167" s="2923">
        <f t="shared" si="37"/>
        <v>0</v>
      </c>
    </row>
    <row r="168" spans="1:18" s="1706" customFormat="1">
      <c r="A168" s="2907"/>
      <c r="B168" s="2899" t="s">
        <v>345</v>
      </c>
      <c r="C168" s="2910">
        <f t="shared" si="38"/>
        <v>0</v>
      </c>
      <c r="D168" s="2927">
        <f t="shared" si="38"/>
        <v>0</v>
      </c>
      <c r="E168" s="2927">
        <f t="shared" si="38"/>
        <v>0</v>
      </c>
      <c r="F168" s="2927">
        <f t="shared" si="38"/>
        <v>0</v>
      </c>
      <c r="G168" s="2921">
        <f t="shared" si="32"/>
        <v>0</v>
      </c>
      <c r="H168" s="2922">
        <f t="shared" si="33"/>
        <v>0</v>
      </c>
      <c r="I168" s="2928">
        <f t="shared" si="39"/>
        <v>0</v>
      </c>
      <c r="J168" s="2927">
        <f t="shared" si="39"/>
        <v>0</v>
      </c>
      <c r="K168" s="2927">
        <f t="shared" si="39"/>
        <v>0</v>
      </c>
      <c r="L168" s="2921">
        <f t="shared" si="35"/>
        <v>0</v>
      </c>
      <c r="M168" s="2923">
        <f t="shared" si="34"/>
        <v>0</v>
      </c>
      <c r="N168" s="2928">
        <f t="shared" si="40"/>
        <v>0</v>
      </c>
      <c r="O168" s="2927">
        <f t="shared" si="40"/>
        <v>0</v>
      </c>
      <c r="P168" s="2927">
        <f t="shared" si="40"/>
        <v>0</v>
      </c>
      <c r="Q168" s="2921">
        <f t="shared" si="36"/>
        <v>0</v>
      </c>
      <c r="R168" s="2923">
        <f t="shared" si="37"/>
        <v>0</v>
      </c>
    </row>
    <row r="169" spans="1:18" s="1706" customFormat="1">
      <c r="A169" s="2880"/>
      <c r="B169" s="2902" t="s">
        <v>346</v>
      </c>
      <c r="C169" s="2905">
        <f>SUM(C133:C168)</f>
        <v>0</v>
      </c>
      <c r="D169" s="2913">
        <f>SUM(D133:D168)</f>
        <v>0</v>
      </c>
      <c r="E169" s="2913">
        <f>SUM(E133:E168)</f>
        <v>0</v>
      </c>
      <c r="F169" s="2913">
        <f>SUM(F133:F168)</f>
        <v>0</v>
      </c>
      <c r="G169" s="2913">
        <f>SUM(D169:F169)</f>
        <v>0</v>
      </c>
      <c r="H169" s="2929">
        <f>SUM(H133:H168)</f>
        <v>0</v>
      </c>
      <c r="I169" s="2914">
        <f>SUM(I133:I168)</f>
        <v>0</v>
      </c>
      <c r="J169" s="2914">
        <f t="shared" ref="J169:K169" si="41">SUM(J133:J168)</f>
        <v>0</v>
      </c>
      <c r="K169" s="2914">
        <f t="shared" si="41"/>
        <v>0</v>
      </c>
      <c r="L169" s="2913">
        <f>SUM(I169:K169)</f>
        <v>0</v>
      </c>
      <c r="M169" s="2915">
        <f>SUM(M133:M168)</f>
        <v>0</v>
      </c>
      <c r="N169" s="2914">
        <f>SUM(N133:N168)</f>
        <v>0</v>
      </c>
      <c r="O169" s="2914">
        <f>SUM(O133:O168)</f>
        <v>0</v>
      </c>
      <c r="P169" s="2914">
        <f>SUM(P133:P168)</f>
        <v>0</v>
      </c>
      <c r="Q169" s="2913">
        <f>SUM(N169:P169)</f>
        <v>0</v>
      </c>
      <c r="R169" s="2915">
        <f>M169+Q169</f>
        <v>0</v>
      </c>
    </row>
    <row r="170" spans="1:18" s="1706" customFormat="1" ht="13.5" thickBot="1">
      <c r="A170" s="2908"/>
      <c r="B170" s="2909"/>
      <c r="C170" s="2906"/>
      <c r="D170" s="2917"/>
      <c r="E170" s="2917"/>
      <c r="F170" s="2917"/>
      <c r="G170" s="2917"/>
      <c r="H170" s="2918"/>
      <c r="I170" s="2919"/>
      <c r="J170" s="2917"/>
      <c r="K170" s="2917"/>
      <c r="L170" s="2917"/>
      <c r="M170" s="2920"/>
      <c r="N170" s="2930"/>
      <c r="O170" s="2931"/>
      <c r="P170" s="2931"/>
      <c r="Q170" s="2931"/>
      <c r="R170" s="2932"/>
    </row>
    <row r="171" spans="1:18">
      <c r="C171" s="2787"/>
      <c r="D171" s="2787"/>
      <c r="E171" s="2787"/>
      <c r="F171" s="2787"/>
      <c r="G171" s="2787"/>
      <c r="H171" s="2787"/>
      <c r="I171" s="2787"/>
      <c r="J171" s="2787"/>
      <c r="K171" s="2787"/>
      <c r="L171" s="2787"/>
      <c r="M171" s="2787"/>
    </row>
    <row r="172" spans="1:18" ht="15.75">
      <c r="A172" s="1758"/>
      <c r="B172" s="1758"/>
      <c r="C172" s="2790"/>
      <c r="D172" s="2787"/>
      <c r="E172" s="2787"/>
      <c r="F172" s="2787"/>
      <c r="G172" s="2787"/>
      <c r="H172" s="2787"/>
      <c r="I172" s="2787"/>
      <c r="J172" s="2787"/>
      <c r="K172" s="2787"/>
      <c r="L172" s="2787"/>
      <c r="M172" s="2787"/>
    </row>
    <row r="173" spans="1:18" ht="14.25">
      <c r="B173" s="1759"/>
      <c r="C173" s="2791"/>
      <c r="D173" s="2787"/>
      <c r="E173" s="2787"/>
      <c r="F173" s="2787"/>
      <c r="G173" s="2787"/>
      <c r="H173" s="2787"/>
      <c r="I173" s="2787"/>
      <c r="J173" s="2787"/>
      <c r="K173" s="2787"/>
      <c r="L173" s="2787"/>
      <c r="M173" s="2787"/>
    </row>
    <row r="174" spans="1:18">
      <c r="B174" s="1760"/>
      <c r="C174" s="2792"/>
      <c r="D174" s="2787"/>
      <c r="E174" s="2787"/>
      <c r="F174" s="2787"/>
      <c r="G174" s="2787"/>
      <c r="H174" s="2787"/>
      <c r="I174" s="2787"/>
      <c r="J174" s="2787"/>
      <c r="K174" s="2787"/>
      <c r="L174" s="2787"/>
      <c r="M174" s="2787"/>
    </row>
    <row r="175" spans="1:18">
      <c r="B175" s="1600"/>
      <c r="C175" s="1599"/>
      <c r="D175" s="2787"/>
      <c r="E175" s="2787"/>
      <c r="F175" s="2787"/>
      <c r="G175" s="2787"/>
      <c r="H175" s="2787"/>
      <c r="I175" s="2787"/>
      <c r="J175" s="2787"/>
      <c r="K175" s="2787"/>
      <c r="L175" s="2787"/>
      <c r="M175" s="2787"/>
    </row>
    <row r="176" spans="1:18">
      <c r="B176" s="1600"/>
      <c r="C176" s="1599"/>
      <c r="D176" s="2787"/>
      <c r="E176" s="2787"/>
      <c r="F176" s="2787"/>
      <c r="G176" s="2787"/>
      <c r="H176" s="2787"/>
      <c r="I176" s="2787"/>
      <c r="J176" s="2787"/>
      <c r="K176" s="2787"/>
      <c r="L176" s="2787"/>
      <c r="M176" s="2787"/>
    </row>
    <row r="177" spans="2:13" ht="14.25">
      <c r="B177" s="1759"/>
      <c r="C177" s="2791"/>
      <c r="D177" s="2787"/>
      <c r="E177" s="2787"/>
      <c r="F177" s="2787"/>
      <c r="G177" s="2787"/>
      <c r="H177" s="2787"/>
      <c r="I177" s="2787"/>
      <c r="J177" s="2787"/>
      <c r="K177" s="2787"/>
      <c r="L177" s="2787"/>
      <c r="M177" s="2787"/>
    </row>
    <row r="178" spans="2:13">
      <c r="B178" s="1760"/>
      <c r="C178" s="2792"/>
      <c r="D178" s="2787"/>
      <c r="E178" s="2787"/>
      <c r="F178" s="2787"/>
      <c r="G178" s="2787"/>
      <c r="H178" s="2787"/>
      <c r="I178" s="2787"/>
      <c r="J178" s="2787"/>
      <c r="K178" s="2787"/>
      <c r="L178" s="2787"/>
      <c r="M178" s="2787"/>
    </row>
    <row r="179" spans="2:13">
      <c r="C179" s="2787"/>
      <c r="D179" s="2787"/>
      <c r="E179" s="2787"/>
      <c r="F179" s="2787"/>
      <c r="G179" s="2787"/>
      <c r="H179" s="2787"/>
      <c r="I179" s="2787"/>
      <c r="J179" s="2787"/>
      <c r="K179" s="2787"/>
      <c r="L179" s="2787"/>
      <c r="M179" s="2787"/>
    </row>
    <row r="180" spans="2:13">
      <c r="C180" s="2787"/>
      <c r="D180" s="2787"/>
      <c r="E180" s="2787"/>
      <c r="F180" s="2787"/>
      <c r="G180" s="2787"/>
      <c r="H180" s="2787"/>
      <c r="I180" s="2787"/>
      <c r="J180" s="2787"/>
      <c r="K180" s="2787"/>
      <c r="L180" s="2787"/>
      <c r="M180" s="2787"/>
    </row>
    <row r="181" spans="2:13">
      <c r="C181" s="2787"/>
      <c r="D181" s="2787"/>
      <c r="E181" s="2787"/>
      <c r="F181" s="2787"/>
      <c r="G181" s="2787"/>
      <c r="H181" s="2787"/>
      <c r="I181" s="2787"/>
      <c r="J181" s="2787"/>
      <c r="K181" s="2787"/>
      <c r="L181" s="2787"/>
      <c r="M181" s="2787"/>
    </row>
    <row r="182" spans="2:13">
      <c r="C182" s="2787"/>
      <c r="D182" s="2787"/>
      <c r="E182" s="2787"/>
      <c r="F182" s="2787"/>
      <c r="G182" s="2787"/>
      <c r="H182" s="2787"/>
      <c r="I182" s="2787"/>
      <c r="J182" s="2787"/>
      <c r="K182" s="2787"/>
      <c r="L182" s="2787"/>
      <c r="M182" s="2787"/>
    </row>
    <row r="183" spans="2:13">
      <c r="C183" s="2787"/>
      <c r="D183" s="2787"/>
      <c r="E183" s="2787"/>
      <c r="F183" s="2787"/>
      <c r="G183" s="2787"/>
      <c r="H183" s="2787"/>
      <c r="I183" s="2787"/>
      <c r="J183" s="2787"/>
      <c r="K183" s="2787"/>
      <c r="L183" s="2787"/>
      <c r="M183" s="2787"/>
    </row>
    <row r="184" spans="2:13">
      <c r="C184" s="2787"/>
      <c r="D184" s="2787"/>
      <c r="E184" s="2787"/>
      <c r="F184" s="2787"/>
      <c r="G184" s="2787"/>
      <c r="H184" s="2787"/>
      <c r="I184" s="2787"/>
      <c r="J184" s="2787"/>
      <c r="K184" s="2787"/>
      <c r="L184" s="2787"/>
      <c r="M184" s="2787"/>
    </row>
    <row r="185" spans="2:13">
      <c r="C185" s="2787"/>
      <c r="D185" s="2787"/>
      <c r="E185" s="2787"/>
      <c r="F185" s="2787"/>
      <c r="G185" s="2787"/>
      <c r="H185" s="2787"/>
      <c r="I185" s="2787"/>
      <c r="J185" s="2787"/>
      <c r="K185" s="2787"/>
      <c r="L185" s="2787"/>
      <c r="M185" s="2787"/>
    </row>
    <row r="186" spans="2:13">
      <c r="C186" s="2787"/>
      <c r="D186" s="2787"/>
      <c r="E186" s="2787"/>
      <c r="F186" s="2787"/>
      <c r="G186" s="2787"/>
      <c r="H186" s="2787"/>
      <c r="I186" s="2787"/>
      <c r="J186" s="2787"/>
      <c r="K186" s="2787"/>
      <c r="L186" s="2787"/>
      <c r="M186" s="2787"/>
    </row>
    <row r="187" spans="2:13">
      <c r="C187" s="2787"/>
      <c r="D187" s="2787"/>
      <c r="E187" s="2787"/>
      <c r="F187" s="2787"/>
      <c r="G187" s="2787"/>
      <c r="H187" s="2787"/>
      <c r="I187" s="2787"/>
      <c r="J187" s="2787"/>
      <c r="K187" s="2787"/>
      <c r="L187" s="2787"/>
      <c r="M187" s="2787"/>
    </row>
    <row r="188" spans="2:13">
      <c r="C188" s="2787"/>
      <c r="D188" s="2787"/>
      <c r="E188" s="2787"/>
      <c r="F188" s="2787"/>
      <c r="G188" s="2787"/>
      <c r="H188" s="2787"/>
      <c r="I188" s="2787"/>
      <c r="J188" s="2787"/>
      <c r="K188" s="2787"/>
      <c r="L188" s="2787"/>
      <c r="M188" s="2787"/>
    </row>
    <row r="189" spans="2:13">
      <c r="C189" s="2787"/>
      <c r="D189" s="2787"/>
      <c r="E189" s="2787"/>
      <c r="F189" s="2787"/>
      <c r="G189" s="2787"/>
      <c r="H189" s="2787"/>
      <c r="I189" s="2787"/>
      <c r="J189" s="2787"/>
      <c r="K189" s="2787"/>
      <c r="L189" s="2787"/>
      <c r="M189" s="2787"/>
    </row>
    <row r="190" spans="2:13">
      <c r="C190" s="2787"/>
      <c r="D190" s="2787"/>
      <c r="E190" s="2787"/>
      <c r="F190" s="2787"/>
      <c r="G190" s="2787"/>
      <c r="H190" s="2787"/>
      <c r="I190" s="2787"/>
      <c r="J190" s="2787"/>
      <c r="K190" s="2787"/>
      <c r="L190" s="2787"/>
      <c r="M190" s="2787"/>
    </row>
    <row r="191" spans="2:13">
      <c r="C191" s="2787"/>
      <c r="D191" s="2787"/>
      <c r="E191" s="2787"/>
      <c r="F191" s="2787"/>
      <c r="G191" s="2787"/>
      <c r="H191" s="2787"/>
      <c r="I191" s="2787"/>
      <c r="J191" s="2787"/>
      <c r="K191" s="2787"/>
      <c r="L191" s="2787"/>
      <c r="M191" s="2787"/>
    </row>
    <row r="192" spans="2:13">
      <c r="C192" s="2787"/>
      <c r="D192" s="2787"/>
      <c r="E192" s="2787"/>
      <c r="F192" s="2787"/>
      <c r="G192" s="2787"/>
      <c r="H192" s="2787"/>
      <c r="I192" s="2787"/>
      <c r="J192" s="2787"/>
      <c r="K192" s="2787"/>
      <c r="L192" s="2787"/>
      <c r="M192" s="2787"/>
    </row>
    <row r="193" spans="3:13">
      <c r="C193" s="2787"/>
      <c r="D193" s="2787"/>
      <c r="E193" s="2787"/>
      <c r="F193" s="2787"/>
      <c r="G193" s="2787"/>
      <c r="H193" s="2787"/>
      <c r="I193" s="2787"/>
      <c r="J193" s="2787"/>
      <c r="K193" s="2787"/>
      <c r="L193" s="2787"/>
      <c r="M193" s="2787"/>
    </row>
    <row r="194" spans="3:13">
      <c r="C194" s="2787"/>
      <c r="D194" s="2787"/>
      <c r="E194" s="2787"/>
      <c r="F194" s="2787"/>
      <c r="G194" s="2787"/>
      <c r="H194" s="2787"/>
      <c r="I194" s="2787"/>
      <c r="J194" s="2787"/>
      <c r="K194" s="2787"/>
      <c r="L194" s="2787"/>
      <c r="M194" s="2787"/>
    </row>
    <row r="195" spans="3:13">
      <c r="C195" s="2787"/>
      <c r="D195" s="2787"/>
      <c r="E195" s="2787"/>
      <c r="F195" s="2787"/>
      <c r="G195" s="2787"/>
      <c r="H195" s="2787"/>
      <c r="I195" s="2787"/>
      <c r="J195" s="2787"/>
      <c r="K195" s="2787"/>
      <c r="L195" s="2787"/>
      <c r="M195" s="2787"/>
    </row>
    <row r="196" spans="3:13">
      <c r="C196" s="2787"/>
      <c r="D196" s="2787"/>
      <c r="E196" s="2787"/>
      <c r="F196" s="2787"/>
      <c r="G196" s="2787"/>
      <c r="H196" s="2787"/>
      <c r="I196" s="2787"/>
      <c r="J196" s="2787"/>
      <c r="K196" s="2787"/>
      <c r="L196" s="2787"/>
      <c r="M196" s="2787"/>
    </row>
    <row r="197" spans="3:13">
      <c r="C197" s="2787"/>
      <c r="D197" s="2787"/>
      <c r="E197" s="2787"/>
      <c r="F197" s="2787"/>
      <c r="G197" s="2787"/>
      <c r="H197" s="2787"/>
      <c r="I197" s="2787"/>
      <c r="J197" s="2787"/>
      <c r="K197" s="2787"/>
      <c r="L197" s="2787"/>
      <c r="M197" s="2787"/>
    </row>
    <row r="198" spans="3:13">
      <c r="C198" s="2787"/>
      <c r="D198" s="2787"/>
      <c r="E198" s="2787"/>
      <c r="F198" s="2787"/>
      <c r="G198" s="2787"/>
      <c r="H198" s="2787"/>
      <c r="I198" s="2787"/>
      <c r="J198" s="2787"/>
      <c r="K198" s="2787"/>
      <c r="L198" s="2787"/>
      <c r="M198" s="2787"/>
    </row>
    <row r="199" spans="3:13">
      <c r="C199" s="2787"/>
      <c r="D199" s="2787"/>
      <c r="E199" s="2787"/>
      <c r="F199" s="2787"/>
      <c r="G199" s="2787"/>
      <c r="H199" s="2787"/>
      <c r="I199" s="2787"/>
      <c r="J199" s="2787"/>
      <c r="K199" s="2787"/>
      <c r="L199" s="2787"/>
      <c r="M199" s="2787"/>
    </row>
    <row r="200" spans="3:13">
      <c r="C200" s="2787"/>
      <c r="D200" s="2787"/>
      <c r="E200" s="2787"/>
      <c r="F200" s="2787"/>
      <c r="G200" s="2787"/>
      <c r="H200" s="2787"/>
      <c r="I200" s="2787"/>
      <c r="J200" s="2787"/>
      <c r="K200" s="2787"/>
      <c r="L200" s="2787"/>
      <c r="M200" s="2787"/>
    </row>
    <row r="201" spans="3:13">
      <c r="C201" s="2787"/>
      <c r="D201" s="2787"/>
      <c r="E201" s="2787"/>
      <c r="F201" s="2787"/>
      <c r="G201" s="2787"/>
      <c r="H201" s="2787"/>
      <c r="I201" s="2787"/>
      <c r="J201" s="2787"/>
      <c r="K201" s="2787"/>
      <c r="L201" s="2787"/>
      <c r="M201" s="2787"/>
    </row>
    <row r="202" spans="3:13">
      <c r="C202" s="2787"/>
      <c r="D202" s="2787"/>
      <c r="E202" s="2787"/>
      <c r="F202" s="2787"/>
      <c r="G202" s="2787"/>
      <c r="H202" s="2787"/>
      <c r="I202" s="2787"/>
      <c r="J202" s="2787"/>
      <c r="K202" s="2787"/>
      <c r="L202" s="2787"/>
      <c r="M202" s="2787"/>
    </row>
    <row r="203" spans="3:13">
      <c r="C203" s="2787"/>
      <c r="D203" s="2787"/>
      <c r="E203" s="2787"/>
      <c r="F203" s="2787"/>
      <c r="G203" s="2787"/>
      <c r="H203" s="2787"/>
      <c r="I203" s="2787"/>
      <c r="J203" s="2787"/>
      <c r="K203" s="2787"/>
      <c r="L203" s="2787"/>
      <c r="M203" s="2787"/>
    </row>
    <row r="204" spans="3:13">
      <c r="C204" s="2787"/>
      <c r="D204" s="2787"/>
      <c r="E204" s="2787"/>
      <c r="F204" s="2787"/>
      <c r="G204" s="2787"/>
      <c r="H204" s="2787"/>
      <c r="I204" s="2787"/>
      <c r="J204" s="2787"/>
      <c r="K204" s="2787"/>
      <c r="L204" s="2787"/>
      <c r="M204" s="2787"/>
    </row>
    <row r="205" spans="3:13">
      <c r="C205" s="2787"/>
      <c r="D205" s="2787"/>
      <c r="E205" s="2787"/>
      <c r="F205" s="2787"/>
      <c r="G205" s="2787"/>
      <c r="H205" s="2787"/>
      <c r="I205" s="2787"/>
      <c r="J205" s="2787"/>
      <c r="K205" s="2787"/>
      <c r="L205" s="2787"/>
      <c r="M205" s="2787"/>
    </row>
    <row r="206" spans="3:13">
      <c r="C206" s="2787"/>
      <c r="D206" s="2787"/>
      <c r="E206" s="2787"/>
      <c r="F206" s="2787"/>
      <c r="G206" s="2787"/>
      <c r="H206" s="2787"/>
      <c r="I206" s="2787"/>
      <c r="J206" s="2787"/>
      <c r="K206" s="2787"/>
      <c r="L206" s="2787"/>
      <c r="M206" s="2787"/>
    </row>
    <row r="207" spans="3:13">
      <c r="C207" s="2787"/>
      <c r="D207" s="2787"/>
      <c r="E207" s="2787"/>
      <c r="F207" s="2787"/>
      <c r="G207" s="2787"/>
      <c r="H207" s="2787"/>
      <c r="I207" s="2787"/>
      <c r="J207" s="2787"/>
      <c r="K207" s="2787"/>
      <c r="L207" s="2787"/>
      <c r="M207" s="2787"/>
    </row>
    <row r="208" spans="3:13">
      <c r="C208" s="2787"/>
      <c r="D208" s="2787"/>
      <c r="E208" s="2787"/>
      <c r="F208" s="2787"/>
      <c r="G208" s="2787"/>
      <c r="H208" s="2787"/>
      <c r="I208" s="2787"/>
      <c r="J208" s="2787"/>
      <c r="K208" s="2787"/>
      <c r="L208" s="2787"/>
      <c r="M208" s="2787"/>
    </row>
    <row r="209" spans="3:13">
      <c r="C209" s="2787"/>
      <c r="D209" s="2787"/>
      <c r="E209" s="2787"/>
      <c r="F209" s="2787"/>
      <c r="G209" s="2787"/>
      <c r="H209" s="2787"/>
      <c r="I209" s="2787"/>
      <c r="J209" s="2787"/>
      <c r="K209" s="2787"/>
      <c r="L209" s="2787"/>
      <c r="M209" s="2787"/>
    </row>
    <row r="210" spans="3:13">
      <c r="C210" s="2787"/>
      <c r="D210" s="2787"/>
      <c r="E210" s="2787"/>
      <c r="F210" s="2787"/>
      <c r="G210" s="2787"/>
      <c r="H210" s="2787"/>
      <c r="I210" s="2787"/>
      <c r="J210" s="2787"/>
      <c r="K210" s="2787"/>
      <c r="L210" s="2787"/>
      <c r="M210" s="2787"/>
    </row>
    <row r="211" spans="3:13">
      <c r="C211" s="2787"/>
      <c r="D211" s="2787"/>
      <c r="E211" s="2787"/>
      <c r="F211" s="2787"/>
      <c r="G211" s="2787"/>
      <c r="H211" s="2787"/>
      <c r="I211" s="2787"/>
      <c r="J211" s="2787"/>
      <c r="K211" s="2787"/>
      <c r="L211" s="2787"/>
      <c r="M211" s="2787"/>
    </row>
    <row r="212" spans="3:13">
      <c r="C212" s="2787"/>
      <c r="D212" s="2787"/>
      <c r="E212" s="2787"/>
      <c r="F212" s="2787"/>
      <c r="G212" s="2787"/>
      <c r="H212" s="2787"/>
      <c r="I212" s="2787"/>
      <c r="J212" s="2787"/>
      <c r="K212" s="2787"/>
      <c r="L212" s="2787"/>
      <c r="M212" s="2787"/>
    </row>
    <row r="213" spans="3:13">
      <c r="C213" s="2787"/>
      <c r="D213" s="2787"/>
      <c r="E213" s="2787"/>
      <c r="F213" s="2787"/>
      <c r="G213" s="2787"/>
      <c r="H213" s="2787"/>
      <c r="I213" s="2787"/>
      <c r="J213" s="2787"/>
      <c r="K213" s="2787"/>
      <c r="L213" s="2787"/>
      <c r="M213" s="2787"/>
    </row>
    <row r="214" spans="3:13">
      <c r="C214" s="2787"/>
      <c r="D214" s="2787"/>
      <c r="E214" s="2787"/>
      <c r="F214" s="2787"/>
      <c r="G214" s="2787"/>
      <c r="H214" s="2787"/>
      <c r="I214" s="2787"/>
      <c r="J214" s="2787"/>
      <c r="K214" s="2787"/>
      <c r="L214" s="2787"/>
      <c r="M214" s="2787"/>
    </row>
    <row r="215" spans="3:13">
      <c r="C215" s="2787"/>
      <c r="D215" s="2787"/>
      <c r="E215" s="2787"/>
      <c r="F215" s="2787"/>
      <c r="G215" s="2787"/>
      <c r="H215" s="2787"/>
      <c r="I215" s="2787"/>
      <c r="J215" s="2787"/>
      <c r="K215" s="2787"/>
      <c r="L215" s="2787"/>
      <c r="M215" s="2787"/>
    </row>
    <row r="216" spans="3:13">
      <c r="C216" s="2787"/>
      <c r="D216" s="2787"/>
      <c r="E216" s="2787"/>
      <c r="F216" s="2787"/>
      <c r="G216" s="2787"/>
      <c r="H216" s="2787"/>
      <c r="I216" s="2787"/>
      <c r="J216" s="2787"/>
      <c r="K216" s="2787"/>
      <c r="L216" s="2787"/>
      <c r="M216" s="2787"/>
    </row>
    <row r="217" spans="3:13">
      <c r="C217" s="2787"/>
      <c r="D217" s="2787"/>
      <c r="E217" s="2787"/>
      <c r="F217" s="2787"/>
      <c r="G217" s="2787"/>
      <c r="H217" s="2787"/>
      <c r="I217" s="2787"/>
      <c r="J217" s="2787"/>
      <c r="K217" s="2787"/>
      <c r="L217" s="2787"/>
      <c r="M217" s="2787"/>
    </row>
    <row r="218" spans="3:13">
      <c r="C218" s="2787"/>
      <c r="D218" s="2787"/>
      <c r="E218" s="2787"/>
      <c r="F218" s="2787"/>
      <c r="G218" s="2787"/>
      <c r="H218" s="2787"/>
      <c r="I218" s="2787"/>
      <c r="J218" s="2787"/>
      <c r="K218" s="2787"/>
      <c r="L218" s="2787"/>
      <c r="M218" s="2787"/>
    </row>
    <row r="219" spans="3:13">
      <c r="C219" s="2787"/>
      <c r="D219" s="2787"/>
      <c r="E219" s="2787"/>
      <c r="F219" s="2787"/>
      <c r="G219" s="2787"/>
      <c r="H219" s="2787"/>
      <c r="I219" s="2787"/>
      <c r="J219" s="2787"/>
      <c r="K219" s="2787"/>
      <c r="L219" s="2787"/>
      <c r="M219" s="2787"/>
    </row>
    <row r="220" spans="3:13">
      <c r="C220" s="2787"/>
      <c r="D220" s="2787"/>
      <c r="E220" s="2787"/>
      <c r="F220" s="2787"/>
      <c r="G220" s="2787"/>
      <c r="H220" s="2787"/>
      <c r="I220" s="2787"/>
      <c r="J220" s="2787"/>
      <c r="K220" s="2787"/>
      <c r="L220" s="2787"/>
      <c r="M220" s="2787"/>
    </row>
    <row r="221" spans="3:13">
      <c r="C221" s="2787"/>
      <c r="D221" s="2787"/>
      <c r="E221" s="2787"/>
      <c r="F221" s="2787"/>
      <c r="G221" s="2787"/>
      <c r="H221" s="2787"/>
      <c r="I221" s="2787"/>
      <c r="J221" s="2787"/>
      <c r="K221" s="2787"/>
      <c r="L221" s="2787"/>
      <c r="M221" s="2787"/>
    </row>
    <row r="222" spans="3:13">
      <c r="C222" s="2787"/>
      <c r="D222" s="2787"/>
      <c r="E222" s="2787"/>
      <c r="F222" s="2787"/>
      <c r="G222" s="2787"/>
      <c r="H222" s="2787"/>
      <c r="I222" s="2787"/>
      <c r="J222" s="2787"/>
      <c r="K222" s="2787"/>
      <c r="L222" s="2787"/>
      <c r="M222" s="2787"/>
    </row>
    <row r="223" spans="3:13">
      <c r="C223" s="2787"/>
      <c r="D223" s="2787"/>
      <c r="E223" s="2787"/>
      <c r="F223" s="2787"/>
      <c r="G223" s="2787"/>
      <c r="H223" s="2787"/>
      <c r="I223" s="2787"/>
      <c r="J223" s="2787"/>
      <c r="K223" s="2787"/>
      <c r="L223" s="2787"/>
      <c r="M223" s="2787"/>
    </row>
    <row r="224" spans="3:13">
      <c r="C224" s="2787"/>
      <c r="D224" s="2787"/>
      <c r="E224" s="2787"/>
      <c r="F224" s="2787"/>
      <c r="G224" s="2787"/>
      <c r="H224" s="2787"/>
      <c r="I224" s="2787"/>
      <c r="J224" s="2787"/>
      <c r="K224" s="2787"/>
      <c r="L224" s="2787"/>
      <c r="M224" s="2787"/>
    </row>
    <row r="225" spans="3:13">
      <c r="C225" s="2787"/>
      <c r="D225" s="2787"/>
      <c r="E225" s="2787"/>
      <c r="F225" s="2787"/>
      <c r="G225" s="2787"/>
      <c r="H225" s="2787"/>
      <c r="I225" s="2787"/>
      <c r="J225" s="2787"/>
      <c r="K225" s="2787"/>
      <c r="L225" s="2787"/>
      <c r="M225" s="2787"/>
    </row>
    <row r="226" spans="3:13">
      <c r="C226" s="2787"/>
      <c r="D226" s="2787"/>
      <c r="E226" s="2787"/>
      <c r="F226" s="2787"/>
      <c r="G226" s="2787"/>
      <c r="H226" s="2787"/>
      <c r="I226" s="2787"/>
      <c r="J226" s="2787"/>
      <c r="K226" s="2787"/>
      <c r="L226" s="2787"/>
      <c r="M226" s="2787"/>
    </row>
    <row r="227" spans="3:13">
      <c r="C227" s="2787"/>
      <c r="D227" s="2787"/>
      <c r="E227" s="2787"/>
      <c r="F227" s="2787"/>
      <c r="G227" s="2787"/>
      <c r="H227" s="2787"/>
      <c r="I227" s="2787"/>
      <c r="J227" s="2787"/>
      <c r="K227" s="2787"/>
      <c r="L227" s="2787"/>
      <c r="M227" s="2787"/>
    </row>
    <row r="228" spans="3:13">
      <c r="C228" s="2787"/>
      <c r="D228" s="2787"/>
      <c r="E228" s="2787"/>
      <c r="F228" s="2787"/>
      <c r="G228" s="2787"/>
      <c r="H228" s="2787"/>
      <c r="I228" s="2787"/>
      <c r="J228" s="2787"/>
      <c r="K228" s="2787"/>
      <c r="L228" s="2787"/>
      <c r="M228" s="2787"/>
    </row>
    <row r="229" spans="3:13">
      <c r="C229" s="2787"/>
      <c r="D229" s="2787"/>
      <c r="E229" s="2787"/>
      <c r="F229" s="2787"/>
      <c r="G229" s="2787"/>
      <c r="H229" s="2787"/>
      <c r="I229" s="2787"/>
      <c r="J229" s="2787"/>
      <c r="K229" s="2787"/>
      <c r="L229" s="2787"/>
      <c r="M229" s="2787"/>
    </row>
    <row r="230" spans="3:13">
      <c r="C230" s="2787"/>
      <c r="D230" s="2787"/>
      <c r="E230" s="2787"/>
      <c r="F230" s="2787"/>
      <c r="G230" s="2787"/>
      <c r="H230" s="2787"/>
      <c r="I230" s="2787"/>
      <c r="J230" s="2787"/>
      <c r="K230" s="2787"/>
      <c r="L230" s="2787"/>
      <c r="M230" s="2787"/>
    </row>
    <row r="231" spans="3:13">
      <c r="C231" s="2787"/>
      <c r="D231" s="2787"/>
      <c r="E231" s="2787"/>
      <c r="F231" s="2787"/>
      <c r="G231" s="2787"/>
      <c r="H231" s="2787"/>
      <c r="I231" s="2787"/>
      <c r="J231" s="2787"/>
      <c r="K231" s="2787"/>
      <c r="L231" s="2787"/>
      <c r="M231" s="2787"/>
    </row>
    <row r="232" spans="3:13">
      <c r="C232" s="2787"/>
      <c r="D232" s="2787"/>
      <c r="E232" s="2787"/>
      <c r="F232" s="2787"/>
      <c r="G232" s="2787"/>
      <c r="H232" s="2787"/>
      <c r="I232" s="2787"/>
      <c r="J232" s="2787"/>
      <c r="K232" s="2787"/>
      <c r="L232" s="2787"/>
      <c r="M232" s="2787"/>
    </row>
    <row r="233" spans="3:13">
      <c r="C233" s="2787"/>
      <c r="D233" s="2787"/>
      <c r="E233" s="2787"/>
      <c r="F233" s="2787"/>
      <c r="G233" s="2787"/>
      <c r="H233" s="2787"/>
      <c r="I233" s="2787"/>
      <c r="J233" s="2787"/>
      <c r="K233" s="2787"/>
      <c r="L233" s="2787"/>
      <c r="M233" s="2787"/>
    </row>
    <row r="234" spans="3:13">
      <c r="C234" s="2787"/>
      <c r="D234" s="2787"/>
      <c r="E234" s="2787"/>
      <c r="F234" s="2787"/>
      <c r="G234" s="2787"/>
      <c r="H234" s="2787"/>
      <c r="I234" s="2787"/>
      <c r="J234" s="2787"/>
      <c r="K234" s="2787"/>
      <c r="L234" s="2787"/>
      <c r="M234" s="2787"/>
    </row>
    <row r="235" spans="3:13">
      <c r="C235" s="2787"/>
      <c r="D235" s="2787"/>
      <c r="E235" s="2787"/>
      <c r="F235" s="2787"/>
      <c r="G235" s="2787"/>
      <c r="H235" s="2787"/>
      <c r="I235" s="2787"/>
      <c r="J235" s="2787"/>
      <c r="K235" s="2787"/>
      <c r="L235" s="2787"/>
      <c r="M235" s="2787"/>
    </row>
    <row r="236" spans="3:13">
      <c r="C236" s="2787"/>
      <c r="D236" s="2787"/>
      <c r="E236" s="2787"/>
      <c r="F236" s="2787"/>
      <c r="G236" s="2787"/>
      <c r="H236" s="2787"/>
      <c r="I236" s="2787"/>
      <c r="J236" s="2787"/>
      <c r="K236" s="2787"/>
      <c r="L236" s="2787"/>
      <c r="M236" s="2787"/>
    </row>
    <row r="237" spans="3:13">
      <c r="C237" s="2787"/>
      <c r="D237" s="2787"/>
      <c r="E237" s="2787"/>
      <c r="F237" s="2787"/>
      <c r="G237" s="2787"/>
      <c r="H237" s="2787"/>
      <c r="I237" s="2787"/>
      <c r="J237" s="2787"/>
      <c r="K237" s="2787"/>
      <c r="L237" s="2787"/>
      <c r="M237" s="2787"/>
    </row>
    <row r="238" spans="3:13">
      <c r="C238" s="2787"/>
      <c r="D238" s="2787"/>
      <c r="E238" s="2787"/>
      <c r="F238" s="2787"/>
      <c r="G238" s="2787"/>
      <c r="H238" s="2787"/>
      <c r="I238" s="2787"/>
      <c r="J238" s="2787"/>
      <c r="K238" s="2787"/>
      <c r="L238" s="2787"/>
      <c r="M238" s="2787"/>
    </row>
    <row r="239" spans="3:13">
      <c r="C239" s="2787"/>
      <c r="D239" s="2787"/>
      <c r="E239" s="2787"/>
      <c r="F239" s="2787"/>
      <c r="G239" s="2787"/>
      <c r="H239" s="2787"/>
      <c r="I239" s="2787"/>
      <c r="J239" s="2787"/>
      <c r="K239" s="2787"/>
      <c r="L239" s="2787"/>
      <c r="M239" s="2787"/>
    </row>
    <row r="240" spans="3:13">
      <c r="C240" s="2787"/>
      <c r="D240" s="2787"/>
      <c r="E240" s="2787"/>
      <c r="F240" s="2787"/>
      <c r="G240" s="2787"/>
      <c r="H240" s="2787"/>
      <c r="I240" s="2787"/>
      <c r="J240" s="2787"/>
      <c r="K240" s="2787"/>
      <c r="L240" s="2787"/>
      <c r="M240" s="2787"/>
    </row>
    <row r="241" spans="3:13">
      <c r="C241" s="2787"/>
      <c r="D241" s="2787"/>
      <c r="E241" s="2787"/>
      <c r="F241" s="2787"/>
      <c r="G241" s="2787"/>
      <c r="H241" s="2787"/>
      <c r="I241" s="2787"/>
      <c r="J241" s="2787"/>
      <c r="K241" s="2787"/>
      <c r="L241" s="2787"/>
      <c r="M241" s="2787"/>
    </row>
    <row r="242" spans="3:13">
      <c r="C242" s="2787"/>
      <c r="D242" s="2787"/>
      <c r="E242" s="2787"/>
      <c r="F242" s="2787"/>
      <c r="G242" s="2787"/>
      <c r="H242" s="2787"/>
      <c r="I242" s="2787"/>
      <c r="J242" s="2787"/>
      <c r="K242" s="2787"/>
      <c r="L242" s="2787"/>
      <c r="M242" s="2787"/>
    </row>
    <row r="243" spans="3:13">
      <c r="C243" s="2787"/>
      <c r="D243" s="2787"/>
      <c r="E243" s="2787"/>
      <c r="F243" s="2787"/>
      <c r="G243" s="2787"/>
      <c r="H243" s="2787"/>
      <c r="I243" s="2787"/>
      <c r="J243" s="2787"/>
      <c r="K243" s="2787"/>
      <c r="L243" s="2787"/>
      <c r="M243" s="2787"/>
    </row>
    <row r="244" spans="3:13">
      <c r="C244" s="2787"/>
      <c r="D244" s="2787"/>
      <c r="E244" s="2787"/>
      <c r="F244" s="2787"/>
      <c r="G244" s="2787"/>
      <c r="H244" s="2787"/>
      <c r="I244" s="2787"/>
      <c r="J244" s="2787"/>
      <c r="K244" s="2787"/>
      <c r="L244" s="2787"/>
      <c r="M244" s="2787"/>
    </row>
    <row r="245" spans="3:13">
      <c r="C245" s="2787"/>
      <c r="D245" s="2787"/>
      <c r="E245" s="2787"/>
      <c r="F245" s="2787"/>
      <c r="G245" s="2787"/>
      <c r="H245" s="2787"/>
      <c r="I245" s="2787"/>
      <c r="J245" s="2787"/>
      <c r="K245" s="2787"/>
      <c r="L245" s="2787"/>
      <c r="M245" s="2787"/>
    </row>
    <row r="246" spans="3:13">
      <c r="C246" s="2787"/>
      <c r="D246" s="2787"/>
      <c r="E246" s="2787"/>
      <c r="F246" s="2787"/>
      <c r="G246" s="2787"/>
      <c r="H246" s="2787"/>
      <c r="I246" s="2787"/>
      <c r="J246" s="2787"/>
      <c r="K246" s="2787"/>
      <c r="L246" s="2787"/>
      <c r="M246" s="2787"/>
    </row>
    <row r="247" spans="3:13">
      <c r="C247" s="2787"/>
      <c r="D247" s="2787"/>
      <c r="E247" s="2787"/>
      <c r="F247" s="2787"/>
      <c r="G247" s="2787"/>
      <c r="H247" s="2787"/>
      <c r="I247" s="2787"/>
      <c r="J247" s="2787"/>
      <c r="K247" s="2787"/>
      <c r="L247" s="2787"/>
      <c r="M247" s="2787"/>
    </row>
    <row r="248" spans="3:13">
      <c r="C248" s="2787"/>
      <c r="D248" s="2787"/>
      <c r="E248" s="2787"/>
      <c r="F248" s="2787"/>
      <c r="G248" s="2787"/>
      <c r="H248" s="2787"/>
      <c r="I248" s="2787"/>
      <c r="J248" s="2787"/>
      <c r="K248" s="2787"/>
      <c r="L248" s="2787"/>
      <c r="M248" s="2787"/>
    </row>
    <row r="249" spans="3:13">
      <c r="C249" s="2787"/>
      <c r="D249" s="2787"/>
      <c r="E249" s="2787"/>
      <c r="F249" s="2787"/>
      <c r="G249" s="2787"/>
      <c r="H249" s="2787"/>
      <c r="I249" s="2787"/>
      <c r="J249" s="2787"/>
      <c r="K249" s="2787"/>
      <c r="L249" s="2787"/>
      <c r="M249" s="2787"/>
    </row>
    <row r="250" spans="3:13">
      <c r="C250" s="2787"/>
      <c r="D250" s="2787"/>
      <c r="E250" s="2787"/>
      <c r="F250" s="2787"/>
      <c r="G250" s="2787"/>
      <c r="H250" s="2787"/>
      <c r="I250" s="2787"/>
      <c r="J250" s="2787"/>
      <c r="K250" s="2787"/>
      <c r="L250" s="2787"/>
      <c r="M250" s="2787"/>
    </row>
    <row r="251" spans="3:13">
      <c r="C251" s="2787"/>
      <c r="D251" s="2787"/>
      <c r="E251" s="2787"/>
      <c r="F251" s="2787"/>
      <c r="G251" s="2787"/>
      <c r="H251" s="2787"/>
      <c r="I251" s="2787"/>
      <c r="J251" s="2787"/>
      <c r="K251" s="2787"/>
      <c r="L251" s="2787"/>
      <c r="M251" s="2787"/>
    </row>
    <row r="252" spans="3:13">
      <c r="C252" s="2787"/>
      <c r="D252" s="2787"/>
      <c r="E252" s="2787"/>
      <c r="F252" s="2787"/>
      <c r="G252" s="2787"/>
      <c r="H252" s="2787"/>
      <c r="I252" s="2787"/>
      <c r="J252" s="2787"/>
      <c r="K252" s="2787"/>
      <c r="L252" s="2787"/>
      <c r="M252" s="2787"/>
    </row>
    <row r="253" spans="3:13">
      <c r="C253" s="2787"/>
      <c r="D253" s="2787"/>
      <c r="E253" s="2787"/>
      <c r="F253" s="2787"/>
      <c r="G253" s="2787"/>
      <c r="H253" s="2787"/>
      <c r="I253" s="2787"/>
      <c r="J253" s="2787"/>
      <c r="K253" s="2787"/>
      <c r="L253" s="2787"/>
      <c r="M253" s="2787"/>
    </row>
    <row r="254" spans="3:13">
      <c r="C254" s="2787"/>
      <c r="D254" s="2787"/>
      <c r="E254" s="2787"/>
      <c r="F254" s="2787"/>
      <c r="G254" s="2787"/>
      <c r="H254" s="2787"/>
      <c r="I254" s="2787"/>
      <c r="J254" s="2787"/>
      <c r="K254" s="2787"/>
      <c r="L254" s="2787"/>
      <c r="M254" s="2787"/>
    </row>
    <row r="255" spans="3:13">
      <c r="C255" s="2787"/>
      <c r="D255" s="2787"/>
      <c r="E255" s="2787"/>
      <c r="F255" s="2787"/>
      <c r="G255" s="2787"/>
      <c r="H255" s="2787"/>
      <c r="I255" s="2787"/>
      <c r="J255" s="2787"/>
      <c r="K255" s="2787"/>
      <c r="L255" s="2787"/>
      <c r="M255" s="2787"/>
    </row>
    <row r="256" spans="3:13">
      <c r="C256" s="2787"/>
      <c r="D256" s="2787"/>
      <c r="E256" s="2787"/>
      <c r="F256" s="2787"/>
      <c r="G256" s="2787"/>
      <c r="H256" s="2787"/>
      <c r="I256" s="2787"/>
      <c r="J256" s="2787"/>
      <c r="K256" s="2787"/>
      <c r="L256" s="2787"/>
      <c r="M256" s="2787"/>
    </row>
    <row r="257" spans="3:13">
      <c r="C257" s="2787"/>
      <c r="D257" s="2787"/>
      <c r="E257" s="2787"/>
      <c r="F257" s="2787"/>
      <c r="G257" s="2787"/>
      <c r="H257" s="2787"/>
      <c r="I257" s="2787"/>
      <c r="J257" s="2787"/>
      <c r="K257" s="2787"/>
      <c r="L257" s="2787"/>
      <c r="M257" s="2787"/>
    </row>
    <row r="258" spans="3:13">
      <c r="C258" s="2787"/>
      <c r="D258" s="2787"/>
      <c r="E258" s="2787"/>
      <c r="F258" s="2787"/>
      <c r="G258" s="2787"/>
      <c r="H258" s="2787"/>
      <c r="I258" s="2787"/>
      <c r="J258" s="2787"/>
      <c r="K258" s="2787"/>
      <c r="L258" s="2787"/>
      <c r="M258" s="2787"/>
    </row>
    <row r="259" spans="3:13">
      <c r="C259" s="2787"/>
      <c r="D259" s="2787"/>
      <c r="E259" s="2787"/>
      <c r="F259" s="2787"/>
      <c r="G259" s="2787"/>
      <c r="H259" s="2787"/>
      <c r="I259" s="2787"/>
      <c r="J259" s="2787"/>
      <c r="K259" s="2787"/>
      <c r="L259" s="2787"/>
      <c r="M259" s="2787"/>
    </row>
    <row r="260" spans="3:13">
      <c r="C260" s="2787"/>
      <c r="D260" s="2787"/>
      <c r="E260" s="2787"/>
      <c r="F260" s="2787"/>
      <c r="G260" s="2787"/>
      <c r="H260" s="2787"/>
      <c r="I260" s="2787"/>
      <c r="J260" s="2787"/>
      <c r="K260" s="2787"/>
      <c r="L260" s="2787"/>
      <c r="M260" s="2787"/>
    </row>
    <row r="261" spans="3:13">
      <c r="C261" s="2787"/>
      <c r="D261" s="2787"/>
      <c r="E261" s="2787"/>
      <c r="F261" s="2787"/>
      <c r="G261" s="2787"/>
      <c r="H261" s="2787"/>
      <c r="I261" s="2787"/>
      <c r="J261" s="2787"/>
      <c r="K261" s="2787"/>
      <c r="L261" s="2787"/>
      <c r="M261" s="2787"/>
    </row>
    <row r="262" spans="3:13">
      <c r="C262" s="2787"/>
      <c r="D262" s="2787"/>
      <c r="E262" s="2787"/>
      <c r="F262" s="2787"/>
      <c r="G262" s="2787"/>
      <c r="H262" s="2787"/>
      <c r="I262" s="2787"/>
      <c r="J262" s="2787"/>
      <c r="K262" s="2787"/>
      <c r="L262" s="2787"/>
      <c r="M262" s="2787"/>
    </row>
    <row r="263" spans="3:13">
      <c r="C263" s="2787"/>
      <c r="D263" s="2787"/>
      <c r="E263" s="2787"/>
      <c r="F263" s="2787"/>
      <c r="G263" s="2787"/>
      <c r="H263" s="2787"/>
      <c r="I263" s="2787"/>
      <c r="J263" s="2787"/>
      <c r="K263" s="2787"/>
      <c r="L263" s="2787"/>
      <c r="M263" s="2787"/>
    </row>
    <row r="264" spans="3:13">
      <c r="C264" s="2787"/>
      <c r="D264" s="2787"/>
      <c r="E264" s="2787"/>
      <c r="F264" s="2787"/>
      <c r="G264" s="2787"/>
      <c r="H264" s="2787"/>
      <c r="I264" s="2787"/>
      <c r="J264" s="2787"/>
      <c r="K264" s="2787"/>
      <c r="L264" s="2787"/>
      <c r="M264" s="2787"/>
    </row>
    <row r="265" spans="3:13">
      <c r="C265" s="2787"/>
      <c r="D265" s="2787"/>
      <c r="E265" s="2787"/>
      <c r="F265" s="2787"/>
      <c r="G265" s="2787"/>
      <c r="H265" s="2787"/>
      <c r="I265" s="2787"/>
      <c r="J265" s="2787"/>
      <c r="K265" s="2787"/>
      <c r="L265" s="2787"/>
      <c r="M265" s="2787"/>
    </row>
    <row r="266" spans="3:13">
      <c r="C266" s="2787"/>
      <c r="D266" s="2787"/>
      <c r="E266" s="2787"/>
      <c r="F266" s="2787"/>
      <c r="G266" s="2787"/>
      <c r="H266" s="2787"/>
      <c r="I266" s="2787"/>
      <c r="J266" s="2787"/>
      <c r="K266" s="2787"/>
      <c r="L266" s="2787"/>
      <c r="M266" s="2787"/>
    </row>
    <row r="267" spans="3:13">
      <c r="C267" s="2787"/>
      <c r="D267" s="2787"/>
      <c r="E267" s="2787"/>
      <c r="F267" s="2787"/>
      <c r="G267" s="2787"/>
      <c r="H267" s="2787"/>
      <c r="I267" s="2787"/>
      <c r="J267" s="2787"/>
      <c r="K267" s="2787"/>
      <c r="L267" s="2787"/>
      <c r="M267" s="2787"/>
    </row>
    <row r="268" spans="3:13">
      <c r="C268" s="2787"/>
      <c r="D268" s="2787"/>
      <c r="E268" s="2787"/>
      <c r="F268" s="2787"/>
      <c r="G268" s="2787"/>
      <c r="H268" s="2787"/>
      <c r="I268" s="2787"/>
      <c r="J268" s="2787"/>
      <c r="K268" s="2787"/>
      <c r="L268" s="2787"/>
      <c r="M268" s="2787"/>
    </row>
    <row r="269" spans="3:13">
      <c r="C269" s="2787"/>
      <c r="D269" s="2787"/>
      <c r="E269" s="2787"/>
      <c r="F269" s="2787"/>
      <c r="G269" s="2787"/>
      <c r="H269" s="2787"/>
      <c r="I269" s="2787"/>
      <c r="J269" s="2787"/>
      <c r="K269" s="2787"/>
      <c r="L269" s="2787"/>
      <c r="M269" s="2787"/>
    </row>
    <row r="270" spans="3:13">
      <c r="C270" s="2787"/>
      <c r="D270" s="2787"/>
      <c r="E270" s="2787"/>
      <c r="F270" s="2787"/>
      <c r="G270" s="2787"/>
      <c r="H270" s="2787"/>
      <c r="I270" s="2787"/>
      <c r="J270" s="2787"/>
      <c r="K270" s="2787"/>
      <c r="L270" s="2787"/>
      <c r="M270" s="2787"/>
    </row>
    <row r="271" spans="3:13">
      <c r="C271" s="2787"/>
      <c r="D271" s="2787"/>
      <c r="E271" s="2787"/>
      <c r="F271" s="2787"/>
      <c r="G271" s="2787"/>
      <c r="H271" s="2787"/>
      <c r="I271" s="2787"/>
      <c r="J271" s="2787"/>
      <c r="K271" s="2787"/>
      <c r="L271" s="2787"/>
      <c r="M271" s="2787"/>
    </row>
    <row r="272" spans="3:13">
      <c r="C272" s="2787"/>
      <c r="D272" s="2787"/>
      <c r="E272" s="2787"/>
      <c r="F272" s="2787"/>
      <c r="G272" s="2787"/>
      <c r="H272" s="2787"/>
      <c r="I272" s="2787"/>
      <c r="J272" s="2787"/>
      <c r="K272" s="2787"/>
      <c r="L272" s="2787"/>
      <c r="M272" s="2787"/>
    </row>
    <row r="273" spans="3:13">
      <c r="C273" s="2787"/>
      <c r="D273" s="2787"/>
      <c r="E273" s="2787"/>
      <c r="F273" s="2787"/>
      <c r="G273" s="2787"/>
      <c r="H273" s="2787"/>
      <c r="I273" s="2787"/>
      <c r="J273" s="2787"/>
      <c r="K273" s="2787"/>
      <c r="L273" s="2787"/>
      <c r="M273" s="2787"/>
    </row>
    <row r="274" spans="3:13">
      <c r="C274" s="2787"/>
      <c r="D274" s="2787"/>
      <c r="E274" s="2787"/>
      <c r="F274" s="2787"/>
      <c r="G274" s="2787"/>
      <c r="H274" s="2787"/>
      <c r="I274" s="2787"/>
      <c r="J274" s="2787"/>
      <c r="K274" s="2787"/>
      <c r="L274" s="2787"/>
      <c r="M274" s="2787"/>
    </row>
    <row r="275" spans="3:13">
      <c r="C275" s="2787"/>
      <c r="D275" s="2787"/>
      <c r="E275" s="2787"/>
      <c r="F275" s="2787"/>
      <c r="G275" s="2787"/>
      <c r="H275" s="2787"/>
      <c r="I275" s="2787"/>
      <c r="J275" s="2787"/>
      <c r="K275" s="2787"/>
      <c r="L275" s="2787"/>
      <c r="M275" s="2787"/>
    </row>
  </sheetData>
  <mergeCells count="35">
    <mergeCell ref="M131:M132"/>
    <mergeCell ref="R5:R6"/>
    <mergeCell ref="A6:B6"/>
    <mergeCell ref="C5:C6"/>
    <mergeCell ref="D5:G5"/>
    <mergeCell ref="H5:H6"/>
    <mergeCell ref="I5:L5"/>
    <mergeCell ref="M5:M6"/>
    <mergeCell ref="A5:B5"/>
    <mergeCell ref="N5:Q5"/>
    <mergeCell ref="T88:T89"/>
    <mergeCell ref="A89:B90"/>
    <mergeCell ref="N89:Q89"/>
    <mergeCell ref="R89:R90"/>
    <mergeCell ref="C89:C90"/>
    <mergeCell ref="D89:G89"/>
    <mergeCell ref="H89:H90"/>
    <mergeCell ref="I89:L89"/>
    <mergeCell ref="M89:M90"/>
    <mergeCell ref="A131:B132"/>
    <mergeCell ref="S47:S48"/>
    <mergeCell ref="A47:B48"/>
    <mergeCell ref="N47:Q47"/>
    <mergeCell ref="R47:R48"/>
    <mergeCell ref="C47:C48"/>
    <mergeCell ref="D47:G47"/>
    <mergeCell ref="H47:H48"/>
    <mergeCell ref="I47:L47"/>
    <mergeCell ref="M47:M48"/>
    <mergeCell ref="N131:Q131"/>
    <mergeCell ref="R131:R132"/>
    <mergeCell ref="C131:C132"/>
    <mergeCell ref="D131:G131"/>
    <mergeCell ref="H131:H132"/>
    <mergeCell ref="I131:L131"/>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rowBreaks count="1" manualBreakCount="1">
    <brk id="87" max="16383" man="1"/>
  </rowBreaks>
</worksheet>
</file>

<file path=xl/worksheets/sheet67.xml><?xml version="1.0" encoding="utf-8"?>
<worksheet xmlns="http://schemas.openxmlformats.org/spreadsheetml/2006/main" xmlns:r="http://schemas.openxmlformats.org/officeDocument/2006/relationships">
  <sheetPr published="0">
    <tabColor theme="3"/>
  </sheetPr>
  <dimension ref="A1:Z62"/>
  <sheetViews>
    <sheetView zoomScaleNormal="100" workbookViewId="0">
      <selection activeCell="F4" sqref="F4"/>
    </sheetView>
  </sheetViews>
  <sheetFormatPr baseColWidth="10" defaultColWidth="8.85546875" defaultRowHeight="12.75"/>
  <cols>
    <col min="1" max="1" width="11.42578125" style="1409" customWidth="1"/>
    <col min="2" max="2" width="51.85546875" style="1409" customWidth="1"/>
    <col min="3" max="26" width="18.28515625" style="1409" customWidth="1"/>
    <col min="27" max="16384" width="8.85546875" style="1409"/>
  </cols>
  <sheetData>
    <row r="1" spans="1:26" s="1325" customFormat="1" ht="18">
      <c r="A1" s="2793" t="s">
        <v>1898</v>
      </c>
      <c r="B1" s="2793"/>
      <c r="C1" s="2793"/>
      <c r="D1" s="2800"/>
      <c r="E1" s="2800"/>
      <c r="F1" s="2800"/>
      <c r="G1" s="2801"/>
      <c r="H1" s="2801"/>
      <c r="I1" s="2801"/>
      <c r="J1" s="2801"/>
      <c r="K1" s="2801"/>
      <c r="L1" s="2801"/>
      <c r="M1" s="2801"/>
      <c r="N1" s="2801"/>
      <c r="O1" s="2801"/>
      <c r="P1" s="2801"/>
      <c r="Q1" s="2801"/>
      <c r="R1" s="2801"/>
      <c r="S1" s="2801"/>
      <c r="T1" s="2801"/>
      <c r="U1" s="2801"/>
      <c r="V1" s="2801"/>
      <c r="W1" s="2801"/>
      <c r="X1" s="2801"/>
      <c r="Y1" s="2801"/>
      <c r="Z1" s="2801"/>
    </row>
    <row r="2" spans="1:26" s="1326" customFormat="1" ht="11.25">
      <c r="A2" s="2794" t="str">
        <f>'PAGE DE GARDE'!C8</f>
        <v>ELECTRICITE</v>
      </c>
      <c r="B2" s="2795" t="str">
        <f>'PAGE DE GARDE'!C10</f>
        <v>PT 2015-2016 V0</v>
      </c>
      <c r="C2" s="2794"/>
      <c r="D2" s="2802"/>
      <c r="E2" s="2802"/>
      <c r="F2" s="2802"/>
      <c r="G2" s="2797"/>
      <c r="H2" s="2797"/>
      <c r="I2" s="2797"/>
      <c r="J2" s="2797"/>
      <c r="K2" s="2797"/>
      <c r="L2" s="2797"/>
      <c r="M2" s="2797"/>
      <c r="N2" s="2797"/>
      <c r="O2" s="2797"/>
      <c r="P2" s="2797"/>
      <c r="Q2" s="2797"/>
      <c r="R2" s="2797"/>
      <c r="S2" s="2797"/>
      <c r="T2" s="2797"/>
      <c r="U2" s="2797"/>
      <c r="V2" s="2797"/>
      <c r="W2" s="2797"/>
      <c r="X2" s="2797"/>
      <c r="Y2" s="2797"/>
      <c r="Z2" s="2797"/>
    </row>
    <row r="3" spans="1:26" s="1326" customFormat="1" ht="11.25">
      <c r="A3" s="2796" t="str">
        <f>'PAGE DE GARDE'!C7</f>
        <v>GRD</v>
      </c>
      <c r="B3" s="2797"/>
      <c r="C3" s="2794"/>
      <c r="D3" s="2802"/>
      <c r="E3" s="2802"/>
      <c r="F3" s="2802"/>
      <c r="G3" s="2797"/>
      <c r="H3" s="2797"/>
      <c r="I3" s="2797"/>
      <c r="J3" s="2797"/>
      <c r="K3" s="2797"/>
      <c r="L3" s="2797"/>
      <c r="M3" s="2797"/>
      <c r="N3" s="2797"/>
      <c r="O3" s="2797"/>
      <c r="P3" s="2797"/>
      <c r="Q3" s="2797"/>
      <c r="R3" s="2797"/>
      <c r="S3" s="2797"/>
      <c r="T3" s="2797"/>
      <c r="U3" s="2797"/>
      <c r="V3" s="2797"/>
      <c r="W3" s="2797"/>
      <c r="X3" s="2797"/>
      <c r="Y3" s="2797"/>
      <c r="Z3" s="2797"/>
    </row>
    <row r="4" spans="1:26" ht="13.5" thickBot="1"/>
    <row r="5" spans="1:26" s="1706" customFormat="1" ht="15" customHeight="1" thickBot="1">
      <c r="A5" s="4136" t="s">
        <v>1087</v>
      </c>
      <c r="B5" s="4137"/>
      <c r="C5" s="4170" t="s">
        <v>1116</v>
      </c>
      <c r="D5" s="4154"/>
      <c r="E5" s="4154"/>
      <c r="F5" s="4154"/>
      <c r="G5" s="4154"/>
      <c r="H5" s="4154"/>
      <c r="I5" s="4171"/>
      <c r="J5" s="4172" t="s">
        <v>1117</v>
      </c>
      <c r="K5" s="4170" t="s">
        <v>1051</v>
      </c>
      <c r="L5" s="4154"/>
      <c r="M5" s="4154"/>
      <c r="N5" s="4154"/>
      <c r="O5" s="4154"/>
      <c r="P5" s="4154"/>
      <c r="Q5" s="4171"/>
      <c r="R5" s="4168" t="s">
        <v>1088</v>
      </c>
      <c r="S5" s="4165" t="s">
        <v>1083</v>
      </c>
      <c r="T5" s="4166"/>
      <c r="U5" s="4166"/>
      <c r="V5" s="4166"/>
      <c r="W5" s="4166"/>
      <c r="X5" s="4166"/>
      <c r="Y5" s="4167"/>
      <c r="Z5" s="4168" t="s">
        <v>1092</v>
      </c>
    </row>
    <row r="6" spans="1:26" s="1706" customFormat="1" ht="63" customHeight="1" thickBot="1">
      <c r="A6" s="4138"/>
      <c r="B6" s="4139"/>
      <c r="C6" s="2933" t="s">
        <v>1053</v>
      </c>
      <c r="D6" s="2911" t="s">
        <v>1054</v>
      </c>
      <c r="E6" s="2911" t="s">
        <v>1055</v>
      </c>
      <c r="F6" s="2911" t="s">
        <v>1056</v>
      </c>
      <c r="G6" s="2911" t="s">
        <v>1057</v>
      </c>
      <c r="H6" s="2912" t="s">
        <v>1058</v>
      </c>
      <c r="I6" s="2934" t="s">
        <v>1059</v>
      </c>
      <c r="J6" s="4173"/>
      <c r="K6" s="2933" t="s">
        <v>1053</v>
      </c>
      <c r="L6" s="2911" t="s">
        <v>1054</v>
      </c>
      <c r="M6" s="2911" t="s">
        <v>1055</v>
      </c>
      <c r="N6" s="2911" t="s">
        <v>1056</v>
      </c>
      <c r="O6" s="2911" t="s">
        <v>1057</v>
      </c>
      <c r="P6" s="2912" t="s">
        <v>1058</v>
      </c>
      <c r="Q6" s="2934" t="s">
        <v>1059</v>
      </c>
      <c r="R6" s="4169"/>
      <c r="S6" s="2933" t="s">
        <v>1053</v>
      </c>
      <c r="T6" s="2911" t="s">
        <v>1054</v>
      </c>
      <c r="U6" s="2911" t="s">
        <v>1055</v>
      </c>
      <c r="V6" s="2911" t="s">
        <v>1056</v>
      </c>
      <c r="W6" s="2911" t="s">
        <v>1057</v>
      </c>
      <c r="X6" s="2912" t="s">
        <v>1058</v>
      </c>
      <c r="Y6" s="2935" t="s">
        <v>1059</v>
      </c>
      <c r="Z6" s="4169"/>
    </row>
    <row r="7" spans="1:26" s="1706" customFormat="1" ht="12.75" customHeight="1">
      <c r="A7" s="2936"/>
      <c r="B7" s="3762" t="s">
        <v>1995</v>
      </c>
      <c r="C7" s="3771"/>
      <c r="D7" s="3764"/>
      <c r="E7" s="3764"/>
      <c r="F7" s="3764"/>
      <c r="G7" s="3764"/>
      <c r="H7" s="3764"/>
      <c r="I7" s="2944">
        <f>SUM(C7:H7)</f>
        <v>0</v>
      </c>
      <c r="J7" s="2945">
        <f>I7</f>
        <v>0</v>
      </c>
      <c r="K7" s="3771"/>
      <c r="L7" s="3764"/>
      <c r="M7" s="3764"/>
      <c r="N7" s="3764"/>
      <c r="O7" s="3764"/>
      <c r="P7" s="3764"/>
      <c r="Q7" s="2944">
        <f>SUM(K7:P7)</f>
        <v>0</v>
      </c>
      <c r="R7" s="2946">
        <f>J7+Q7</f>
        <v>0</v>
      </c>
      <c r="S7" s="3765"/>
      <c r="T7" s="3772"/>
      <c r="U7" s="3772"/>
      <c r="V7" s="3772"/>
      <c r="W7" s="3772"/>
      <c r="X7" s="3772"/>
      <c r="Y7" s="2947">
        <f>SUM(S7:X7)</f>
        <v>0</v>
      </c>
      <c r="Z7" s="2946">
        <f>R7+Y7</f>
        <v>0</v>
      </c>
    </row>
    <row r="8" spans="1:26" s="1706" customFormat="1">
      <c r="A8" s="2907"/>
      <c r="B8" s="2899" t="s">
        <v>379</v>
      </c>
      <c r="C8" s="2803"/>
      <c r="D8" s="1756"/>
      <c r="E8" s="1756"/>
      <c r="F8" s="1756"/>
      <c r="G8" s="1756"/>
      <c r="H8" s="1756"/>
      <c r="I8" s="2944">
        <f>SUM(C8:H8)</f>
        <v>0</v>
      </c>
      <c r="J8" s="2945">
        <f>I8</f>
        <v>0</v>
      </c>
      <c r="K8" s="2803"/>
      <c r="L8" s="1756"/>
      <c r="M8" s="1756"/>
      <c r="N8" s="1756"/>
      <c r="O8" s="1756"/>
      <c r="P8" s="1756"/>
      <c r="Q8" s="2944">
        <f>SUM(K8:P8)</f>
        <v>0</v>
      </c>
      <c r="R8" s="2946">
        <f>J8+Q8</f>
        <v>0</v>
      </c>
      <c r="S8" s="1755"/>
      <c r="T8" s="1756"/>
      <c r="U8" s="1756"/>
      <c r="V8" s="1756"/>
      <c r="W8" s="1756"/>
      <c r="X8" s="1756"/>
      <c r="Y8" s="2947">
        <f>SUM(S8:X8)</f>
        <v>0</v>
      </c>
      <c r="Z8" s="2946">
        <f>R8+Y8</f>
        <v>0</v>
      </c>
    </row>
    <row r="9" spans="1:26" s="1706" customFormat="1">
      <c r="A9" s="2907"/>
      <c r="B9" s="2899" t="s">
        <v>380</v>
      </c>
      <c r="C9" s="2803"/>
      <c r="D9" s="1756"/>
      <c r="E9" s="1756"/>
      <c r="F9" s="1756"/>
      <c r="G9" s="1756"/>
      <c r="H9" s="1756"/>
      <c r="I9" s="2944">
        <f t="shared" ref="I9:I43" si="0">SUM(C9:H9)</f>
        <v>0</v>
      </c>
      <c r="J9" s="2945">
        <f t="shared" ref="J9:J43" si="1">I9</f>
        <v>0</v>
      </c>
      <c r="K9" s="2803"/>
      <c r="L9" s="1756"/>
      <c r="M9" s="1756"/>
      <c r="N9" s="1756"/>
      <c r="O9" s="1756"/>
      <c r="P9" s="1756"/>
      <c r="Q9" s="2944">
        <f t="shared" ref="Q9:Q43" si="2">SUM(K9:P9)</f>
        <v>0</v>
      </c>
      <c r="R9" s="2946">
        <f t="shared" ref="R9:R43" si="3">J9+Q9</f>
        <v>0</v>
      </c>
      <c r="S9" s="1755"/>
      <c r="T9" s="1756"/>
      <c r="U9" s="1756"/>
      <c r="V9" s="1756"/>
      <c r="W9" s="1756"/>
      <c r="X9" s="1756"/>
      <c r="Y9" s="2947">
        <f t="shared" ref="Y9:Y42" si="4">SUM(S9:X9)</f>
        <v>0</v>
      </c>
      <c r="Z9" s="2946">
        <f t="shared" ref="Z9:Z43" si="5">R9+Y9</f>
        <v>0</v>
      </c>
    </row>
    <row r="10" spans="1:26" s="1706" customFormat="1">
      <c r="A10" s="1619"/>
      <c r="B10" s="2899" t="s">
        <v>381</v>
      </c>
      <c r="C10" s="2803"/>
      <c r="D10" s="1756"/>
      <c r="E10" s="1756"/>
      <c r="F10" s="1756"/>
      <c r="G10" s="1756"/>
      <c r="H10" s="1756"/>
      <c r="I10" s="2944">
        <f t="shared" si="0"/>
        <v>0</v>
      </c>
      <c r="J10" s="2945">
        <f>I10</f>
        <v>0</v>
      </c>
      <c r="K10" s="2803"/>
      <c r="L10" s="1756"/>
      <c r="M10" s="1756"/>
      <c r="N10" s="1756"/>
      <c r="O10" s="1756"/>
      <c r="P10" s="1756"/>
      <c r="Q10" s="2944">
        <f t="shared" si="2"/>
        <v>0</v>
      </c>
      <c r="R10" s="2946">
        <f t="shared" si="3"/>
        <v>0</v>
      </c>
      <c r="S10" s="1755"/>
      <c r="T10" s="1756"/>
      <c r="U10" s="1756"/>
      <c r="V10" s="1756"/>
      <c r="W10" s="1756"/>
      <c r="X10" s="1756"/>
      <c r="Y10" s="2947">
        <f t="shared" si="4"/>
        <v>0</v>
      </c>
      <c r="Z10" s="2946">
        <f t="shared" si="5"/>
        <v>0</v>
      </c>
    </row>
    <row r="11" spans="1:26" s="1706" customFormat="1">
      <c r="A11" s="1619"/>
      <c r="B11" s="2899" t="s">
        <v>382</v>
      </c>
      <c r="C11" s="2803"/>
      <c r="D11" s="1756"/>
      <c r="E11" s="1756"/>
      <c r="F11" s="1756"/>
      <c r="G11" s="1756"/>
      <c r="H11" s="1756"/>
      <c r="I11" s="2944">
        <f t="shared" si="0"/>
        <v>0</v>
      </c>
      <c r="J11" s="2945">
        <f t="shared" si="1"/>
        <v>0</v>
      </c>
      <c r="K11" s="2803"/>
      <c r="L11" s="1756"/>
      <c r="M11" s="1756"/>
      <c r="N11" s="1756"/>
      <c r="O11" s="1756"/>
      <c r="P11" s="1756"/>
      <c r="Q11" s="2944">
        <f t="shared" si="2"/>
        <v>0</v>
      </c>
      <c r="R11" s="2946">
        <f t="shared" si="3"/>
        <v>0</v>
      </c>
      <c r="S11" s="1755"/>
      <c r="T11" s="1756"/>
      <c r="U11" s="1756"/>
      <c r="V11" s="1756"/>
      <c r="W11" s="1756"/>
      <c r="X11" s="1756"/>
      <c r="Y11" s="2947">
        <f t="shared" si="4"/>
        <v>0</v>
      </c>
      <c r="Z11" s="2946">
        <f t="shared" si="5"/>
        <v>0</v>
      </c>
    </row>
    <row r="12" spans="1:26" s="1706" customFormat="1">
      <c r="A12" s="1619"/>
      <c r="B12" s="2899" t="s">
        <v>383</v>
      </c>
      <c r="C12" s="2803"/>
      <c r="D12" s="1756"/>
      <c r="E12" s="1756"/>
      <c r="F12" s="1756"/>
      <c r="G12" s="1756"/>
      <c r="H12" s="1756"/>
      <c r="I12" s="2944">
        <f t="shared" si="0"/>
        <v>0</v>
      </c>
      <c r="J12" s="2945">
        <f t="shared" si="1"/>
        <v>0</v>
      </c>
      <c r="K12" s="2803"/>
      <c r="L12" s="1756"/>
      <c r="M12" s="1756"/>
      <c r="N12" s="1756"/>
      <c r="O12" s="1756"/>
      <c r="P12" s="1756"/>
      <c r="Q12" s="2944">
        <f t="shared" si="2"/>
        <v>0</v>
      </c>
      <c r="R12" s="2946">
        <f t="shared" si="3"/>
        <v>0</v>
      </c>
      <c r="S12" s="1755"/>
      <c r="T12" s="1756"/>
      <c r="U12" s="1756"/>
      <c r="V12" s="1756"/>
      <c r="W12" s="1756"/>
      <c r="X12" s="1756"/>
      <c r="Y12" s="2947">
        <f t="shared" si="4"/>
        <v>0</v>
      </c>
      <c r="Z12" s="2946">
        <f t="shared" si="5"/>
        <v>0</v>
      </c>
    </row>
    <row r="13" spans="1:26" s="1706" customFormat="1">
      <c r="A13" s="1619"/>
      <c r="B13" s="2899" t="s">
        <v>384</v>
      </c>
      <c r="C13" s="2803"/>
      <c r="D13" s="1756"/>
      <c r="E13" s="1756"/>
      <c r="F13" s="1756"/>
      <c r="G13" s="1756"/>
      <c r="H13" s="1756"/>
      <c r="I13" s="2944">
        <f t="shared" si="0"/>
        <v>0</v>
      </c>
      <c r="J13" s="2945">
        <f t="shared" si="1"/>
        <v>0</v>
      </c>
      <c r="K13" s="2803"/>
      <c r="L13" s="1756"/>
      <c r="M13" s="1756"/>
      <c r="N13" s="1756"/>
      <c r="O13" s="1756"/>
      <c r="P13" s="1756"/>
      <c r="Q13" s="2944">
        <f t="shared" si="2"/>
        <v>0</v>
      </c>
      <c r="R13" s="2946">
        <f t="shared" si="3"/>
        <v>0</v>
      </c>
      <c r="S13" s="1755"/>
      <c r="T13" s="1756"/>
      <c r="U13" s="1756"/>
      <c r="V13" s="1756"/>
      <c r="W13" s="1756"/>
      <c r="X13" s="1756"/>
      <c r="Y13" s="2947">
        <f t="shared" si="4"/>
        <v>0</v>
      </c>
      <c r="Z13" s="2946">
        <f t="shared" si="5"/>
        <v>0</v>
      </c>
    </row>
    <row r="14" spans="1:26" s="1706" customFormat="1">
      <c r="A14" s="1619"/>
      <c r="B14" s="2899" t="s">
        <v>385</v>
      </c>
      <c r="C14" s="2803"/>
      <c r="D14" s="1756"/>
      <c r="E14" s="1756"/>
      <c r="F14" s="1756"/>
      <c r="G14" s="1756"/>
      <c r="H14" s="1756"/>
      <c r="I14" s="2944">
        <f t="shared" si="0"/>
        <v>0</v>
      </c>
      <c r="J14" s="2945">
        <f t="shared" si="1"/>
        <v>0</v>
      </c>
      <c r="K14" s="2803"/>
      <c r="L14" s="1756"/>
      <c r="M14" s="1756"/>
      <c r="N14" s="1756"/>
      <c r="O14" s="1756"/>
      <c r="P14" s="1756"/>
      <c r="Q14" s="2944">
        <f t="shared" si="2"/>
        <v>0</v>
      </c>
      <c r="R14" s="2946">
        <f t="shared" si="3"/>
        <v>0</v>
      </c>
      <c r="S14" s="1755"/>
      <c r="T14" s="1756"/>
      <c r="U14" s="1756"/>
      <c r="V14" s="1756"/>
      <c r="W14" s="1756"/>
      <c r="X14" s="1756"/>
      <c r="Y14" s="2947">
        <f t="shared" si="4"/>
        <v>0</v>
      </c>
      <c r="Z14" s="2946">
        <f t="shared" si="5"/>
        <v>0</v>
      </c>
    </row>
    <row r="15" spans="1:26" s="1706" customFormat="1">
      <c r="A15" s="1619"/>
      <c r="B15" s="2899" t="s">
        <v>386</v>
      </c>
      <c r="C15" s="2803"/>
      <c r="D15" s="1756"/>
      <c r="E15" s="1756"/>
      <c r="F15" s="1756"/>
      <c r="G15" s="1756"/>
      <c r="H15" s="1756"/>
      <c r="I15" s="2944">
        <f t="shared" si="0"/>
        <v>0</v>
      </c>
      <c r="J15" s="2945">
        <f t="shared" si="1"/>
        <v>0</v>
      </c>
      <c r="K15" s="2803"/>
      <c r="L15" s="1756"/>
      <c r="M15" s="1756"/>
      <c r="N15" s="1756"/>
      <c r="O15" s="1756"/>
      <c r="P15" s="1756"/>
      <c r="Q15" s="2944">
        <f t="shared" si="2"/>
        <v>0</v>
      </c>
      <c r="R15" s="2946">
        <f t="shared" si="3"/>
        <v>0</v>
      </c>
      <c r="S15" s="1755"/>
      <c r="T15" s="1756"/>
      <c r="U15" s="1756"/>
      <c r="V15" s="1756"/>
      <c r="W15" s="1756"/>
      <c r="X15" s="1756"/>
      <c r="Y15" s="2947">
        <f t="shared" si="4"/>
        <v>0</v>
      </c>
      <c r="Z15" s="2946">
        <f t="shared" si="5"/>
        <v>0</v>
      </c>
    </row>
    <row r="16" spans="1:26" s="1706" customFormat="1">
      <c r="A16" s="1619"/>
      <c r="B16" s="2899" t="s">
        <v>387</v>
      </c>
      <c r="C16" s="2803"/>
      <c r="D16" s="1756"/>
      <c r="E16" s="1756"/>
      <c r="F16" s="1756"/>
      <c r="G16" s="1756"/>
      <c r="H16" s="1756"/>
      <c r="I16" s="2944">
        <f t="shared" si="0"/>
        <v>0</v>
      </c>
      <c r="J16" s="2945">
        <f t="shared" si="1"/>
        <v>0</v>
      </c>
      <c r="K16" s="2803"/>
      <c r="L16" s="1756"/>
      <c r="M16" s="1756"/>
      <c r="N16" s="1756"/>
      <c r="O16" s="1756"/>
      <c r="P16" s="1756"/>
      <c r="Q16" s="2944">
        <f t="shared" si="2"/>
        <v>0</v>
      </c>
      <c r="R16" s="2946">
        <f t="shared" si="3"/>
        <v>0</v>
      </c>
      <c r="S16" s="1755"/>
      <c r="T16" s="1756"/>
      <c r="U16" s="1756"/>
      <c r="V16" s="1756"/>
      <c r="W16" s="1756"/>
      <c r="X16" s="1756"/>
      <c r="Y16" s="2947">
        <f t="shared" si="4"/>
        <v>0</v>
      </c>
      <c r="Z16" s="2946">
        <f t="shared" si="5"/>
        <v>0</v>
      </c>
    </row>
    <row r="17" spans="1:26" s="1706" customFormat="1">
      <c r="A17" s="1619"/>
      <c r="B17" s="2899" t="s">
        <v>388</v>
      </c>
      <c r="C17" s="2803"/>
      <c r="D17" s="1756"/>
      <c r="E17" s="1756"/>
      <c r="F17" s="1756"/>
      <c r="G17" s="1756"/>
      <c r="H17" s="1756"/>
      <c r="I17" s="2944">
        <f t="shared" si="0"/>
        <v>0</v>
      </c>
      <c r="J17" s="2945">
        <f t="shared" si="1"/>
        <v>0</v>
      </c>
      <c r="K17" s="2803"/>
      <c r="L17" s="1756"/>
      <c r="M17" s="1756"/>
      <c r="N17" s="1756"/>
      <c r="O17" s="1756"/>
      <c r="P17" s="1756"/>
      <c r="Q17" s="2944">
        <f t="shared" si="2"/>
        <v>0</v>
      </c>
      <c r="R17" s="2946">
        <f t="shared" si="3"/>
        <v>0</v>
      </c>
      <c r="S17" s="1755"/>
      <c r="T17" s="1756"/>
      <c r="U17" s="1756"/>
      <c r="V17" s="1756"/>
      <c r="W17" s="1756"/>
      <c r="X17" s="1756"/>
      <c r="Y17" s="2947">
        <f t="shared" si="4"/>
        <v>0</v>
      </c>
      <c r="Z17" s="2946">
        <f t="shared" si="5"/>
        <v>0</v>
      </c>
    </row>
    <row r="18" spans="1:26" s="1706" customFormat="1">
      <c r="A18" s="1619"/>
      <c r="B18" s="2899" t="s">
        <v>389</v>
      </c>
      <c r="C18" s="2803"/>
      <c r="D18" s="1756"/>
      <c r="E18" s="1756"/>
      <c r="F18" s="1756"/>
      <c r="G18" s="1756"/>
      <c r="H18" s="1756"/>
      <c r="I18" s="2944">
        <f t="shared" si="0"/>
        <v>0</v>
      </c>
      <c r="J18" s="2945">
        <f t="shared" si="1"/>
        <v>0</v>
      </c>
      <c r="K18" s="2803"/>
      <c r="L18" s="1756"/>
      <c r="M18" s="1756"/>
      <c r="N18" s="1756"/>
      <c r="O18" s="1756"/>
      <c r="P18" s="1756"/>
      <c r="Q18" s="2944">
        <f t="shared" si="2"/>
        <v>0</v>
      </c>
      <c r="R18" s="2946">
        <f t="shared" si="3"/>
        <v>0</v>
      </c>
      <c r="S18" s="1755"/>
      <c r="T18" s="1756"/>
      <c r="U18" s="1756"/>
      <c r="V18" s="1756"/>
      <c r="W18" s="1756"/>
      <c r="X18" s="1756"/>
      <c r="Y18" s="2947">
        <f t="shared" si="4"/>
        <v>0</v>
      </c>
      <c r="Z18" s="2946">
        <f t="shared" si="5"/>
        <v>0</v>
      </c>
    </row>
    <row r="19" spans="1:26" s="1706" customFormat="1">
      <c r="A19" s="1619"/>
      <c r="B19" s="2899" t="s">
        <v>390</v>
      </c>
      <c r="C19" s="2803"/>
      <c r="D19" s="1756"/>
      <c r="E19" s="1756"/>
      <c r="F19" s="1756"/>
      <c r="G19" s="1756"/>
      <c r="H19" s="1756"/>
      <c r="I19" s="2944">
        <f t="shared" si="0"/>
        <v>0</v>
      </c>
      <c r="J19" s="2945">
        <f t="shared" si="1"/>
        <v>0</v>
      </c>
      <c r="K19" s="2803"/>
      <c r="L19" s="1756"/>
      <c r="M19" s="1756"/>
      <c r="N19" s="1756"/>
      <c r="O19" s="1756"/>
      <c r="P19" s="1756"/>
      <c r="Q19" s="2944">
        <f t="shared" si="2"/>
        <v>0</v>
      </c>
      <c r="R19" s="2946">
        <f t="shared" si="3"/>
        <v>0</v>
      </c>
      <c r="S19" s="1755"/>
      <c r="T19" s="1756"/>
      <c r="U19" s="1756"/>
      <c r="V19" s="1756"/>
      <c r="W19" s="1756"/>
      <c r="X19" s="1756"/>
      <c r="Y19" s="2947">
        <f t="shared" si="4"/>
        <v>0</v>
      </c>
      <c r="Z19" s="2946">
        <f t="shared" si="5"/>
        <v>0</v>
      </c>
    </row>
    <row r="20" spans="1:26" s="1706" customFormat="1">
      <c r="A20" s="1619"/>
      <c r="B20" s="2900" t="s">
        <v>391</v>
      </c>
      <c r="C20" s="2803"/>
      <c r="D20" s="1756"/>
      <c r="E20" s="1756"/>
      <c r="F20" s="1756"/>
      <c r="G20" s="1756"/>
      <c r="H20" s="1756"/>
      <c r="I20" s="2944">
        <f t="shared" si="0"/>
        <v>0</v>
      </c>
      <c r="J20" s="2945">
        <f t="shared" si="1"/>
        <v>0</v>
      </c>
      <c r="K20" s="2803"/>
      <c r="L20" s="1756"/>
      <c r="M20" s="1756"/>
      <c r="N20" s="1756"/>
      <c r="O20" s="1756"/>
      <c r="P20" s="1756"/>
      <c r="Q20" s="2944">
        <f>SUM(K20:P20)</f>
        <v>0</v>
      </c>
      <c r="R20" s="2946">
        <f t="shared" si="3"/>
        <v>0</v>
      </c>
      <c r="S20" s="1755"/>
      <c r="T20" s="1756"/>
      <c r="U20" s="1756"/>
      <c r="V20" s="1756"/>
      <c r="W20" s="1756"/>
      <c r="X20" s="1756"/>
      <c r="Y20" s="2947">
        <f t="shared" si="4"/>
        <v>0</v>
      </c>
      <c r="Z20" s="2946">
        <f t="shared" si="5"/>
        <v>0</v>
      </c>
    </row>
    <row r="21" spans="1:26" s="1706" customFormat="1">
      <c r="A21" s="1619"/>
      <c r="B21" s="2900" t="s">
        <v>392</v>
      </c>
      <c r="C21" s="2803"/>
      <c r="D21" s="1756"/>
      <c r="E21" s="1756"/>
      <c r="F21" s="1756"/>
      <c r="G21" s="1756"/>
      <c r="H21" s="1756"/>
      <c r="I21" s="2944">
        <f t="shared" si="0"/>
        <v>0</v>
      </c>
      <c r="J21" s="2945">
        <f t="shared" si="1"/>
        <v>0</v>
      </c>
      <c r="K21" s="2803"/>
      <c r="L21" s="1756"/>
      <c r="M21" s="1756"/>
      <c r="N21" s="1756"/>
      <c r="O21" s="1756"/>
      <c r="P21" s="1756"/>
      <c r="Q21" s="2944">
        <f t="shared" si="2"/>
        <v>0</v>
      </c>
      <c r="R21" s="2946">
        <f t="shared" si="3"/>
        <v>0</v>
      </c>
      <c r="S21" s="1755"/>
      <c r="T21" s="1756"/>
      <c r="U21" s="1756"/>
      <c r="V21" s="1756"/>
      <c r="W21" s="1756"/>
      <c r="X21" s="1756"/>
      <c r="Y21" s="2947">
        <f t="shared" si="4"/>
        <v>0</v>
      </c>
      <c r="Z21" s="2946">
        <f t="shared" si="5"/>
        <v>0</v>
      </c>
    </row>
    <row r="22" spans="1:26" s="1706" customFormat="1">
      <c r="A22" s="1619"/>
      <c r="B22" s="2900" t="s">
        <v>393</v>
      </c>
      <c r="C22" s="2803"/>
      <c r="D22" s="1756"/>
      <c r="E22" s="1756"/>
      <c r="F22" s="1756"/>
      <c r="G22" s="1756"/>
      <c r="H22" s="1756"/>
      <c r="I22" s="2944">
        <f t="shared" si="0"/>
        <v>0</v>
      </c>
      <c r="J22" s="2945">
        <f t="shared" si="1"/>
        <v>0</v>
      </c>
      <c r="K22" s="2803"/>
      <c r="L22" s="1756"/>
      <c r="M22" s="1756"/>
      <c r="N22" s="1756"/>
      <c r="O22" s="1756"/>
      <c r="P22" s="1756"/>
      <c r="Q22" s="2944">
        <f t="shared" si="2"/>
        <v>0</v>
      </c>
      <c r="R22" s="2946">
        <f t="shared" si="3"/>
        <v>0</v>
      </c>
      <c r="S22" s="1755"/>
      <c r="T22" s="1756"/>
      <c r="U22" s="1756"/>
      <c r="V22" s="1756"/>
      <c r="W22" s="1756"/>
      <c r="X22" s="1756"/>
      <c r="Y22" s="2947">
        <f t="shared" si="4"/>
        <v>0</v>
      </c>
      <c r="Z22" s="2946">
        <f t="shared" si="5"/>
        <v>0</v>
      </c>
    </row>
    <row r="23" spans="1:26" s="1706" customFormat="1">
      <c r="A23" s="1619"/>
      <c r="B23" s="2900" t="s">
        <v>394</v>
      </c>
      <c r="C23" s="2803"/>
      <c r="D23" s="1756"/>
      <c r="E23" s="1756"/>
      <c r="F23" s="1756"/>
      <c r="G23" s="1756"/>
      <c r="H23" s="1756"/>
      <c r="I23" s="2944">
        <f t="shared" si="0"/>
        <v>0</v>
      </c>
      <c r="J23" s="2945">
        <f t="shared" si="1"/>
        <v>0</v>
      </c>
      <c r="K23" s="2803"/>
      <c r="L23" s="1756"/>
      <c r="M23" s="1756"/>
      <c r="N23" s="1756"/>
      <c r="O23" s="1756"/>
      <c r="P23" s="1756"/>
      <c r="Q23" s="2944">
        <f t="shared" si="2"/>
        <v>0</v>
      </c>
      <c r="R23" s="2946">
        <f t="shared" si="3"/>
        <v>0</v>
      </c>
      <c r="S23" s="1755"/>
      <c r="T23" s="1756"/>
      <c r="U23" s="1756"/>
      <c r="V23" s="1756"/>
      <c r="W23" s="1756"/>
      <c r="X23" s="1756"/>
      <c r="Y23" s="2947">
        <f t="shared" si="4"/>
        <v>0</v>
      </c>
      <c r="Z23" s="2946">
        <f t="shared" si="5"/>
        <v>0</v>
      </c>
    </row>
    <row r="24" spans="1:26" s="1706" customFormat="1">
      <c r="A24" s="1619"/>
      <c r="B24" s="2900" t="s">
        <v>395</v>
      </c>
      <c r="C24" s="2803"/>
      <c r="D24" s="1756"/>
      <c r="E24" s="1756"/>
      <c r="F24" s="1756"/>
      <c r="G24" s="1756"/>
      <c r="H24" s="1756"/>
      <c r="I24" s="2944">
        <f t="shared" si="0"/>
        <v>0</v>
      </c>
      <c r="J24" s="2945">
        <f t="shared" si="1"/>
        <v>0</v>
      </c>
      <c r="K24" s="2803"/>
      <c r="L24" s="1756"/>
      <c r="M24" s="1756"/>
      <c r="N24" s="1756"/>
      <c r="O24" s="1756"/>
      <c r="P24" s="1756"/>
      <c r="Q24" s="2944">
        <f t="shared" si="2"/>
        <v>0</v>
      </c>
      <c r="R24" s="2946">
        <f t="shared" si="3"/>
        <v>0</v>
      </c>
      <c r="S24" s="1755"/>
      <c r="T24" s="1756"/>
      <c r="U24" s="1756"/>
      <c r="V24" s="1756"/>
      <c r="W24" s="1756"/>
      <c r="X24" s="1756"/>
      <c r="Y24" s="2947">
        <f t="shared" si="4"/>
        <v>0</v>
      </c>
      <c r="Z24" s="2946">
        <f t="shared" si="5"/>
        <v>0</v>
      </c>
    </row>
    <row r="25" spans="1:26" s="1706" customFormat="1">
      <c r="A25" s="1619"/>
      <c r="B25" s="2899" t="s">
        <v>396</v>
      </c>
      <c r="C25" s="2803"/>
      <c r="D25" s="1756"/>
      <c r="E25" s="1756"/>
      <c r="F25" s="1756"/>
      <c r="G25" s="1756"/>
      <c r="H25" s="1756"/>
      <c r="I25" s="2944">
        <f t="shared" si="0"/>
        <v>0</v>
      </c>
      <c r="J25" s="2945">
        <f t="shared" si="1"/>
        <v>0</v>
      </c>
      <c r="K25" s="2803"/>
      <c r="L25" s="1756"/>
      <c r="M25" s="1756"/>
      <c r="N25" s="1756"/>
      <c r="O25" s="1756"/>
      <c r="P25" s="1756"/>
      <c r="Q25" s="2944">
        <f t="shared" si="2"/>
        <v>0</v>
      </c>
      <c r="R25" s="2946">
        <f t="shared" si="3"/>
        <v>0</v>
      </c>
      <c r="S25" s="1755"/>
      <c r="T25" s="1756"/>
      <c r="U25" s="1756"/>
      <c r="V25" s="1756"/>
      <c r="W25" s="1756"/>
      <c r="X25" s="1756"/>
      <c r="Y25" s="2947">
        <f t="shared" si="4"/>
        <v>0</v>
      </c>
      <c r="Z25" s="2946">
        <f t="shared" si="5"/>
        <v>0</v>
      </c>
    </row>
    <row r="26" spans="1:26" s="1706" customFormat="1">
      <c r="A26" s="1619"/>
      <c r="B26" s="2899" t="s">
        <v>335</v>
      </c>
      <c r="C26" s="2803"/>
      <c r="D26" s="1756"/>
      <c r="E26" s="1756"/>
      <c r="F26" s="1756"/>
      <c r="G26" s="1756"/>
      <c r="H26" s="1756"/>
      <c r="I26" s="2944">
        <f t="shared" si="0"/>
        <v>0</v>
      </c>
      <c r="J26" s="2945">
        <f t="shared" si="1"/>
        <v>0</v>
      </c>
      <c r="K26" s="2803"/>
      <c r="L26" s="1756"/>
      <c r="M26" s="1756"/>
      <c r="N26" s="1756"/>
      <c r="O26" s="1756"/>
      <c r="P26" s="1756"/>
      <c r="Q26" s="2944">
        <f t="shared" si="2"/>
        <v>0</v>
      </c>
      <c r="R26" s="2946">
        <f t="shared" si="3"/>
        <v>0</v>
      </c>
      <c r="S26" s="1755"/>
      <c r="T26" s="1756"/>
      <c r="U26" s="1756"/>
      <c r="V26" s="1756"/>
      <c r="W26" s="1756"/>
      <c r="X26" s="1756"/>
      <c r="Y26" s="2947">
        <f t="shared" si="4"/>
        <v>0</v>
      </c>
      <c r="Z26" s="2946">
        <f t="shared" si="5"/>
        <v>0</v>
      </c>
    </row>
    <row r="27" spans="1:26" s="1706" customFormat="1">
      <c r="A27" s="1619"/>
      <c r="B27" s="2899" t="s">
        <v>336</v>
      </c>
      <c r="C27" s="2803"/>
      <c r="D27" s="1756"/>
      <c r="E27" s="1756"/>
      <c r="F27" s="1756"/>
      <c r="G27" s="1756"/>
      <c r="H27" s="1756"/>
      <c r="I27" s="2944">
        <f t="shared" si="0"/>
        <v>0</v>
      </c>
      <c r="J27" s="2945">
        <f t="shared" si="1"/>
        <v>0</v>
      </c>
      <c r="K27" s="2803"/>
      <c r="L27" s="1756"/>
      <c r="M27" s="1756"/>
      <c r="N27" s="1756"/>
      <c r="O27" s="1756"/>
      <c r="P27" s="1756"/>
      <c r="Q27" s="2944">
        <f t="shared" si="2"/>
        <v>0</v>
      </c>
      <c r="R27" s="2946">
        <f t="shared" si="3"/>
        <v>0</v>
      </c>
      <c r="S27" s="1755"/>
      <c r="T27" s="1756"/>
      <c r="U27" s="1756"/>
      <c r="V27" s="1756"/>
      <c r="W27" s="1756"/>
      <c r="X27" s="1756"/>
      <c r="Y27" s="2947">
        <f t="shared" si="4"/>
        <v>0</v>
      </c>
      <c r="Z27" s="2946">
        <f t="shared" si="5"/>
        <v>0</v>
      </c>
    </row>
    <row r="28" spans="1:26" s="1706" customFormat="1">
      <c r="A28" s="1619"/>
      <c r="B28" s="2899" t="s">
        <v>337</v>
      </c>
      <c r="C28" s="2803"/>
      <c r="D28" s="1756"/>
      <c r="E28" s="1756"/>
      <c r="F28" s="1756"/>
      <c r="G28" s="1756"/>
      <c r="H28" s="1756"/>
      <c r="I28" s="2944">
        <f t="shared" si="0"/>
        <v>0</v>
      </c>
      <c r="J28" s="2945">
        <f t="shared" si="1"/>
        <v>0</v>
      </c>
      <c r="K28" s="2803"/>
      <c r="L28" s="1756"/>
      <c r="M28" s="1756"/>
      <c r="N28" s="1756"/>
      <c r="O28" s="1756"/>
      <c r="P28" s="1756"/>
      <c r="Q28" s="2944">
        <f t="shared" si="2"/>
        <v>0</v>
      </c>
      <c r="R28" s="2946">
        <f t="shared" si="3"/>
        <v>0</v>
      </c>
      <c r="S28" s="1755"/>
      <c r="T28" s="1756"/>
      <c r="U28" s="1756"/>
      <c r="V28" s="1756"/>
      <c r="W28" s="1756"/>
      <c r="X28" s="1756"/>
      <c r="Y28" s="2947">
        <f t="shared" si="4"/>
        <v>0</v>
      </c>
      <c r="Z28" s="2946">
        <f t="shared" si="5"/>
        <v>0</v>
      </c>
    </row>
    <row r="29" spans="1:26" s="1706" customFormat="1">
      <c r="A29" s="1619"/>
      <c r="B29" s="2899" t="s">
        <v>338</v>
      </c>
      <c r="C29" s="2803"/>
      <c r="D29" s="1756"/>
      <c r="E29" s="1756"/>
      <c r="F29" s="1756"/>
      <c r="G29" s="1756"/>
      <c r="H29" s="1756"/>
      <c r="I29" s="2944">
        <f t="shared" si="0"/>
        <v>0</v>
      </c>
      <c r="J29" s="2945">
        <f t="shared" si="1"/>
        <v>0</v>
      </c>
      <c r="K29" s="2803"/>
      <c r="L29" s="1756"/>
      <c r="M29" s="1756"/>
      <c r="N29" s="1756"/>
      <c r="O29" s="1756"/>
      <c r="P29" s="1756"/>
      <c r="Q29" s="2944">
        <f t="shared" si="2"/>
        <v>0</v>
      </c>
      <c r="R29" s="2946">
        <f t="shared" si="3"/>
        <v>0</v>
      </c>
      <c r="S29" s="1755"/>
      <c r="T29" s="1756"/>
      <c r="U29" s="1756"/>
      <c r="V29" s="1756"/>
      <c r="W29" s="1756"/>
      <c r="X29" s="1756"/>
      <c r="Y29" s="2947">
        <f t="shared" si="4"/>
        <v>0</v>
      </c>
      <c r="Z29" s="2946">
        <f t="shared" si="5"/>
        <v>0</v>
      </c>
    </row>
    <row r="30" spans="1:26" s="1706" customFormat="1">
      <c r="A30" s="1619"/>
      <c r="B30" s="2899" t="s">
        <v>69</v>
      </c>
      <c r="C30" s="2803"/>
      <c r="D30" s="1756"/>
      <c r="E30" s="1756"/>
      <c r="F30" s="1756"/>
      <c r="G30" s="1756"/>
      <c r="H30" s="1756"/>
      <c r="I30" s="2944">
        <f t="shared" si="0"/>
        <v>0</v>
      </c>
      <c r="J30" s="2945">
        <f t="shared" si="1"/>
        <v>0</v>
      </c>
      <c r="K30" s="2803"/>
      <c r="L30" s="1756"/>
      <c r="M30" s="1756"/>
      <c r="N30" s="1756"/>
      <c r="O30" s="1756"/>
      <c r="P30" s="1756"/>
      <c r="Q30" s="2944">
        <f t="shared" si="2"/>
        <v>0</v>
      </c>
      <c r="R30" s="2946">
        <f t="shared" si="3"/>
        <v>0</v>
      </c>
      <c r="S30" s="1755"/>
      <c r="T30" s="1756"/>
      <c r="U30" s="1756"/>
      <c r="V30" s="1756"/>
      <c r="W30" s="1756"/>
      <c r="X30" s="1756"/>
      <c r="Y30" s="2947">
        <f t="shared" si="4"/>
        <v>0</v>
      </c>
      <c r="Z30" s="2946">
        <f t="shared" si="5"/>
        <v>0</v>
      </c>
    </row>
    <row r="31" spans="1:26" s="1706" customFormat="1">
      <c r="A31" s="1619"/>
      <c r="B31" s="2899" t="s">
        <v>70</v>
      </c>
      <c r="C31" s="2803"/>
      <c r="D31" s="1756"/>
      <c r="E31" s="1756"/>
      <c r="F31" s="1756"/>
      <c r="G31" s="1756"/>
      <c r="H31" s="1756"/>
      <c r="I31" s="2944">
        <f t="shared" si="0"/>
        <v>0</v>
      </c>
      <c r="J31" s="2945">
        <f t="shared" si="1"/>
        <v>0</v>
      </c>
      <c r="K31" s="2803"/>
      <c r="L31" s="1756"/>
      <c r="M31" s="1756"/>
      <c r="N31" s="1756"/>
      <c r="O31" s="1756"/>
      <c r="P31" s="1756"/>
      <c r="Q31" s="2944">
        <f t="shared" si="2"/>
        <v>0</v>
      </c>
      <c r="R31" s="2946">
        <f t="shared" si="3"/>
        <v>0</v>
      </c>
      <c r="S31" s="1755"/>
      <c r="T31" s="1756"/>
      <c r="U31" s="1756"/>
      <c r="V31" s="1756"/>
      <c r="W31" s="1756"/>
      <c r="X31" s="1756"/>
      <c r="Y31" s="2947">
        <f t="shared" si="4"/>
        <v>0</v>
      </c>
      <c r="Z31" s="2946">
        <f t="shared" si="5"/>
        <v>0</v>
      </c>
    </row>
    <row r="32" spans="1:26" s="1706" customFormat="1">
      <c r="A32" s="1619"/>
      <c r="B32" s="2899" t="s">
        <v>71</v>
      </c>
      <c r="C32" s="2803"/>
      <c r="D32" s="1756"/>
      <c r="E32" s="1756"/>
      <c r="F32" s="1756"/>
      <c r="G32" s="1756"/>
      <c r="H32" s="1756"/>
      <c r="I32" s="2944">
        <f t="shared" si="0"/>
        <v>0</v>
      </c>
      <c r="J32" s="2945">
        <f t="shared" si="1"/>
        <v>0</v>
      </c>
      <c r="K32" s="2803"/>
      <c r="L32" s="1756"/>
      <c r="M32" s="1756"/>
      <c r="N32" s="1756"/>
      <c r="O32" s="1756"/>
      <c r="P32" s="1756"/>
      <c r="Q32" s="2944">
        <f t="shared" si="2"/>
        <v>0</v>
      </c>
      <c r="R32" s="2946">
        <f t="shared" si="3"/>
        <v>0</v>
      </c>
      <c r="S32" s="1755"/>
      <c r="T32" s="1756"/>
      <c r="U32" s="1756"/>
      <c r="V32" s="1756"/>
      <c r="W32" s="1756"/>
      <c r="X32" s="1756"/>
      <c r="Y32" s="2947">
        <f t="shared" si="4"/>
        <v>0</v>
      </c>
      <c r="Z32" s="2946">
        <f t="shared" si="5"/>
        <v>0</v>
      </c>
    </row>
    <row r="33" spans="1:26" s="1706" customFormat="1">
      <c r="A33" s="1619"/>
      <c r="B33" s="2899" t="s">
        <v>72</v>
      </c>
      <c r="C33" s="2803"/>
      <c r="D33" s="1756"/>
      <c r="E33" s="1756"/>
      <c r="F33" s="1756"/>
      <c r="G33" s="1756"/>
      <c r="H33" s="1756"/>
      <c r="I33" s="2944">
        <f t="shared" si="0"/>
        <v>0</v>
      </c>
      <c r="J33" s="2945">
        <f t="shared" si="1"/>
        <v>0</v>
      </c>
      <c r="K33" s="2803"/>
      <c r="L33" s="1756"/>
      <c r="M33" s="1756"/>
      <c r="N33" s="1756"/>
      <c r="O33" s="1756"/>
      <c r="P33" s="1756"/>
      <c r="Q33" s="2944">
        <f t="shared" si="2"/>
        <v>0</v>
      </c>
      <c r="R33" s="2946">
        <f t="shared" si="3"/>
        <v>0</v>
      </c>
      <c r="S33" s="1755"/>
      <c r="T33" s="1756"/>
      <c r="U33" s="1756"/>
      <c r="V33" s="1756"/>
      <c r="W33" s="1756"/>
      <c r="X33" s="1756"/>
      <c r="Y33" s="2947">
        <f t="shared" si="4"/>
        <v>0</v>
      </c>
      <c r="Z33" s="2946">
        <f t="shared" si="5"/>
        <v>0</v>
      </c>
    </row>
    <row r="34" spans="1:26" s="1706" customFormat="1">
      <c r="A34" s="1619"/>
      <c r="B34" s="2899" t="s">
        <v>73</v>
      </c>
      <c r="C34" s="2803"/>
      <c r="D34" s="1756"/>
      <c r="E34" s="1756"/>
      <c r="F34" s="1756"/>
      <c r="G34" s="1756"/>
      <c r="H34" s="1756"/>
      <c r="I34" s="2944">
        <f t="shared" si="0"/>
        <v>0</v>
      </c>
      <c r="J34" s="2945">
        <f t="shared" si="1"/>
        <v>0</v>
      </c>
      <c r="K34" s="2803"/>
      <c r="L34" s="1756"/>
      <c r="M34" s="1756"/>
      <c r="N34" s="1756"/>
      <c r="O34" s="1756"/>
      <c r="P34" s="1756"/>
      <c r="Q34" s="2944">
        <f t="shared" si="2"/>
        <v>0</v>
      </c>
      <c r="R34" s="2946">
        <f t="shared" si="3"/>
        <v>0</v>
      </c>
      <c r="S34" s="1755"/>
      <c r="T34" s="1756"/>
      <c r="U34" s="1756"/>
      <c r="V34" s="1756"/>
      <c r="W34" s="1756"/>
      <c r="X34" s="1756"/>
      <c r="Y34" s="2947">
        <f t="shared" si="4"/>
        <v>0</v>
      </c>
      <c r="Z34" s="2946">
        <f t="shared" si="5"/>
        <v>0</v>
      </c>
    </row>
    <row r="35" spans="1:26" s="1706" customFormat="1">
      <c r="A35" s="1619"/>
      <c r="B35" s="2899" t="s">
        <v>339</v>
      </c>
      <c r="C35" s="2803"/>
      <c r="D35" s="1756"/>
      <c r="E35" s="1756"/>
      <c r="F35" s="1756"/>
      <c r="G35" s="1756"/>
      <c r="H35" s="1756"/>
      <c r="I35" s="2944">
        <f t="shared" si="0"/>
        <v>0</v>
      </c>
      <c r="J35" s="2945">
        <f t="shared" si="1"/>
        <v>0</v>
      </c>
      <c r="K35" s="2803"/>
      <c r="L35" s="1756"/>
      <c r="M35" s="1756"/>
      <c r="N35" s="1756"/>
      <c r="O35" s="1756"/>
      <c r="P35" s="1756"/>
      <c r="Q35" s="2944">
        <f t="shared" si="2"/>
        <v>0</v>
      </c>
      <c r="R35" s="2946">
        <f t="shared" si="3"/>
        <v>0</v>
      </c>
      <c r="S35" s="1755"/>
      <c r="T35" s="1756"/>
      <c r="U35" s="1756"/>
      <c r="V35" s="1756"/>
      <c r="W35" s="1756"/>
      <c r="X35" s="1756"/>
      <c r="Y35" s="2947">
        <f t="shared" si="4"/>
        <v>0</v>
      </c>
      <c r="Z35" s="2946">
        <f t="shared" si="5"/>
        <v>0</v>
      </c>
    </row>
    <row r="36" spans="1:26" s="1706" customFormat="1">
      <c r="A36" s="2907"/>
      <c r="B36" s="2901" t="s">
        <v>340</v>
      </c>
      <c r="C36" s="2803"/>
      <c r="D36" s="1756"/>
      <c r="E36" s="1756"/>
      <c r="F36" s="1756"/>
      <c r="G36" s="1756"/>
      <c r="H36" s="1756"/>
      <c r="I36" s="2944">
        <f t="shared" si="0"/>
        <v>0</v>
      </c>
      <c r="J36" s="2945">
        <f t="shared" si="1"/>
        <v>0</v>
      </c>
      <c r="K36" s="2803"/>
      <c r="L36" s="1756"/>
      <c r="M36" s="1756"/>
      <c r="N36" s="1756"/>
      <c r="O36" s="1756"/>
      <c r="P36" s="1756"/>
      <c r="Q36" s="2944">
        <f t="shared" si="2"/>
        <v>0</v>
      </c>
      <c r="R36" s="2946">
        <f t="shared" si="3"/>
        <v>0</v>
      </c>
      <c r="S36" s="1755"/>
      <c r="T36" s="1756"/>
      <c r="U36" s="1756"/>
      <c r="V36" s="1756"/>
      <c r="W36" s="1756"/>
      <c r="X36" s="1756"/>
      <c r="Y36" s="2947">
        <f t="shared" si="4"/>
        <v>0</v>
      </c>
      <c r="Z36" s="2946">
        <f t="shared" si="5"/>
        <v>0</v>
      </c>
    </row>
    <row r="37" spans="1:26" s="1706" customFormat="1">
      <c r="A37" s="2907"/>
      <c r="B37" s="2899" t="s">
        <v>341</v>
      </c>
      <c r="C37" s="2803"/>
      <c r="D37" s="1756"/>
      <c r="E37" s="1756"/>
      <c r="F37" s="1756"/>
      <c r="G37" s="1756"/>
      <c r="H37" s="1756"/>
      <c r="I37" s="2944">
        <f t="shared" si="0"/>
        <v>0</v>
      </c>
      <c r="J37" s="2945">
        <f t="shared" si="1"/>
        <v>0</v>
      </c>
      <c r="K37" s="2803"/>
      <c r="L37" s="1756"/>
      <c r="M37" s="1756"/>
      <c r="N37" s="1756"/>
      <c r="O37" s="1756"/>
      <c r="P37" s="1756"/>
      <c r="Q37" s="2944">
        <f t="shared" si="2"/>
        <v>0</v>
      </c>
      <c r="R37" s="2946">
        <f t="shared" si="3"/>
        <v>0</v>
      </c>
      <c r="S37" s="1755"/>
      <c r="T37" s="1756"/>
      <c r="U37" s="1756"/>
      <c r="V37" s="1756"/>
      <c r="W37" s="1756"/>
      <c r="X37" s="1756"/>
      <c r="Y37" s="2947">
        <f t="shared" si="4"/>
        <v>0</v>
      </c>
      <c r="Z37" s="2946">
        <f t="shared" si="5"/>
        <v>0</v>
      </c>
    </row>
    <row r="38" spans="1:26" s="1706" customFormat="1">
      <c r="A38" s="2907"/>
      <c r="B38" s="2899" t="s">
        <v>516</v>
      </c>
      <c r="C38" s="2803"/>
      <c r="D38" s="1756"/>
      <c r="E38" s="1756"/>
      <c r="F38" s="1756"/>
      <c r="G38" s="1756"/>
      <c r="H38" s="1756"/>
      <c r="I38" s="2944">
        <f t="shared" si="0"/>
        <v>0</v>
      </c>
      <c r="J38" s="2945">
        <f t="shared" si="1"/>
        <v>0</v>
      </c>
      <c r="K38" s="2803"/>
      <c r="L38" s="1756"/>
      <c r="M38" s="1756"/>
      <c r="N38" s="1756"/>
      <c r="O38" s="1756"/>
      <c r="P38" s="1756"/>
      <c r="Q38" s="2944">
        <f t="shared" si="2"/>
        <v>0</v>
      </c>
      <c r="R38" s="2946">
        <f t="shared" si="3"/>
        <v>0</v>
      </c>
      <c r="S38" s="1755"/>
      <c r="T38" s="1756"/>
      <c r="U38" s="1756"/>
      <c r="V38" s="1756"/>
      <c r="W38" s="1756"/>
      <c r="X38" s="1756"/>
      <c r="Y38" s="2947">
        <f t="shared" si="4"/>
        <v>0</v>
      </c>
      <c r="Z38" s="2946">
        <f t="shared" si="5"/>
        <v>0</v>
      </c>
    </row>
    <row r="39" spans="1:26" s="1706" customFormat="1">
      <c r="A39" s="2907"/>
      <c r="B39" s="2899" t="s">
        <v>342</v>
      </c>
      <c r="C39" s="2803"/>
      <c r="D39" s="1756"/>
      <c r="E39" s="1756"/>
      <c r="F39" s="1756"/>
      <c r="G39" s="1756"/>
      <c r="H39" s="1756"/>
      <c r="I39" s="2944">
        <f t="shared" si="0"/>
        <v>0</v>
      </c>
      <c r="J39" s="2945">
        <f t="shared" si="1"/>
        <v>0</v>
      </c>
      <c r="K39" s="2803"/>
      <c r="L39" s="1756"/>
      <c r="M39" s="1756"/>
      <c r="N39" s="1756"/>
      <c r="O39" s="1756"/>
      <c r="P39" s="1756"/>
      <c r="Q39" s="2944">
        <f t="shared" si="2"/>
        <v>0</v>
      </c>
      <c r="R39" s="2946">
        <f t="shared" si="3"/>
        <v>0</v>
      </c>
      <c r="S39" s="1755"/>
      <c r="T39" s="1756"/>
      <c r="U39" s="1756"/>
      <c r="V39" s="1756"/>
      <c r="W39" s="1756"/>
      <c r="X39" s="1756"/>
      <c r="Y39" s="2947">
        <f t="shared" si="4"/>
        <v>0</v>
      </c>
      <c r="Z39" s="2946">
        <f t="shared" si="5"/>
        <v>0</v>
      </c>
    </row>
    <row r="40" spans="1:26" s="1706" customFormat="1">
      <c r="A40" s="2907"/>
      <c r="B40" s="2899" t="s">
        <v>343</v>
      </c>
      <c r="C40" s="2803"/>
      <c r="D40" s="1756"/>
      <c r="E40" s="1756"/>
      <c r="F40" s="1756"/>
      <c r="G40" s="1756"/>
      <c r="H40" s="1756"/>
      <c r="I40" s="2944">
        <f t="shared" si="0"/>
        <v>0</v>
      </c>
      <c r="J40" s="2945">
        <f t="shared" si="1"/>
        <v>0</v>
      </c>
      <c r="K40" s="2803"/>
      <c r="L40" s="1756"/>
      <c r="M40" s="1756"/>
      <c r="N40" s="1756"/>
      <c r="O40" s="1756"/>
      <c r="P40" s="1756"/>
      <c r="Q40" s="2944">
        <f t="shared" si="2"/>
        <v>0</v>
      </c>
      <c r="R40" s="2946">
        <f t="shared" si="3"/>
        <v>0</v>
      </c>
      <c r="S40" s="1755"/>
      <c r="T40" s="1756"/>
      <c r="U40" s="1756"/>
      <c r="V40" s="1756"/>
      <c r="W40" s="1756"/>
      <c r="X40" s="1756"/>
      <c r="Y40" s="2947">
        <f t="shared" si="4"/>
        <v>0</v>
      </c>
      <c r="Z40" s="2946">
        <f t="shared" si="5"/>
        <v>0</v>
      </c>
    </row>
    <row r="41" spans="1:26" s="1706" customFormat="1">
      <c r="A41" s="2907"/>
      <c r="B41" s="2899" t="s">
        <v>344</v>
      </c>
      <c r="C41" s="2803"/>
      <c r="D41" s="1756"/>
      <c r="E41" s="1756"/>
      <c r="F41" s="1756"/>
      <c r="G41" s="1756"/>
      <c r="H41" s="1756"/>
      <c r="I41" s="2944">
        <f t="shared" si="0"/>
        <v>0</v>
      </c>
      <c r="J41" s="2945">
        <f t="shared" si="1"/>
        <v>0</v>
      </c>
      <c r="K41" s="2803"/>
      <c r="L41" s="1756"/>
      <c r="M41" s="1756"/>
      <c r="N41" s="1756"/>
      <c r="O41" s="1756"/>
      <c r="P41" s="1756"/>
      <c r="Q41" s="2944">
        <f t="shared" si="2"/>
        <v>0</v>
      </c>
      <c r="R41" s="2946">
        <f t="shared" si="3"/>
        <v>0</v>
      </c>
      <c r="S41" s="1755"/>
      <c r="T41" s="1756"/>
      <c r="U41" s="1756"/>
      <c r="V41" s="1756"/>
      <c r="W41" s="1756"/>
      <c r="X41" s="1756"/>
      <c r="Y41" s="2947">
        <f t="shared" si="4"/>
        <v>0</v>
      </c>
      <c r="Z41" s="2946">
        <f t="shared" si="5"/>
        <v>0</v>
      </c>
    </row>
    <row r="42" spans="1:26" s="1706" customFormat="1">
      <c r="A42" s="2907"/>
      <c r="B42" s="2899" t="s">
        <v>345</v>
      </c>
      <c r="C42" s="2803"/>
      <c r="D42" s="1756"/>
      <c r="E42" s="1756"/>
      <c r="F42" s="1756"/>
      <c r="G42" s="1756"/>
      <c r="H42" s="1756"/>
      <c r="I42" s="2944">
        <f t="shared" si="0"/>
        <v>0</v>
      </c>
      <c r="J42" s="2945">
        <f t="shared" si="1"/>
        <v>0</v>
      </c>
      <c r="K42" s="2803"/>
      <c r="L42" s="1756"/>
      <c r="M42" s="1756"/>
      <c r="N42" s="1756"/>
      <c r="O42" s="1756"/>
      <c r="P42" s="1756"/>
      <c r="Q42" s="2944">
        <f t="shared" si="2"/>
        <v>0</v>
      </c>
      <c r="R42" s="2946">
        <f t="shared" si="3"/>
        <v>0</v>
      </c>
      <c r="S42" s="1755"/>
      <c r="T42" s="1756"/>
      <c r="U42" s="1756"/>
      <c r="V42" s="1756"/>
      <c r="W42" s="1756"/>
      <c r="X42" s="1756"/>
      <c r="Y42" s="2947">
        <f t="shared" si="4"/>
        <v>0</v>
      </c>
      <c r="Z42" s="2946">
        <f t="shared" si="5"/>
        <v>0</v>
      </c>
    </row>
    <row r="43" spans="1:26" s="1706" customFormat="1">
      <c r="A43" s="2907"/>
      <c r="B43" s="2899" t="s">
        <v>1111</v>
      </c>
      <c r="C43" s="2803"/>
      <c r="D43" s="1756"/>
      <c r="E43" s="1756"/>
      <c r="F43" s="1756"/>
      <c r="G43" s="1756"/>
      <c r="H43" s="1756"/>
      <c r="I43" s="2944">
        <f t="shared" si="0"/>
        <v>0</v>
      </c>
      <c r="J43" s="2945">
        <f t="shared" si="1"/>
        <v>0</v>
      </c>
      <c r="K43" s="2803"/>
      <c r="L43" s="1756"/>
      <c r="M43" s="1756"/>
      <c r="N43" s="1756"/>
      <c r="O43" s="1756"/>
      <c r="P43" s="1756"/>
      <c r="Q43" s="2944">
        <f t="shared" si="2"/>
        <v>0</v>
      </c>
      <c r="R43" s="2946">
        <f t="shared" si="3"/>
        <v>0</v>
      </c>
      <c r="S43" s="1755"/>
      <c r="T43" s="1756"/>
      <c r="U43" s="1756"/>
      <c r="V43" s="1756"/>
      <c r="W43" s="1756"/>
      <c r="X43" s="1756"/>
      <c r="Y43" s="2948">
        <f>SUM(S43:X43)</f>
        <v>0</v>
      </c>
      <c r="Z43" s="2946">
        <f t="shared" si="5"/>
        <v>0</v>
      </c>
    </row>
    <row r="44" spans="1:26" s="1411" customFormat="1">
      <c r="A44" s="2880"/>
      <c r="B44" s="2902" t="s">
        <v>346</v>
      </c>
      <c r="C44" s="3773">
        <f>SUM(C7:C43)</f>
        <v>0</v>
      </c>
      <c r="D44" s="3774">
        <f t="shared" ref="D44:H44" si="6">SUM(D7:D43)</f>
        <v>0</v>
      </c>
      <c r="E44" s="3774">
        <f t="shared" si="6"/>
        <v>0</v>
      </c>
      <c r="F44" s="3774">
        <f t="shared" si="6"/>
        <v>0</v>
      </c>
      <c r="G44" s="3774">
        <f t="shared" si="6"/>
        <v>0</v>
      </c>
      <c r="H44" s="3775">
        <f t="shared" si="6"/>
        <v>0</v>
      </c>
      <c r="I44" s="2929">
        <f>SUM(C44:H44)</f>
        <v>0</v>
      </c>
      <c r="J44" s="2938">
        <f>SUM(J7:J43)</f>
        <v>0</v>
      </c>
      <c r="K44" s="3773">
        <f>SUM(K7:K43)</f>
        <v>0</v>
      </c>
      <c r="L44" s="3774">
        <f t="shared" ref="L44:P44" si="7">SUM(L7:L43)</f>
        <v>0</v>
      </c>
      <c r="M44" s="3774">
        <f t="shared" si="7"/>
        <v>0</v>
      </c>
      <c r="N44" s="3774">
        <f t="shared" si="7"/>
        <v>0</v>
      </c>
      <c r="O44" s="3774">
        <f t="shared" si="7"/>
        <v>0</v>
      </c>
      <c r="P44" s="3774">
        <f t="shared" si="7"/>
        <v>0</v>
      </c>
      <c r="Q44" s="2916">
        <f>SUM(K44:P44)</f>
        <v>0</v>
      </c>
      <c r="R44" s="2939">
        <f>SUM(R7:R43)</f>
        <v>0</v>
      </c>
      <c r="S44" s="3777">
        <f>SUM(S7:S43)</f>
        <v>0</v>
      </c>
      <c r="T44" s="3778">
        <f t="shared" ref="T44:X44" si="8">SUM(T7:T43)</f>
        <v>0</v>
      </c>
      <c r="U44" s="3778">
        <f t="shared" si="8"/>
        <v>0</v>
      </c>
      <c r="V44" s="3778">
        <f t="shared" si="8"/>
        <v>0</v>
      </c>
      <c r="W44" s="3778">
        <f t="shared" si="8"/>
        <v>0</v>
      </c>
      <c r="X44" s="3778">
        <f t="shared" si="8"/>
        <v>0</v>
      </c>
      <c r="Y44" s="2916">
        <f>SUM(S44:X44)</f>
        <v>0</v>
      </c>
      <c r="Z44" s="2937">
        <f>SUM(Z7:Z43)</f>
        <v>0</v>
      </c>
    </row>
    <row r="45" spans="1:26" s="1706" customFormat="1" ht="13.5" thickBot="1">
      <c r="A45" s="2908"/>
      <c r="B45" s="2909"/>
      <c r="C45" s="2940"/>
      <c r="D45" s="2931"/>
      <c r="E45" s="2931"/>
      <c r="F45" s="2931"/>
      <c r="G45" s="2931"/>
      <c r="H45" s="2931"/>
      <c r="I45" s="2941"/>
      <c r="J45" s="2942"/>
      <c r="K45" s="2940"/>
      <c r="L45" s="2931"/>
      <c r="M45" s="2931"/>
      <c r="N45" s="2931"/>
      <c r="O45" s="2931"/>
      <c r="P45" s="2931"/>
      <c r="Q45" s="2941"/>
      <c r="R45" s="2943"/>
      <c r="S45" s="3779"/>
      <c r="T45" s="3780"/>
      <c r="U45" s="3780"/>
      <c r="V45" s="3780"/>
      <c r="W45" s="3780"/>
      <c r="X45" s="3780"/>
      <c r="Y45" s="3776"/>
      <c r="Z45" s="2941"/>
    </row>
    <row r="46" spans="1:26" s="1706" customFormat="1"/>
    <row r="47" spans="1:26" s="1706" customFormat="1"/>
    <row r="48" spans="1:26" ht="15.75">
      <c r="A48" s="1758" t="s">
        <v>918</v>
      </c>
      <c r="B48" s="1758"/>
    </row>
    <row r="49" spans="1:6" ht="14.25">
      <c r="B49" s="1759" t="s">
        <v>919</v>
      </c>
    </row>
    <row r="50" spans="1:6" ht="76.5">
      <c r="B50" s="1760" t="s">
        <v>1089</v>
      </c>
    </row>
    <row r="51" spans="1:6">
      <c r="B51" s="1600"/>
    </row>
    <row r="52" spans="1:6">
      <c r="B52" s="1600"/>
    </row>
    <row r="53" spans="1:6" ht="14.25">
      <c r="B53" s="1759" t="s">
        <v>920</v>
      </c>
    </row>
    <row r="54" spans="1:6" ht="63.75">
      <c r="B54" s="1760" t="s">
        <v>1090</v>
      </c>
    </row>
    <row r="57" spans="1:6" ht="15.75">
      <c r="A57" s="1761" t="s">
        <v>1320</v>
      </c>
    </row>
    <row r="58" spans="1:6" ht="42" customHeight="1">
      <c r="A58" s="4159" t="s">
        <v>1530</v>
      </c>
      <c r="B58" s="4160"/>
      <c r="C58" s="4160"/>
      <c r="D58" s="4160"/>
      <c r="E58" s="4160"/>
      <c r="F58" s="4160"/>
    </row>
    <row r="59" spans="1:6" ht="96.75" customHeight="1">
      <c r="A59" s="4161" t="s">
        <v>1531</v>
      </c>
      <c r="B59" s="4162"/>
      <c r="C59" s="4162"/>
      <c r="D59" s="4162"/>
      <c r="E59" s="4162"/>
      <c r="F59" s="4162"/>
    </row>
    <row r="60" spans="1:6">
      <c r="A60" s="2073"/>
      <c r="B60" s="2074"/>
      <c r="C60" s="2074"/>
      <c r="D60" s="2074"/>
      <c r="E60" s="2074"/>
      <c r="F60" s="2074"/>
    </row>
    <row r="61" spans="1:6" ht="36.75" customHeight="1">
      <c r="A61" s="4163" t="s">
        <v>1532</v>
      </c>
      <c r="B61" s="4164"/>
      <c r="C61" s="4164"/>
      <c r="D61" s="4164"/>
      <c r="E61" s="4164"/>
      <c r="F61" s="4164"/>
    </row>
    <row r="62" spans="1:6">
      <c r="A62" s="2073"/>
      <c r="B62" s="2074"/>
      <c r="C62" s="2074"/>
      <c r="D62" s="2074"/>
      <c r="E62" s="2074"/>
      <c r="F62" s="2074"/>
    </row>
  </sheetData>
  <mergeCells count="10">
    <mergeCell ref="A58:F58"/>
    <mergeCell ref="A59:F59"/>
    <mergeCell ref="A61:F61"/>
    <mergeCell ref="S5:Y5"/>
    <mergeCell ref="Z5:Z6"/>
    <mergeCell ref="A5:B6"/>
    <mergeCell ref="C5:I5"/>
    <mergeCell ref="J5:J6"/>
    <mergeCell ref="K5:Q5"/>
    <mergeCell ref="R5:R6"/>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sheetPr published="0" enableFormatConditionsCalculation="0">
    <tabColor theme="3"/>
  </sheetPr>
  <dimension ref="A1:S55"/>
  <sheetViews>
    <sheetView showGridLines="0" zoomScaleNormal="100" zoomScaleSheetLayoutView="100" workbookViewId="0">
      <selection activeCell="L29" sqref="L29"/>
    </sheetView>
  </sheetViews>
  <sheetFormatPr baseColWidth="10" defaultColWidth="8.85546875" defaultRowHeight="12.75"/>
  <cols>
    <col min="1" max="1" width="57.85546875" style="1220" customWidth="1"/>
    <col min="2" max="4" width="25.7109375" style="1220" customWidth="1"/>
    <col min="5" max="5" width="28.5703125" style="1220" customWidth="1"/>
    <col min="6" max="6" width="25.7109375" style="1220" customWidth="1"/>
    <col min="7" max="16384" width="8.85546875" style="1220"/>
  </cols>
  <sheetData>
    <row r="1" spans="1:19" s="1325" customFormat="1" ht="18">
      <c r="A1" s="2793" t="s">
        <v>1899</v>
      </c>
      <c r="B1" s="2804"/>
      <c r="C1" s="2804"/>
      <c r="D1" s="2805"/>
      <c r="E1" s="2805"/>
      <c r="F1" s="2801"/>
    </row>
    <row r="2" spans="1:19" s="1326" customFormat="1" ht="11.25">
      <c r="A2" s="2794" t="str">
        <f>'PAGE DE GARDE'!C8</f>
        <v>ELECTRICITE</v>
      </c>
      <c r="B2" s="2795" t="str">
        <f>'PAGE DE GARDE'!C10</f>
        <v>PT 2015-2016 V0</v>
      </c>
      <c r="C2" s="2806"/>
      <c r="D2" s="2807"/>
      <c r="E2" s="2807"/>
      <c r="F2" s="2797"/>
    </row>
    <row r="3" spans="1:19" s="1326" customFormat="1" ht="11.25">
      <c r="A3" s="2796" t="str">
        <f>'PAGE DE GARDE'!C7</f>
        <v>GRD</v>
      </c>
      <c r="B3" s="2797"/>
      <c r="C3" s="2806"/>
      <c r="D3" s="2807"/>
      <c r="E3" s="2807"/>
      <c r="F3" s="2797"/>
    </row>
    <row r="4" spans="1:19">
      <c r="A4" s="2769"/>
      <c r="E4" s="1411"/>
      <c r="F4" s="2770"/>
    </row>
    <row r="5" spans="1:19" ht="13.5" thickBot="1"/>
    <row r="6" spans="1:19" ht="25.5">
      <c r="A6" s="2721" t="s">
        <v>347</v>
      </c>
      <c r="B6" s="2722" t="s">
        <v>348</v>
      </c>
      <c r="C6" s="4174" t="s">
        <v>349</v>
      </c>
      <c r="D6" s="4174"/>
      <c r="E6" s="2722" t="s">
        <v>1634</v>
      </c>
      <c r="F6" s="2727" t="s">
        <v>350</v>
      </c>
      <c r="G6" s="2771"/>
      <c r="H6" s="2771"/>
      <c r="I6" s="2771"/>
    </row>
    <row r="7" spans="1:19" ht="26.25" thickBot="1">
      <c r="A7" s="2723" t="s">
        <v>351</v>
      </c>
      <c r="B7" s="2724"/>
      <c r="C7" s="2728" t="s">
        <v>352</v>
      </c>
      <c r="D7" s="2728" t="s">
        <v>353</v>
      </c>
      <c r="E7" s="2729"/>
      <c r="F7" s="2730"/>
      <c r="G7" s="2772"/>
      <c r="H7" s="2772"/>
      <c r="I7" s="2772"/>
      <c r="J7" s="2772"/>
      <c r="K7" s="2772"/>
      <c r="L7" s="2772"/>
      <c r="M7" s="2772"/>
      <c r="N7" s="2772"/>
      <c r="O7" s="2772"/>
      <c r="P7" s="2773"/>
      <c r="Q7" s="2773"/>
      <c r="R7" s="2773"/>
      <c r="S7" s="2773"/>
    </row>
    <row r="8" spans="1:19">
      <c r="A8" s="2725" t="s">
        <v>379</v>
      </c>
      <c r="B8" s="2726">
        <f>HYPOTHESES!B43</f>
        <v>0.03</v>
      </c>
      <c r="C8" s="2774"/>
      <c r="D8" s="2775"/>
      <c r="E8" s="2776"/>
      <c r="F8" s="2777"/>
    </row>
    <row r="9" spans="1:19">
      <c r="A9" s="2725" t="s">
        <v>380</v>
      </c>
      <c r="B9" s="2726">
        <f>HYPOTHESES!B44</f>
        <v>0.02</v>
      </c>
      <c r="C9" s="2778"/>
      <c r="D9" s="2779"/>
      <c r="E9" s="2780"/>
      <c r="F9" s="2781"/>
    </row>
    <row r="10" spans="1:19">
      <c r="A10" s="2725" t="s">
        <v>1606</v>
      </c>
      <c r="B10" s="2726">
        <f>HYPOTHESES!B45</f>
        <v>0.02</v>
      </c>
      <c r="C10" s="2778"/>
      <c r="D10" s="2779"/>
      <c r="E10" s="2782"/>
      <c r="F10" s="2783"/>
    </row>
    <row r="11" spans="1:19">
      <c r="A11" s="2725" t="s">
        <v>1607</v>
      </c>
      <c r="B11" s="2726">
        <f>HYPOTHESES!B46</f>
        <v>0.02</v>
      </c>
      <c r="C11" s="2778"/>
      <c r="D11" s="2779"/>
      <c r="E11" s="2782"/>
      <c r="F11" s="2781"/>
    </row>
    <row r="12" spans="1:19">
      <c r="A12" s="2725" t="s">
        <v>1608</v>
      </c>
      <c r="B12" s="2726">
        <f>HYPOTHESES!B47</f>
        <v>0.03</v>
      </c>
      <c r="C12" s="2778"/>
      <c r="D12" s="2779"/>
      <c r="E12" s="2780"/>
      <c r="F12" s="2783"/>
    </row>
    <row r="13" spans="1:19">
      <c r="A13" s="2725" t="s">
        <v>1609</v>
      </c>
      <c r="B13" s="2726"/>
      <c r="C13" s="2778"/>
      <c r="D13" s="2779"/>
      <c r="E13" s="2782"/>
      <c r="F13" s="2781"/>
    </row>
    <row r="14" spans="1:19">
      <c r="A14" s="2725" t="s">
        <v>1610</v>
      </c>
      <c r="B14" s="2726">
        <f>HYPOTHESES!B49</f>
        <v>0.03</v>
      </c>
      <c r="C14" s="2778"/>
      <c r="D14" s="2779"/>
      <c r="E14" s="2782"/>
      <c r="F14" s="2781"/>
    </row>
    <row r="15" spans="1:19">
      <c r="A15" s="2725" t="s">
        <v>1611</v>
      </c>
      <c r="B15" s="2726">
        <f>HYPOTHESES!B50</f>
        <v>0.02</v>
      </c>
      <c r="C15" s="2778"/>
      <c r="D15" s="2779"/>
      <c r="E15" s="2780"/>
      <c r="F15" s="2783"/>
    </row>
    <row r="16" spans="1:19">
      <c r="A16" s="2725" t="s">
        <v>1612</v>
      </c>
      <c r="B16" s="2726">
        <f>HYPOTHESES!B51</f>
        <v>0.03</v>
      </c>
      <c r="C16" s="2778"/>
      <c r="D16" s="2779"/>
      <c r="E16" s="2782"/>
      <c r="F16" s="2781"/>
    </row>
    <row r="17" spans="1:19">
      <c r="A17" s="2725" t="s">
        <v>1613</v>
      </c>
      <c r="B17" s="2726">
        <f>HYPOTHESES!B52</f>
        <v>0.1</v>
      </c>
      <c r="C17" s="2778"/>
      <c r="D17" s="2779"/>
      <c r="E17" s="2780"/>
      <c r="F17" s="2783"/>
    </row>
    <row r="18" spans="1:19">
      <c r="A18" s="2725" t="s">
        <v>1614</v>
      </c>
      <c r="B18" s="2726">
        <f>HYPOTHESES!B53</f>
        <v>0.1</v>
      </c>
      <c r="C18" s="2778"/>
      <c r="D18" s="2779"/>
      <c r="E18" s="2782"/>
      <c r="F18" s="2781"/>
    </row>
    <row r="19" spans="1:19">
      <c r="A19" s="2725" t="s">
        <v>341</v>
      </c>
      <c r="B19" s="2726">
        <f>HYPOTHESES!B54</f>
        <v>0.2</v>
      </c>
      <c r="C19" s="2778"/>
      <c r="D19" s="2779"/>
      <c r="E19" s="2780"/>
      <c r="F19" s="2783"/>
    </row>
    <row r="20" spans="1:19">
      <c r="A20" s="2725" t="s">
        <v>516</v>
      </c>
      <c r="B20" s="2726">
        <f>HYPOTHESES!B55</f>
        <v>0.1</v>
      </c>
      <c r="C20" s="2778"/>
      <c r="D20" s="2779"/>
      <c r="E20" s="2782"/>
      <c r="F20" s="2781"/>
    </row>
    <row r="21" spans="1:19">
      <c r="A21" s="2725" t="s">
        <v>342</v>
      </c>
      <c r="B21" s="2726">
        <f>HYPOTHESES!B56</f>
        <v>0.1</v>
      </c>
      <c r="C21" s="2778"/>
      <c r="D21" s="2779"/>
      <c r="E21" s="2780"/>
      <c r="F21" s="2783"/>
    </row>
    <row r="22" spans="1:19">
      <c r="A22" s="2725" t="s">
        <v>1615</v>
      </c>
      <c r="B22" s="2726">
        <f>HYPOTHESES!B57</f>
        <v>0.33</v>
      </c>
      <c r="C22" s="2778"/>
      <c r="D22" s="2779"/>
      <c r="E22" s="2782"/>
      <c r="F22" s="2781"/>
    </row>
    <row r="23" spans="1:19">
      <c r="A23" s="2725" t="s">
        <v>1616</v>
      </c>
      <c r="B23" s="2726">
        <f>HYPOTHESES!B58</f>
        <v>0.1</v>
      </c>
      <c r="C23" s="2778"/>
      <c r="D23" s="2779"/>
      <c r="E23" s="2776"/>
      <c r="F23" s="2777"/>
    </row>
    <row r="24" spans="1:19">
      <c r="A24" s="2725" t="s">
        <v>345</v>
      </c>
      <c r="B24" s="2726">
        <f>HYPOTHESES!B59</f>
        <v>0.1</v>
      </c>
      <c r="C24" s="2778"/>
      <c r="D24" s="2779"/>
      <c r="E24" s="2776"/>
      <c r="F24" s="2777"/>
    </row>
    <row r="25" spans="1:19" ht="13.5" thickBot="1">
      <c r="A25" s="2725" t="s">
        <v>1617</v>
      </c>
      <c r="B25" s="2726">
        <f>HYPOTHESES!B60</f>
        <v>0.1</v>
      </c>
      <c r="C25" s="2778"/>
      <c r="D25" s="2779"/>
      <c r="E25" s="2782"/>
      <c r="F25" s="2781"/>
    </row>
    <row r="26" spans="1:19">
      <c r="A26" s="2731"/>
      <c r="B26" s="2731"/>
      <c r="C26" s="2732"/>
      <c r="D26" s="2733"/>
      <c r="E26" s="3056"/>
      <c r="F26" s="3059"/>
    </row>
    <row r="27" spans="1:19">
      <c r="A27" s="2735" t="s">
        <v>1632</v>
      </c>
      <c r="B27" s="2736"/>
      <c r="C27" s="2808">
        <f>SUM(C8:C25)</f>
        <v>0</v>
      </c>
      <c r="D27" s="2808">
        <f>SUM(D8:D25)</f>
        <v>0</v>
      </c>
      <c r="E27" s="3057">
        <f>SUM(E8:E25)</f>
        <v>0</v>
      </c>
      <c r="F27" s="3060">
        <f>SUM(F8:F25)</f>
        <v>0</v>
      </c>
    </row>
    <row r="28" spans="1:19" ht="13.5" thickBot="1">
      <c r="A28" s="2737"/>
      <c r="B28" s="2737"/>
      <c r="C28" s="2738"/>
      <c r="D28" s="2739"/>
      <c r="E28" s="3058"/>
      <c r="F28" s="3061"/>
    </row>
    <row r="29" spans="1:19" ht="13.5" thickBot="1"/>
    <row r="30" spans="1:19" ht="25.5">
      <c r="A30" s="2721" t="s">
        <v>347</v>
      </c>
      <c r="B30" s="2722" t="s">
        <v>348</v>
      </c>
      <c r="C30" s="4174" t="s">
        <v>349</v>
      </c>
      <c r="D30" s="4174"/>
      <c r="E30" s="2722" t="s">
        <v>1635</v>
      </c>
      <c r="F30" s="2727" t="s">
        <v>350</v>
      </c>
      <c r="G30" s="2771"/>
      <c r="H30" s="2771"/>
      <c r="I30" s="2771"/>
    </row>
    <row r="31" spans="1:19" ht="26.25" thickBot="1">
      <c r="A31" s="2723" t="s">
        <v>351</v>
      </c>
      <c r="B31" s="2724"/>
      <c r="C31" s="2728" t="s">
        <v>352</v>
      </c>
      <c r="D31" s="2728" t="s">
        <v>353</v>
      </c>
      <c r="E31" s="2729"/>
      <c r="F31" s="2730"/>
      <c r="G31" s="2772"/>
      <c r="H31" s="2772"/>
      <c r="I31" s="2772"/>
      <c r="J31" s="2772"/>
      <c r="K31" s="2772"/>
      <c r="L31" s="2772"/>
      <c r="M31" s="2772"/>
      <c r="N31" s="2772"/>
      <c r="O31" s="2772"/>
      <c r="P31" s="2773"/>
      <c r="Q31" s="2773"/>
      <c r="R31" s="2773"/>
      <c r="S31" s="2773"/>
    </row>
    <row r="32" spans="1:19">
      <c r="A32" s="2725" t="s">
        <v>379</v>
      </c>
      <c r="B32" s="2726">
        <f>B8</f>
        <v>0.03</v>
      </c>
      <c r="C32" s="2774"/>
      <c r="D32" s="2775"/>
      <c r="E32" s="2776"/>
      <c r="F32" s="2777"/>
    </row>
    <row r="33" spans="1:6">
      <c r="A33" s="2725" t="s">
        <v>380</v>
      </c>
      <c r="B33" s="2726">
        <f>B9</f>
        <v>0.02</v>
      </c>
      <c r="C33" s="2778"/>
      <c r="D33" s="2779"/>
      <c r="E33" s="2780"/>
      <c r="F33" s="2781"/>
    </row>
    <row r="34" spans="1:6">
      <c r="A34" s="2725" t="s">
        <v>1606</v>
      </c>
      <c r="B34" s="2726">
        <f>B10</f>
        <v>0.02</v>
      </c>
      <c r="C34" s="2778"/>
      <c r="D34" s="2779"/>
      <c r="E34" s="2782"/>
      <c r="F34" s="2783"/>
    </row>
    <row r="35" spans="1:6">
      <c r="A35" s="2725" t="s">
        <v>1607</v>
      </c>
      <c r="B35" s="2726">
        <f>B11</f>
        <v>0.02</v>
      </c>
      <c r="C35" s="2778"/>
      <c r="D35" s="2779"/>
      <c r="E35" s="2782"/>
      <c r="F35" s="2781"/>
    </row>
    <row r="36" spans="1:6">
      <c r="A36" s="2725" t="s">
        <v>1608</v>
      </c>
      <c r="B36" s="2726">
        <f>B12</f>
        <v>0.03</v>
      </c>
      <c r="C36" s="2778"/>
      <c r="D36" s="2779"/>
      <c r="E36" s="2780"/>
      <c r="F36" s="2783"/>
    </row>
    <row r="37" spans="1:6">
      <c r="A37" s="2725" t="s">
        <v>1609</v>
      </c>
      <c r="B37" s="2726"/>
      <c r="C37" s="2778"/>
      <c r="D37" s="2779"/>
      <c r="E37" s="2782"/>
      <c r="F37" s="2781"/>
    </row>
    <row r="38" spans="1:6">
      <c r="A38" s="2725" t="s">
        <v>1610</v>
      </c>
      <c r="B38" s="2726">
        <f t="shared" ref="B38:B49" si="0">B14</f>
        <v>0.03</v>
      </c>
      <c r="C38" s="2778"/>
      <c r="D38" s="2779"/>
      <c r="E38" s="2782"/>
      <c r="F38" s="2781"/>
    </row>
    <row r="39" spans="1:6">
      <c r="A39" s="2725" t="s">
        <v>1611</v>
      </c>
      <c r="B39" s="2726">
        <f t="shared" si="0"/>
        <v>0.02</v>
      </c>
      <c r="C39" s="2778"/>
      <c r="D39" s="2779"/>
      <c r="E39" s="2780"/>
      <c r="F39" s="2783"/>
    </row>
    <row r="40" spans="1:6">
      <c r="A40" s="2725" t="s">
        <v>1612</v>
      </c>
      <c r="B40" s="2726">
        <f t="shared" si="0"/>
        <v>0.03</v>
      </c>
      <c r="C40" s="2778"/>
      <c r="D40" s="2779"/>
      <c r="E40" s="2782"/>
      <c r="F40" s="2781"/>
    </row>
    <row r="41" spans="1:6">
      <c r="A41" s="2725" t="s">
        <v>1613</v>
      </c>
      <c r="B41" s="2726">
        <f t="shared" si="0"/>
        <v>0.1</v>
      </c>
      <c r="C41" s="2778"/>
      <c r="D41" s="2779"/>
      <c r="E41" s="2780"/>
      <c r="F41" s="2783"/>
    </row>
    <row r="42" spans="1:6">
      <c r="A42" s="2725" t="s">
        <v>1614</v>
      </c>
      <c r="B42" s="2726">
        <f t="shared" si="0"/>
        <v>0.1</v>
      </c>
      <c r="C42" s="2778"/>
      <c r="D42" s="2779"/>
      <c r="E42" s="2782"/>
      <c r="F42" s="2781"/>
    </row>
    <row r="43" spans="1:6">
      <c r="A43" s="2725" t="s">
        <v>341</v>
      </c>
      <c r="B43" s="2726">
        <f t="shared" si="0"/>
        <v>0.2</v>
      </c>
      <c r="C43" s="2778"/>
      <c r="D43" s="2779"/>
      <c r="E43" s="2780"/>
      <c r="F43" s="2783"/>
    </row>
    <row r="44" spans="1:6">
      <c r="A44" s="2725" t="s">
        <v>516</v>
      </c>
      <c r="B44" s="2726">
        <f t="shared" si="0"/>
        <v>0.1</v>
      </c>
      <c r="C44" s="2778"/>
      <c r="D44" s="2779"/>
      <c r="E44" s="2782"/>
      <c r="F44" s="2781"/>
    </row>
    <row r="45" spans="1:6">
      <c r="A45" s="2725" t="s">
        <v>342</v>
      </c>
      <c r="B45" s="2726">
        <f t="shared" si="0"/>
        <v>0.1</v>
      </c>
      <c r="C45" s="2778"/>
      <c r="D45" s="2779"/>
      <c r="E45" s="2780"/>
      <c r="F45" s="2783"/>
    </row>
    <row r="46" spans="1:6">
      <c r="A46" s="2725" t="s">
        <v>1615</v>
      </c>
      <c r="B46" s="2726">
        <f t="shared" si="0"/>
        <v>0.33</v>
      </c>
      <c r="C46" s="2778"/>
      <c r="D46" s="2779"/>
      <c r="E46" s="2782"/>
      <c r="F46" s="2781"/>
    </row>
    <row r="47" spans="1:6">
      <c r="A47" s="2725" t="s">
        <v>1616</v>
      </c>
      <c r="B47" s="2726">
        <f t="shared" si="0"/>
        <v>0.1</v>
      </c>
      <c r="C47" s="2778"/>
      <c r="D47" s="2779"/>
      <c r="E47" s="2782"/>
      <c r="F47" s="2781"/>
    </row>
    <row r="48" spans="1:6">
      <c r="A48" s="2725" t="s">
        <v>345</v>
      </c>
      <c r="B48" s="2726">
        <f t="shared" si="0"/>
        <v>0.1</v>
      </c>
      <c r="C48" s="2778"/>
      <c r="D48" s="2779"/>
      <c r="E48" s="2782"/>
      <c r="F48" s="2781"/>
    </row>
    <row r="49" spans="1:6" ht="13.5" thickBot="1">
      <c r="A49" s="2725" t="s">
        <v>1617</v>
      </c>
      <c r="B49" s="2726">
        <f t="shared" si="0"/>
        <v>0.1</v>
      </c>
      <c r="C49" s="2778"/>
      <c r="D49" s="2779"/>
      <c r="E49" s="2782"/>
      <c r="F49" s="2781"/>
    </row>
    <row r="50" spans="1:6">
      <c r="A50" s="2731"/>
      <c r="B50" s="2731"/>
      <c r="C50" s="2732"/>
      <c r="D50" s="2733"/>
      <c r="E50" s="2734"/>
      <c r="F50" s="3059"/>
    </row>
    <row r="51" spans="1:6">
      <c r="A51" s="2735" t="s">
        <v>1633</v>
      </c>
      <c r="B51" s="2736"/>
      <c r="C51" s="2808">
        <f>SUM(C32:C49)</f>
        <v>0</v>
      </c>
      <c r="D51" s="2808">
        <f>SUM(D32:D49)</f>
        <v>0</v>
      </c>
      <c r="E51" s="2808">
        <f>SUM(E32:E49)</f>
        <v>0</v>
      </c>
      <c r="F51" s="3060">
        <f>SUM(F32:F49)</f>
        <v>0</v>
      </c>
    </row>
    <row r="52" spans="1:6" ht="13.5" thickBot="1">
      <c r="A52" s="2737"/>
      <c r="B52" s="2737"/>
      <c r="C52" s="2738"/>
      <c r="D52" s="2739"/>
      <c r="E52" s="2740"/>
      <c r="F52" s="3061"/>
    </row>
    <row r="53" spans="1:6">
      <c r="A53" s="2784"/>
      <c r="B53" s="2784"/>
      <c r="C53" s="2784"/>
      <c r="D53" s="2784"/>
      <c r="E53" s="2784"/>
      <c r="F53" s="2784"/>
    </row>
    <row r="54" spans="1:6">
      <c r="A54" s="2785" t="s">
        <v>823</v>
      </c>
    </row>
    <row r="55" spans="1:6">
      <c r="A55" s="2785" t="s">
        <v>354</v>
      </c>
    </row>
  </sheetData>
  <mergeCells count="2">
    <mergeCell ref="C6:D6"/>
    <mergeCell ref="C30:D30"/>
  </mergeCells>
  <phoneticPr fontId="10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9.xml><?xml version="1.0" encoding="utf-8"?>
<worksheet xmlns="http://schemas.openxmlformats.org/spreadsheetml/2006/main" xmlns:r="http://schemas.openxmlformats.org/officeDocument/2006/relationships">
  <sheetPr published="0">
    <tabColor theme="3"/>
  </sheetPr>
  <dimension ref="A1:S57"/>
  <sheetViews>
    <sheetView showGridLines="0" zoomScaleNormal="100" zoomScaleSheetLayoutView="100" workbookViewId="0">
      <selection activeCell="I16" sqref="I16"/>
    </sheetView>
  </sheetViews>
  <sheetFormatPr baseColWidth="10" defaultColWidth="8.85546875" defaultRowHeight="12.75"/>
  <cols>
    <col min="1" max="1" width="51" style="1220" customWidth="1"/>
    <col min="2" max="4" width="25.7109375" style="1220" customWidth="1"/>
    <col min="5" max="5" width="28.5703125" style="1220" customWidth="1"/>
    <col min="6" max="6" width="25.7109375" style="1220" customWidth="1"/>
    <col min="7" max="16384" width="8.85546875" style="1220"/>
  </cols>
  <sheetData>
    <row r="1" spans="1:19" s="1325" customFormat="1" ht="18">
      <c r="A1" s="2793" t="s">
        <v>1900</v>
      </c>
      <c r="B1" s="2804"/>
      <c r="C1" s="2804"/>
      <c r="D1" s="2805"/>
      <c r="E1" s="2805"/>
      <c r="F1" s="2801"/>
    </row>
    <row r="2" spans="1:19" s="1326" customFormat="1" ht="11.25">
      <c r="A2" s="2794" t="str">
        <f>'PAGE DE GARDE'!C8</f>
        <v>ELECTRICITE</v>
      </c>
      <c r="B2" s="2795" t="str">
        <f>'PAGE DE GARDE'!C10</f>
        <v>PT 2015-2016 V0</v>
      </c>
      <c r="C2" s="2806"/>
      <c r="D2" s="2807"/>
      <c r="E2" s="2807"/>
      <c r="F2" s="2797"/>
    </row>
    <row r="3" spans="1:19" s="1326" customFormat="1" ht="11.25">
      <c r="A3" s="2796" t="str">
        <f>'PAGE DE GARDE'!C7</f>
        <v>GRD</v>
      </c>
      <c r="B3" s="2797"/>
      <c r="C3" s="2806"/>
      <c r="D3" s="2807"/>
      <c r="E3" s="2807"/>
      <c r="F3" s="2797"/>
    </row>
    <row r="4" spans="1:19">
      <c r="A4" s="2769"/>
      <c r="E4" s="1411"/>
      <c r="F4" s="2770"/>
    </row>
    <row r="5" spans="1:19" ht="13.5" thickBot="1"/>
    <row r="6" spans="1:19" ht="25.5">
      <c r="A6" s="2721" t="s">
        <v>347</v>
      </c>
      <c r="B6" s="2722" t="s">
        <v>348</v>
      </c>
      <c r="C6" s="4174" t="s">
        <v>349</v>
      </c>
      <c r="D6" s="4174"/>
      <c r="E6" s="2722" t="s">
        <v>1634</v>
      </c>
      <c r="F6" s="2727" t="s">
        <v>350</v>
      </c>
      <c r="G6" s="2771"/>
      <c r="H6" s="2771"/>
      <c r="I6" s="2771"/>
    </row>
    <row r="7" spans="1:19" ht="26.25" thickBot="1">
      <c r="A7" s="2723" t="s">
        <v>351</v>
      </c>
      <c r="B7" s="2724"/>
      <c r="C7" s="2728" t="s">
        <v>352</v>
      </c>
      <c r="D7" s="2728" t="s">
        <v>353</v>
      </c>
      <c r="E7" s="2729"/>
      <c r="F7" s="2730"/>
      <c r="G7" s="2772"/>
      <c r="H7" s="2772"/>
      <c r="I7" s="2772"/>
      <c r="J7" s="2772"/>
      <c r="K7" s="2772"/>
      <c r="L7" s="2772"/>
      <c r="M7" s="2772"/>
      <c r="N7" s="2772"/>
      <c r="O7" s="2772"/>
      <c r="P7" s="2773"/>
      <c r="Q7" s="2773"/>
      <c r="R7" s="2773"/>
      <c r="S7" s="2773"/>
    </row>
    <row r="8" spans="1:19">
      <c r="A8" s="2725" t="s">
        <v>379</v>
      </c>
      <c r="B8" s="2726">
        <f>HYPOTHESES!B43</f>
        <v>0.03</v>
      </c>
      <c r="C8" s="2774"/>
      <c r="D8" s="2775"/>
      <c r="E8" s="2776"/>
      <c r="F8" s="2777"/>
    </row>
    <row r="9" spans="1:19">
      <c r="A9" s="2725" t="s">
        <v>380</v>
      </c>
      <c r="B9" s="2726">
        <f>HYPOTHESES!B44</f>
        <v>0.02</v>
      </c>
      <c r="C9" s="2778"/>
      <c r="D9" s="2779"/>
      <c r="E9" s="2780"/>
      <c r="F9" s="2781"/>
    </row>
    <row r="10" spans="1:19">
      <c r="A10" s="2725" t="s">
        <v>1606</v>
      </c>
      <c r="B10" s="2726">
        <f>HYPOTHESES!B45</f>
        <v>0.02</v>
      </c>
      <c r="C10" s="2778"/>
      <c r="D10" s="2779"/>
      <c r="E10" s="2782"/>
      <c r="F10" s="2783"/>
    </row>
    <row r="11" spans="1:19">
      <c r="A11" s="2725" t="s">
        <v>1607</v>
      </c>
      <c r="B11" s="2726">
        <f>HYPOTHESES!B46</f>
        <v>0.02</v>
      </c>
      <c r="C11" s="2778"/>
      <c r="D11" s="2779"/>
      <c r="E11" s="2782"/>
      <c r="F11" s="2781"/>
    </row>
    <row r="12" spans="1:19">
      <c r="A12" s="2725" t="s">
        <v>1608</v>
      </c>
      <c r="B12" s="2726">
        <f>HYPOTHESES!B47</f>
        <v>0.03</v>
      </c>
      <c r="C12" s="2778"/>
      <c r="D12" s="2779"/>
      <c r="E12" s="2780"/>
      <c r="F12" s="2783"/>
    </row>
    <row r="13" spans="1:19">
      <c r="A13" s="2725" t="s">
        <v>1609</v>
      </c>
      <c r="B13" s="2726"/>
      <c r="C13" s="2778"/>
      <c r="D13" s="2779"/>
      <c r="E13" s="2782"/>
      <c r="F13" s="2781"/>
    </row>
    <row r="14" spans="1:19">
      <c r="A14" s="2725" t="s">
        <v>1610</v>
      </c>
      <c r="B14" s="2726">
        <f>HYPOTHESES!B49</f>
        <v>0.03</v>
      </c>
      <c r="C14" s="2778"/>
      <c r="D14" s="2779"/>
      <c r="E14" s="2782"/>
      <c r="F14" s="2781"/>
    </row>
    <row r="15" spans="1:19">
      <c r="A15" s="2725" t="s">
        <v>1611</v>
      </c>
      <c r="B15" s="2726">
        <f>HYPOTHESES!B50</f>
        <v>0.02</v>
      </c>
      <c r="C15" s="2778"/>
      <c r="D15" s="2779"/>
      <c r="E15" s="2780"/>
      <c r="F15" s="2783"/>
    </row>
    <row r="16" spans="1:19">
      <c r="A16" s="2725" t="s">
        <v>1612</v>
      </c>
      <c r="B16" s="2726">
        <f>HYPOTHESES!B51</f>
        <v>0.03</v>
      </c>
      <c r="C16" s="2778"/>
      <c r="D16" s="2779"/>
      <c r="E16" s="2782"/>
      <c r="F16" s="2781"/>
    </row>
    <row r="17" spans="1:19">
      <c r="A17" s="2725" t="s">
        <v>1613</v>
      </c>
      <c r="B17" s="2726">
        <f>HYPOTHESES!B52</f>
        <v>0.1</v>
      </c>
      <c r="C17" s="2778"/>
      <c r="D17" s="2779"/>
      <c r="E17" s="2780"/>
      <c r="F17" s="2783"/>
    </row>
    <row r="18" spans="1:19">
      <c r="A18" s="2725" t="s">
        <v>1614</v>
      </c>
      <c r="B18" s="2726">
        <f>HYPOTHESES!B53</f>
        <v>0.1</v>
      </c>
      <c r="C18" s="2778"/>
      <c r="D18" s="2779"/>
      <c r="E18" s="2782"/>
      <c r="F18" s="2781"/>
    </row>
    <row r="19" spans="1:19">
      <c r="A19" s="2725" t="s">
        <v>341</v>
      </c>
      <c r="B19" s="2726">
        <f>HYPOTHESES!B54</f>
        <v>0.2</v>
      </c>
      <c r="C19" s="2778"/>
      <c r="D19" s="2779"/>
      <c r="E19" s="2780"/>
      <c r="F19" s="2783"/>
    </row>
    <row r="20" spans="1:19">
      <c r="A20" s="2725" t="s">
        <v>516</v>
      </c>
      <c r="B20" s="2726">
        <f>HYPOTHESES!B55</f>
        <v>0.1</v>
      </c>
      <c r="C20" s="2778"/>
      <c r="D20" s="2779"/>
      <c r="E20" s="2782"/>
      <c r="F20" s="2781"/>
    </row>
    <row r="21" spans="1:19">
      <c r="A21" s="2725" t="s">
        <v>342</v>
      </c>
      <c r="B21" s="2726">
        <f>HYPOTHESES!B56</f>
        <v>0.1</v>
      </c>
      <c r="C21" s="2778"/>
      <c r="D21" s="2779"/>
      <c r="E21" s="2780"/>
      <c r="F21" s="2783"/>
    </row>
    <row r="22" spans="1:19">
      <c r="A22" s="2725" t="s">
        <v>1615</v>
      </c>
      <c r="B22" s="2726">
        <f>HYPOTHESES!B57</f>
        <v>0.33</v>
      </c>
      <c r="C22" s="2778"/>
      <c r="D22" s="2779"/>
      <c r="E22" s="2782"/>
      <c r="F22" s="2781"/>
    </row>
    <row r="23" spans="1:19">
      <c r="A23" s="2725" t="s">
        <v>1616</v>
      </c>
      <c r="B23" s="2726">
        <f>HYPOTHESES!B58</f>
        <v>0.1</v>
      </c>
      <c r="C23" s="2778"/>
      <c r="D23" s="2779"/>
      <c r="E23" s="2776"/>
      <c r="F23" s="2777"/>
    </row>
    <row r="24" spans="1:19">
      <c r="A24" s="2725" t="s">
        <v>345</v>
      </c>
      <c r="B24" s="2726">
        <f>HYPOTHESES!B59</f>
        <v>0.1</v>
      </c>
      <c r="C24" s="2778"/>
      <c r="D24" s="2779"/>
      <c r="E24" s="2776"/>
      <c r="F24" s="2777"/>
    </row>
    <row r="25" spans="1:19">
      <c r="A25" s="2725" t="s">
        <v>1617</v>
      </c>
      <c r="B25" s="2726">
        <f>HYPOTHESES!B60</f>
        <v>0.1</v>
      </c>
      <c r="C25" s="2778"/>
      <c r="D25" s="2779"/>
      <c r="E25" s="2776"/>
      <c r="F25" s="2777"/>
    </row>
    <row r="26" spans="1:19" ht="13.5" thickBot="1">
      <c r="A26" s="1622" t="s">
        <v>1618</v>
      </c>
      <c r="B26" s="2726">
        <f>HYPOTHESES!B61</f>
        <v>0.2</v>
      </c>
      <c r="C26" s="2778"/>
      <c r="D26" s="2779"/>
      <c r="E26" s="2776"/>
      <c r="F26" s="2783"/>
    </row>
    <row r="27" spans="1:19">
      <c r="A27" s="2731"/>
      <c r="B27" s="2731"/>
      <c r="C27" s="2732"/>
      <c r="D27" s="2733"/>
      <c r="E27" s="3056"/>
      <c r="F27" s="3059"/>
    </row>
    <row r="28" spans="1:19">
      <c r="A28" s="2735" t="s">
        <v>1632</v>
      </c>
      <c r="B28" s="2736"/>
      <c r="C28" s="2808">
        <f>SUM(C8:C26)</f>
        <v>0</v>
      </c>
      <c r="D28" s="2808">
        <f>SUM(D8:D26)</f>
        <v>0</v>
      </c>
      <c r="E28" s="3057">
        <f>SUM(E8:E26)</f>
        <v>0</v>
      </c>
      <c r="F28" s="3060">
        <f>SUM(F8:F26)</f>
        <v>0</v>
      </c>
    </row>
    <row r="29" spans="1:19" ht="13.5" thickBot="1">
      <c r="A29" s="2737"/>
      <c r="B29" s="2737"/>
      <c r="C29" s="2738"/>
      <c r="D29" s="2739"/>
      <c r="E29" s="3058"/>
      <c r="F29" s="3061"/>
    </row>
    <row r="30" spans="1:19" ht="13.5" thickBot="1"/>
    <row r="31" spans="1:19" ht="25.5">
      <c r="A31" s="2721" t="s">
        <v>347</v>
      </c>
      <c r="B31" s="2722" t="s">
        <v>348</v>
      </c>
      <c r="C31" s="4174" t="s">
        <v>349</v>
      </c>
      <c r="D31" s="4174"/>
      <c r="E31" s="2722" t="s">
        <v>1635</v>
      </c>
      <c r="F31" s="2727" t="s">
        <v>350</v>
      </c>
      <c r="G31" s="2771"/>
      <c r="H31" s="2771"/>
      <c r="I31" s="2771"/>
    </row>
    <row r="32" spans="1:19" ht="26.25" thickBot="1">
      <c r="A32" s="2723" t="s">
        <v>351</v>
      </c>
      <c r="B32" s="2724"/>
      <c r="C32" s="2728" t="s">
        <v>352</v>
      </c>
      <c r="D32" s="2728" t="s">
        <v>353</v>
      </c>
      <c r="E32" s="2729"/>
      <c r="F32" s="2730"/>
      <c r="G32" s="2772"/>
      <c r="H32" s="2772"/>
      <c r="I32" s="2772"/>
      <c r="J32" s="2772"/>
      <c r="K32" s="2772"/>
      <c r="L32" s="2772"/>
      <c r="M32" s="2772"/>
      <c r="N32" s="2772"/>
      <c r="O32" s="2772"/>
      <c r="P32" s="2773"/>
      <c r="Q32" s="2773"/>
      <c r="R32" s="2773"/>
      <c r="S32" s="2773"/>
    </row>
    <row r="33" spans="1:6">
      <c r="A33" s="2725" t="s">
        <v>379</v>
      </c>
      <c r="B33" s="2726">
        <f>B8</f>
        <v>0.03</v>
      </c>
      <c r="C33" s="2774"/>
      <c r="D33" s="2775"/>
      <c r="E33" s="2776"/>
      <c r="F33" s="2777"/>
    </row>
    <row r="34" spans="1:6">
      <c r="A34" s="2725" t="s">
        <v>380</v>
      </c>
      <c r="B34" s="2726">
        <f t="shared" ref="B34:B51" si="0">B9</f>
        <v>0.02</v>
      </c>
      <c r="C34" s="2778"/>
      <c r="D34" s="2779"/>
      <c r="E34" s="2780"/>
      <c r="F34" s="2781"/>
    </row>
    <row r="35" spans="1:6">
      <c r="A35" s="2725" t="s">
        <v>1606</v>
      </c>
      <c r="B35" s="2726">
        <f t="shared" si="0"/>
        <v>0.02</v>
      </c>
      <c r="C35" s="2778"/>
      <c r="D35" s="2779"/>
      <c r="E35" s="2782"/>
      <c r="F35" s="2783"/>
    </row>
    <row r="36" spans="1:6">
      <c r="A36" s="2725" t="s">
        <v>1607</v>
      </c>
      <c r="B36" s="2726">
        <f t="shared" si="0"/>
        <v>0.02</v>
      </c>
      <c r="C36" s="2778"/>
      <c r="D36" s="2779"/>
      <c r="E36" s="2782"/>
      <c r="F36" s="2781"/>
    </row>
    <row r="37" spans="1:6">
      <c r="A37" s="2725" t="s">
        <v>1608</v>
      </c>
      <c r="B37" s="2726">
        <f t="shared" si="0"/>
        <v>0.03</v>
      </c>
      <c r="C37" s="2778"/>
      <c r="D37" s="2779"/>
      <c r="E37" s="2780"/>
      <c r="F37" s="2783"/>
    </row>
    <row r="38" spans="1:6">
      <c r="A38" s="2725" t="s">
        <v>1609</v>
      </c>
      <c r="B38" s="2726"/>
      <c r="C38" s="2778"/>
      <c r="D38" s="2779"/>
      <c r="E38" s="2782"/>
      <c r="F38" s="2781"/>
    </row>
    <row r="39" spans="1:6">
      <c r="A39" s="2725" t="s">
        <v>1610</v>
      </c>
      <c r="B39" s="2726">
        <f t="shared" si="0"/>
        <v>0.03</v>
      </c>
      <c r="C39" s="2778"/>
      <c r="D39" s="2779"/>
      <c r="E39" s="2782"/>
      <c r="F39" s="2781"/>
    </row>
    <row r="40" spans="1:6">
      <c r="A40" s="2725" t="s">
        <v>1611</v>
      </c>
      <c r="B40" s="2726">
        <f t="shared" si="0"/>
        <v>0.02</v>
      </c>
      <c r="C40" s="2778"/>
      <c r="D40" s="2779"/>
      <c r="E40" s="2780"/>
      <c r="F40" s="2783"/>
    </row>
    <row r="41" spans="1:6">
      <c r="A41" s="2725" t="s">
        <v>1612</v>
      </c>
      <c r="B41" s="2726">
        <f t="shared" si="0"/>
        <v>0.03</v>
      </c>
      <c r="C41" s="2778"/>
      <c r="D41" s="2779"/>
      <c r="E41" s="2782"/>
      <c r="F41" s="2781"/>
    </row>
    <row r="42" spans="1:6">
      <c r="A42" s="2725" t="s">
        <v>1613</v>
      </c>
      <c r="B42" s="2726">
        <f t="shared" si="0"/>
        <v>0.1</v>
      </c>
      <c r="C42" s="2778"/>
      <c r="D42" s="2779"/>
      <c r="E42" s="2780"/>
      <c r="F42" s="2783"/>
    </row>
    <row r="43" spans="1:6">
      <c r="A43" s="2725" t="s">
        <v>1614</v>
      </c>
      <c r="B43" s="2726">
        <f t="shared" si="0"/>
        <v>0.1</v>
      </c>
      <c r="C43" s="2778"/>
      <c r="D43" s="2779"/>
      <c r="E43" s="2782"/>
      <c r="F43" s="2781"/>
    </row>
    <row r="44" spans="1:6">
      <c r="A44" s="2725" t="s">
        <v>341</v>
      </c>
      <c r="B44" s="2726">
        <f t="shared" si="0"/>
        <v>0.2</v>
      </c>
      <c r="C44" s="2778"/>
      <c r="D44" s="2779"/>
      <c r="E44" s="2780"/>
      <c r="F44" s="2783"/>
    </row>
    <row r="45" spans="1:6">
      <c r="A45" s="2725" t="s">
        <v>516</v>
      </c>
      <c r="B45" s="2726">
        <f t="shared" si="0"/>
        <v>0.1</v>
      </c>
      <c r="C45" s="2778"/>
      <c r="D45" s="2779"/>
      <c r="E45" s="2782"/>
      <c r="F45" s="2781"/>
    </row>
    <row r="46" spans="1:6">
      <c r="A46" s="2725" t="s">
        <v>342</v>
      </c>
      <c r="B46" s="2726">
        <f t="shared" si="0"/>
        <v>0.1</v>
      </c>
      <c r="C46" s="2778"/>
      <c r="D46" s="2779"/>
      <c r="E46" s="2780"/>
      <c r="F46" s="2783"/>
    </row>
    <row r="47" spans="1:6">
      <c r="A47" s="2725" t="s">
        <v>1615</v>
      </c>
      <c r="B47" s="2726">
        <f t="shared" si="0"/>
        <v>0.33</v>
      </c>
      <c r="C47" s="2778"/>
      <c r="D47" s="2779"/>
      <c r="E47" s="2782"/>
      <c r="F47" s="2781"/>
    </row>
    <row r="48" spans="1:6">
      <c r="A48" s="2725" t="s">
        <v>1616</v>
      </c>
      <c r="B48" s="2726">
        <f t="shared" si="0"/>
        <v>0.1</v>
      </c>
      <c r="C48" s="2778"/>
      <c r="D48" s="2779"/>
      <c r="E48" s="2782"/>
      <c r="F48" s="2781"/>
    </row>
    <row r="49" spans="1:6">
      <c r="A49" s="2725" t="s">
        <v>345</v>
      </c>
      <c r="B49" s="2726">
        <f t="shared" si="0"/>
        <v>0.1</v>
      </c>
      <c r="C49" s="2778"/>
      <c r="D49" s="2779"/>
      <c r="E49" s="2782"/>
      <c r="F49" s="2781"/>
    </row>
    <row r="50" spans="1:6">
      <c r="A50" s="2725" t="s">
        <v>1617</v>
      </c>
      <c r="B50" s="2726">
        <f t="shared" si="0"/>
        <v>0.1</v>
      </c>
      <c r="C50" s="2778"/>
      <c r="D50" s="2779"/>
      <c r="E50" s="2782"/>
      <c r="F50" s="2781"/>
    </row>
    <row r="51" spans="1:6" ht="13.5" thickBot="1">
      <c r="A51" s="1622" t="s">
        <v>1618</v>
      </c>
      <c r="B51" s="2726">
        <f t="shared" si="0"/>
        <v>0.2</v>
      </c>
      <c r="C51" s="2778"/>
      <c r="D51" s="2779"/>
      <c r="E51" s="2782"/>
      <c r="F51" s="3062"/>
    </row>
    <row r="52" spans="1:6">
      <c r="A52" s="2731"/>
      <c r="B52" s="2731"/>
      <c r="C52" s="2732"/>
      <c r="D52" s="2733"/>
      <c r="E52" s="3056"/>
      <c r="F52" s="3059"/>
    </row>
    <row r="53" spans="1:6">
      <c r="A53" s="2735" t="s">
        <v>1633</v>
      </c>
      <c r="B53" s="2736"/>
      <c r="C53" s="2808">
        <f>SUM(C33:C51)</f>
        <v>0</v>
      </c>
      <c r="D53" s="2808">
        <f>SUM(D33:D51)</f>
        <v>0</v>
      </c>
      <c r="E53" s="3057">
        <f>SUM(E33:E51)</f>
        <v>0</v>
      </c>
      <c r="F53" s="3060">
        <f>SUM(F33:F51)</f>
        <v>0</v>
      </c>
    </row>
    <row r="54" spans="1:6" ht="13.5" thickBot="1">
      <c r="A54" s="2737"/>
      <c r="B54" s="2737"/>
      <c r="C54" s="2738"/>
      <c r="D54" s="2739"/>
      <c r="E54" s="3058"/>
      <c r="F54" s="3061"/>
    </row>
    <row r="55" spans="1:6">
      <c r="A55" s="2784"/>
      <c r="B55" s="2784"/>
      <c r="C55" s="2784"/>
      <c r="D55" s="2784"/>
      <c r="E55" s="2784"/>
      <c r="F55" s="2784"/>
    </row>
    <row r="56" spans="1:6">
      <c r="A56" s="2785" t="s">
        <v>823</v>
      </c>
    </row>
    <row r="57" spans="1:6">
      <c r="A57" s="2785" t="s">
        <v>354</v>
      </c>
    </row>
  </sheetData>
  <mergeCells count="2">
    <mergeCell ref="C6:D6"/>
    <mergeCell ref="C31:D31"/>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7.xml><?xml version="1.0" encoding="utf-8"?>
<worksheet xmlns="http://schemas.openxmlformats.org/spreadsheetml/2006/main" xmlns:r="http://schemas.openxmlformats.org/officeDocument/2006/relationships">
  <sheetPr published="0">
    <pageSetUpPr fitToPage="1"/>
  </sheetPr>
  <dimension ref="A1:W91"/>
  <sheetViews>
    <sheetView zoomScaleNormal="100" zoomScaleSheetLayoutView="100" workbookViewId="0">
      <selection activeCell="I3" sqref="I3"/>
    </sheetView>
  </sheetViews>
  <sheetFormatPr baseColWidth="10" defaultColWidth="8.85546875" defaultRowHeight="12.75"/>
  <cols>
    <col min="1" max="3" width="8.85546875" style="1216"/>
    <col min="4" max="4" width="32.42578125" style="1216" customWidth="1"/>
    <col min="5" max="5" width="8.85546875" style="1216"/>
    <col min="6" max="13" width="18.42578125" style="1216" customWidth="1"/>
    <col min="14" max="14" width="6.85546875" style="1216" customWidth="1"/>
    <col min="15" max="22" width="18.42578125" style="1216" customWidth="1"/>
    <col min="23" max="16384" width="8.85546875" style="1216"/>
  </cols>
  <sheetData>
    <row r="1" spans="1:23" s="1321" customFormat="1" ht="18">
      <c r="A1" s="374" t="s">
        <v>1495</v>
      </c>
      <c r="B1" s="374"/>
      <c r="C1" s="374"/>
      <c r="D1" s="374"/>
      <c r="E1" s="375"/>
      <c r="F1" s="375"/>
      <c r="G1" s="375"/>
      <c r="H1" s="375"/>
      <c r="I1" s="375"/>
      <c r="J1" s="374"/>
      <c r="K1" s="374"/>
      <c r="L1" s="374"/>
      <c r="M1" s="374"/>
      <c r="N1" s="375"/>
      <c r="O1" s="375"/>
      <c r="P1" s="375"/>
      <c r="Q1" s="375"/>
      <c r="R1" s="375"/>
      <c r="S1" s="374"/>
      <c r="T1" s="374"/>
      <c r="U1" s="374"/>
      <c r="V1" s="374"/>
      <c r="W1" s="402"/>
    </row>
    <row r="2" spans="1:23" s="1319" customFormat="1" ht="11.25">
      <c r="A2" s="357" t="str">
        <f>'PAGE DE GARDE'!C8</f>
        <v>ELECTRICITE</v>
      </c>
      <c r="B2" s="357"/>
      <c r="C2" s="357"/>
      <c r="D2" s="358"/>
      <c r="E2" s="358" t="str">
        <f>'PAGE DE GARDE'!C10</f>
        <v>PT 2015-2016 V0</v>
      </c>
      <c r="F2" s="358"/>
      <c r="G2" s="358"/>
      <c r="H2" s="358"/>
      <c r="I2" s="358"/>
      <c r="J2" s="357"/>
      <c r="K2" s="357"/>
      <c r="L2" s="357"/>
      <c r="M2" s="357"/>
      <c r="N2" s="358"/>
      <c r="O2" s="358"/>
      <c r="P2" s="358"/>
      <c r="Q2" s="358"/>
      <c r="R2" s="358"/>
      <c r="S2" s="357"/>
      <c r="T2" s="357"/>
      <c r="U2" s="357"/>
      <c r="V2" s="357"/>
      <c r="W2" s="403"/>
    </row>
    <row r="3" spans="1:23" s="1319" customFormat="1" ht="11.25">
      <c r="A3" s="1320" t="str">
        <f>'PAGE DE GARDE'!C7</f>
        <v>GRD</v>
      </c>
      <c r="B3" s="357"/>
      <c r="C3" s="357"/>
      <c r="D3" s="357"/>
      <c r="E3" s="358"/>
      <c r="F3" s="358"/>
      <c r="G3" s="358"/>
      <c r="H3" s="358"/>
      <c r="I3" s="358"/>
      <c r="J3" s="357"/>
      <c r="K3" s="357"/>
      <c r="L3" s="357"/>
      <c r="M3" s="357"/>
      <c r="N3" s="358"/>
      <c r="O3" s="358"/>
      <c r="P3" s="358"/>
      <c r="Q3" s="358"/>
      <c r="R3" s="358"/>
      <c r="S3" s="357"/>
      <c r="T3" s="357"/>
      <c r="U3" s="357"/>
      <c r="V3" s="357"/>
      <c r="W3" s="403"/>
    </row>
    <row r="4" spans="1:23">
      <c r="A4" s="386"/>
      <c r="B4" s="386"/>
      <c r="C4" s="386"/>
      <c r="D4" s="386"/>
      <c r="E4" s="386"/>
      <c r="F4" s="386"/>
      <c r="G4" s="386"/>
      <c r="H4" s="386"/>
      <c r="I4" s="386"/>
      <c r="J4" s="386"/>
      <c r="K4" s="386"/>
      <c r="L4" s="386"/>
      <c r="M4" s="386"/>
      <c r="N4" s="386"/>
      <c r="O4" s="386"/>
      <c r="P4" s="386"/>
      <c r="Q4" s="386"/>
      <c r="R4" s="386"/>
      <c r="S4" s="386"/>
      <c r="T4" s="386"/>
      <c r="U4" s="386"/>
      <c r="V4" s="386"/>
      <c r="W4" s="386"/>
    </row>
    <row r="5" spans="1:23" ht="13.5" thickBot="1"/>
    <row r="6" spans="1:23" ht="18.75" thickBot="1">
      <c r="F6" s="3923" t="s">
        <v>936</v>
      </c>
      <c r="G6" s="3924"/>
      <c r="H6" s="3924"/>
      <c r="I6" s="3924"/>
      <c r="J6" s="3924"/>
      <c r="K6" s="3924"/>
      <c r="L6" s="3924"/>
      <c r="M6" s="3925"/>
      <c r="O6" s="3923" t="s">
        <v>935</v>
      </c>
      <c r="P6" s="3924"/>
      <c r="Q6" s="3924"/>
      <c r="R6" s="3924"/>
      <c r="S6" s="3924"/>
      <c r="T6" s="3924"/>
      <c r="U6" s="3924"/>
      <c r="V6" s="3925"/>
    </row>
    <row r="7" spans="1:23" ht="13.5" customHeight="1" thickBot="1">
      <c r="A7" s="3911" t="s">
        <v>684</v>
      </c>
      <c r="B7" s="3912"/>
      <c r="C7" s="3912"/>
      <c r="D7" s="3913"/>
      <c r="E7" s="3920" t="s">
        <v>824</v>
      </c>
      <c r="F7" s="3899" t="s">
        <v>934</v>
      </c>
      <c r="G7" s="3899" t="s">
        <v>933</v>
      </c>
      <c r="H7" s="3902" t="s">
        <v>932</v>
      </c>
      <c r="I7" s="3903"/>
      <c r="J7" s="3903"/>
      <c r="K7" s="3903"/>
      <c r="L7" s="3903"/>
      <c r="M7" s="3904"/>
      <c r="O7" s="3899" t="s">
        <v>934</v>
      </c>
      <c r="P7" s="3899" t="s">
        <v>933</v>
      </c>
      <c r="Q7" s="3902" t="s">
        <v>932</v>
      </c>
      <c r="R7" s="3903"/>
      <c r="S7" s="3903"/>
      <c r="T7" s="3903"/>
      <c r="U7" s="3903"/>
      <c r="V7" s="3904"/>
    </row>
    <row r="8" spans="1:23" s="1220" customFormat="1" ht="13.5" customHeight="1">
      <c r="A8" s="3914"/>
      <c r="B8" s="3915"/>
      <c r="C8" s="3915"/>
      <c r="D8" s="3916"/>
      <c r="E8" s="3921"/>
      <c r="F8" s="3900"/>
      <c r="G8" s="3900"/>
      <c r="H8" s="3905" t="s">
        <v>931</v>
      </c>
      <c r="I8" s="3906"/>
      <c r="J8" s="3907"/>
      <c r="K8" s="3905" t="s">
        <v>930</v>
      </c>
      <c r="L8" s="3906"/>
      <c r="M8" s="3907"/>
      <c r="O8" s="3900"/>
      <c r="P8" s="3900"/>
      <c r="Q8" s="3905" t="s">
        <v>931</v>
      </c>
      <c r="R8" s="3906"/>
      <c r="S8" s="3907"/>
      <c r="T8" s="3905" t="s">
        <v>930</v>
      </c>
      <c r="U8" s="3906"/>
      <c r="V8" s="3907"/>
    </row>
    <row r="9" spans="1:23" s="1220" customFormat="1" ht="13.5" thickBot="1">
      <c r="A9" s="3914"/>
      <c r="B9" s="3915"/>
      <c r="C9" s="3915"/>
      <c r="D9" s="3916"/>
      <c r="E9" s="3921"/>
      <c r="F9" s="3900"/>
      <c r="G9" s="3900"/>
      <c r="H9" s="3908"/>
      <c r="I9" s="3909"/>
      <c r="J9" s="3910"/>
      <c r="K9" s="3908"/>
      <c r="L9" s="3909"/>
      <c r="M9" s="3910"/>
      <c r="O9" s="3900"/>
      <c r="P9" s="3900"/>
      <c r="Q9" s="3908"/>
      <c r="R9" s="3909"/>
      <c r="S9" s="3910"/>
      <c r="T9" s="3908"/>
      <c r="U9" s="3909"/>
      <c r="V9" s="3910"/>
    </row>
    <row r="10" spans="1:23" s="1220" customFormat="1" ht="26.25" thickBot="1">
      <c r="A10" s="3917"/>
      <c r="B10" s="3918"/>
      <c r="C10" s="3918"/>
      <c r="D10" s="3919"/>
      <c r="E10" s="3922"/>
      <c r="F10" s="3901"/>
      <c r="G10" s="3901"/>
      <c r="H10" s="1260" t="s">
        <v>928</v>
      </c>
      <c r="I10" s="1260" t="s">
        <v>927</v>
      </c>
      <c r="J10" s="1260" t="s">
        <v>929</v>
      </c>
      <c r="K10" s="1260" t="s">
        <v>928</v>
      </c>
      <c r="L10" s="1260" t="s">
        <v>927</v>
      </c>
      <c r="M10" s="1260" t="s">
        <v>926</v>
      </c>
      <c r="O10" s="3901"/>
      <c r="P10" s="3901"/>
      <c r="Q10" s="1260" t="s">
        <v>928</v>
      </c>
      <c r="R10" s="1318" t="s">
        <v>927</v>
      </c>
      <c r="S10" s="1260" t="s">
        <v>929</v>
      </c>
      <c r="T10" s="1260" t="s">
        <v>928</v>
      </c>
      <c r="U10" s="1318" t="s">
        <v>927</v>
      </c>
      <c r="V10" s="1260" t="s">
        <v>926</v>
      </c>
    </row>
    <row r="11" spans="1:23" s="1220" customFormat="1">
      <c r="A11" s="1239"/>
      <c r="B11" s="1230"/>
      <c r="C11" s="1230"/>
      <c r="D11" s="1230"/>
      <c r="E11" s="1286"/>
      <c r="F11" s="1286"/>
      <c r="G11" s="1286"/>
      <c r="H11" s="1286"/>
      <c r="I11" s="1286"/>
      <c r="J11" s="1242"/>
      <c r="K11" s="1317"/>
      <c r="L11" s="1317"/>
      <c r="M11" s="1317"/>
      <c r="O11" s="1314"/>
      <c r="P11" s="1314"/>
      <c r="Q11" s="1316"/>
      <c r="R11" s="1239"/>
      <c r="S11" s="1313"/>
      <c r="T11" s="1315"/>
      <c r="U11" s="1312"/>
      <c r="V11" s="1311"/>
    </row>
    <row r="12" spans="1:23" s="1220" customFormat="1">
      <c r="A12" s="1231" t="s">
        <v>685</v>
      </c>
      <c r="B12" s="1230"/>
      <c r="C12" s="1230"/>
      <c r="D12" s="1230"/>
      <c r="E12" s="1274" t="s">
        <v>825</v>
      </c>
      <c r="F12" s="1228">
        <f t="shared" ref="F12:M12" si="0">F14+F16+F18+F20</f>
        <v>0</v>
      </c>
      <c r="G12" s="1228">
        <f t="shared" si="0"/>
        <v>0</v>
      </c>
      <c r="H12" s="1228">
        <f t="shared" si="0"/>
        <v>0</v>
      </c>
      <c r="I12" s="1228">
        <f t="shared" si="0"/>
        <v>0</v>
      </c>
      <c r="J12" s="1228">
        <f t="shared" si="0"/>
        <v>0</v>
      </c>
      <c r="K12" s="1228">
        <f t="shared" si="0"/>
        <v>0</v>
      </c>
      <c r="L12" s="1228">
        <f t="shared" si="0"/>
        <v>0</v>
      </c>
      <c r="M12" s="1228">
        <f t="shared" si="0"/>
        <v>0</v>
      </c>
      <c r="O12" s="1271">
        <f t="shared" ref="O12:V12" si="1">O14+O16+O18+O20</f>
        <v>0</v>
      </c>
      <c r="P12" s="1271">
        <f t="shared" si="1"/>
        <v>0</v>
      </c>
      <c r="Q12" s="1273">
        <f t="shared" si="1"/>
        <v>0</v>
      </c>
      <c r="R12" s="1272">
        <f t="shared" si="1"/>
        <v>0</v>
      </c>
      <c r="S12" s="1271">
        <f t="shared" si="1"/>
        <v>0</v>
      </c>
      <c r="T12" s="1273">
        <f t="shared" si="1"/>
        <v>0</v>
      </c>
      <c r="U12" s="1272">
        <f t="shared" si="1"/>
        <v>0</v>
      </c>
      <c r="V12" s="1271">
        <f t="shared" si="1"/>
        <v>0</v>
      </c>
    </row>
    <row r="13" spans="1:23" s="1220" customFormat="1">
      <c r="A13" s="1239"/>
      <c r="B13" s="1230"/>
      <c r="C13" s="1230"/>
      <c r="D13" s="1230"/>
      <c r="E13" s="1286"/>
      <c r="F13" s="1278"/>
      <c r="G13" s="1278"/>
      <c r="H13" s="1278"/>
      <c r="I13" s="1278"/>
      <c r="J13" s="1278"/>
      <c r="K13" s="1278"/>
      <c r="L13" s="1278"/>
      <c r="M13" s="1278"/>
      <c r="O13" s="1275"/>
      <c r="P13" s="1275"/>
      <c r="Q13" s="1277"/>
      <c r="R13" s="1276"/>
      <c r="S13" s="1275"/>
      <c r="T13" s="1277"/>
      <c r="U13" s="1276"/>
      <c r="V13" s="1275"/>
    </row>
    <row r="14" spans="1:23" s="1220" customFormat="1">
      <c r="A14" s="1239"/>
      <c r="B14" s="1249" t="s">
        <v>686</v>
      </c>
      <c r="C14" s="1230"/>
      <c r="D14" s="1230"/>
      <c r="E14" s="1293" t="s">
        <v>826</v>
      </c>
      <c r="F14" s="1291">
        <f>G14+J14+M14</f>
        <v>0</v>
      </c>
      <c r="G14" s="1292"/>
      <c r="H14" s="1292"/>
      <c r="I14" s="1292"/>
      <c r="J14" s="1291">
        <f>H14+I14</f>
        <v>0</v>
      </c>
      <c r="K14" s="1292"/>
      <c r="L14" s="1292"/>
      <c r="M14" s="1291">
        <f>K14+L14</f>
        <v>0</v>
      </c>
      <c r="O14" s="1287">
        <f>P14+S14+V14</f>
        <v>0</v>
      </c>
      <c r="P14" s="1289"/>
      <c r="Q14" s="1290"/>
      <c r="R14" s="1288"/>
      <c r="S14" s="1287">
        <f>Q14+R14</f>
        <v>0</v>
      </c>
      <c r="T14" s="1290"/>
      <c r="U14" s="1288"/>
      <c r="V14" s="1287">
        <f>T14+U14</f>
        <v>0</v>
      </c>
    </row>
    <row r="15" spans="1:23" s="1220" customFormat="1">
      <c r="A15" s="1239"/>
      <c r="B15" s="1230"/>
      <c r="C15" s="1230"/>
      <c r="D15" s="1230"/>
      <c r="E15" s="1286"/>
      <c r="F15" s="1240"/>
      <c r="G15" s="1240"/>
      <c r="H15" s="1240"/>
      <c r="I15" s="1240"/>
      <c r="J15" s="1240"/>
      <c r="K15" s="1240"/>
      <c r="L15" s="1240"/>
      <c r="M15" s="1240"/>
      <c r="O15" s="1308"/>
      <c r="P15" s="1308"/>
      <c r="Q15" s="1310"/>
      <c r="R15" s="1309"/>
      <c r="S15" s="1308"/>
      <c r="T15" s="1310"/>
      <c r="U15" s="1309"/>
      <c r="V15" s="1308"/>
    </row>
    <row r="16" spans="1:23" s="1220" customFormat="1">
      <c r="A16" s="1239"/>
      <c r="B16" s="1249" t="s">
        <v>687</v>
      </c>
      <c r="C16" s="1230"/>
      <c r="D16" s="1230"/>
      <c r="E16" s="1293" t="s">
        <v>827</v>
      </c>
      <c r="F16" s="1291">
        <f>G16+J16+M16</f>
        <v>0</v>
      </c>
      <c r="G16" s="1292"/>
      <c r="H16" s="1292"/>
      <c r="I16" s="1292"/>
      <c r="J16" s="1291">
        <f>H16+I16</f>
        <v>0</v>
      </c>
      <c r="K16" s="1292"/>
      <c r="L16" s="1292"/>
      <c r="M16" s="1291">
        <f>K16+L16</f>
        <v>0</v>
      </c>
      <c r="O16" s="1287">
        <f>P16+S16+V16</f>
        <v>0</v>
      </c>
      <c r="P16" s="1289"/>
      <c r="Q16" s="1290"/>
      <c r="R16" s="1288"/>
      <c r="S16" s="1287">
        <f>Q16+R16</f>
        <v>0</v>
      </c>
      <c r="T16" s="1290"/>
      <c r="U16" s="1288"/>
      <c r="V16" s="1287">
        <f>T16+U16</f>
        <v>0</v>
      </c>
    </row>
    <row r="17" spans="1:22" s="1220" customFormat="1">
      <c r="A17" s="1239"/>
      <c r="B17" s="1230"/>
      <c r="C17" s="1230"/>
      <c r="D17" s="1230"/>
      <c r="E17" s="1286"/>
      <c r="F17" s="1278"/>
      <c r="G17" s="1278"/>
      <c r="H17" s="1278"/>
      <c r="I17" s="1278"/>
      <c r="J17" s="1278"/>
      <c r="K17" s="1278"/>
      <c r="L17" s="1278"/>
      <c r="M17" s="1278"/>
      <c r="O17" s="1275"/>
      <c r="P17" s="1275"/>
      <c r="Q17" s="1277"/>
      <c r="R17" s="1276"/>
      <c r="S17" s="1275"/>
      <c r="T17" s="1277"/>
      <c r="U17" s="1276"/>
      <c r="V17" s="1275"/>
    </row>
    <row r="18" spans="1:22" s="1220" customFormat="1">
      <c r="A18" s="1239"/>
      <c r="B18" s="1249" t="s">
        <v>688</v>
      </c>
      <c r="C18" s="1230"/>
      <c r="D18" s="1230"/>
      <c r="E18" s="1293" t="s">
        <v>828</v>
      </c>
      <c r="F18" s="1291">
        <f>G18+J18+M18</f>
        <v>0</v>
      </c>
      <c r="G18" s="1292"/>
      <c r="H18" s="1292"/>
      <c r="I18" s="1292"/>
      <c r="J18" s="1291">
        <f>H18+I18</f>
        <v>0</v>
      </c>
      <c r="K18" s="1292"/>
      <c r="L18" s="1292"/>
      <c r="M18" s="1291">
        <f>K18+L18</f>
        <v>0</v>
      </c>
      <c r="O18" s="1287">
        <f>P18+S18+V18</f>
        <v>0</v>
      </c>
      <c r="P18" s="1289"/>
      <c r="Q18" s="1290"/>
      <c r="R18" s="1288"/>
      <c r="S18" s="1287">
        <f>Q18+R18</f>
        <v>0</v>
      </c>
      <c r="T18" s="1290"/>
      <c r="U18" s="1288"/>
      <c r="V18" s="1287">
        <f>T18+U18</f>
        <v>0</v>
      </c>
    </row>
    <row r="19" spans="1:22" s="1220" customFormat="1">
      <c r="A19" s="1239"/>
      <c r="B19" s="1230"/>
      <c r="C19" s="1230"/>
      <c r="D19" s="1230"/>
      <c r="E19" s="1286"/>
      <c r="F19" s="1278"/>
      <c r="G19" s="1278"/>
      <c r="H19" s="1278"/>
      <c r="I19" s="1278"/>
      <c r="J19" s="1278"/>
      <c r="K19" s="1278"/>
      <c r="L19" s="1278"/>
      <c r="M19" s="1278"/>
      <c r="O19" s="1275"/>
      <c r="P19" s="1275"/>
      <c r="Q19" s="1277"/>
      <c r="R19" s="1276"/>
      <c r="S19" s="1275"/>
      <c r="T19" s="1277"/>
      <c r="U19" s="1276"/>
      <c r="V19" s="1275"/>
    </row>
    <row r="20" spans="1:22" s="1220" customFormat="1">
      <c r="A20" s="1239"/>
      <c r="B20" s="1249" t="s">
        <v>689</v>
      </c>
      <c r="C20" s="1230"/>
      <c r="D20" s="1254"/>
      <c r="E20" s="1293" t="s">
        <v>829</v>
      </c>
      <c r="F20" s="1291">
        <f>G20+J20+M20</f>
        <v>0</v>
      </c>
      <c r="G20" s="1292"/>
      <c r="H20" s="1292"/>
      <c r="I20" s="1292"/>
      <c r="J20" s="1291">
        <f>H20+I20</f>
        <v>0</v>
      </c>
      <c r="K20" s="1292"/>
      <c r="L20" s="1292"/>
      <c r="M20" s="1291">
        <f>K20+L20</f>
        <v>0</v>
      </c>
      <c r="O20" s="1287">
        <f>P20+S20+V20</f>
        <v>0</v>
      </c>
      <c r="P20" s="1289"/>
      <c r="Q20" s="1290"/>
      <c r="R20" s="1288"/>
      <c r="S20" s="1287">
        <f>Q20+R20</f>
        <v>0</v>
      </c>
      <c r="T20" s="1290"/>
      <c r="U20" s="1288"/>
      <c r="V20" s="1287">
        <f>T20+U20</f>
        <v>0</v>
      </c>
    </row>
    <row r="21" spans="1:22" s="1220" customFormat="1">
      <c r="A21" s="1239"/>
      <c r="B21" s="1230"/>
      <c r="C21" s="1230"/>
      <c r="D21" s="1230"/>
      <c r="E21" s="1286"/>
      <c r="F21" s="1278"/>
      <c r="G21" s="1278"/>
      <c r="H21" s="1278"/>
      <c r="I21" s="1278"/>
      <c r="J21" s="1278"/>
      <c r="K21" s="1278"/>
      <c r="L21" s="1278"/>
      <c r="M21" s="1278"/>
      <c r="O21" s="1275"/>
      <c r="P21" s="1275"/>
      <c r="Q21" s="1277"/>
      <c r="R21" s="1276"/>
      <c r="S21" s="1275"/>
      <c r="T21" s="1277"/>
      <c r="U21" s="1276"/>
      <c r="V21" s="1275"/>
    </row>
    <row r="22" spans="1:22" s="1220" customFormat="1">
      <c r="A22" s="1231" t="s">
        <v>690</v>
      </c>
      <c r="B22" s="1230"/>
      <c r="C22" s="1230"/>
      <c r="D22" s="1230"/>
      <c r="E22" s="1274" t="s">
        <v>830</v>
      </c>
      <c r="F22" s="1228">
        <f t="shared" ref="F22:M22" si="2">F24+F26+F28+F30+F32+F34</f>
        <v>0</v>
      </c>
      <c r="G22" s="1228">
        <f t="shared" si="2"/>
        <v>0</v>
      </c>
      <c r="H22" s="1228">
        <f t="shared" si="2"/>
        <v>0</v>
      </c>
      <c r="I22" s="1228">
        <f t="shared" si="2"/>
        <v>0</v>
      </c>
      <c r="J22" s="1228">
        <f t="shared" si="2"/>
        <v>0</v>
      </c>
      <c r="K22" s="1228">
        <f t="shared" si="2"/>
        <v>0</v>
      </c>
      <c r="L22" s="1228">
        <f t="shared" si="2"/>
        <v>0</v>
      </c>
      <c r="M22" s="1228">
        <f t="shared" si="2"/>
        <v>0</v>
      </c>
      <c r="O22" s="1271">
        <f t="shared" ref="O22:V22" si="3">O24+O26+O28+O30+O32+O34</f>
        <v>0</v>
      </c>
      <c r="P22" s="1271">
        <f t="shared" si="3"/>
        <v>0</v>
      </c>
      <c r="Q22" s="1273">
        <f t="shared" si="3"/>
        <v>0</v>
      </c>
      <c r="R22" s="1272">
        <f t="shared" si="3"/>
        <v>0</v>
      </c>
      <c r="S22" s="1271">
        <f t="shared" si="3"/>
        <v>0</v>
      </c>
      <c r="T22" s="1273">
        <f t="shared" si="3"/>
        <v>0</v>
      </c>
      <c r="U22" s="1272">
        <f t="shared" si="3"/>
        <v>0</v>
      </c>
      <c r="V22" s="1271">
        <f t="shared" si="3"/>
        <v>0</v>
      </c>
    </row>
    <row r="23" spans="1:22" s="1220" customFormat="1">
      <c r="A23" s="1239"/>
      <c r="B23" s="1230"/>
      <c r="C23" s="1230"/>
      <c r="D23" s="1230"/>
      <c r="E23" s="1286"/>
      <c r="F23" s="1278"/>
      <c r="G23" s="1278"/>
      <c r="H23" s="1278"/>
      <c r="I23" s="1278"/>
      <c r="J23" s="1278"/>
      <c r="K23" s="1278"/>
      <c r="L23" s="1278"/>
      <c r="M23" s="1278"/>
      <c r="O23" s="1275"/>
      <c r="P23" s="1275"/>
      <c r="Q23" s="1277"/>
      <c r="R23" s="1276"/>
      <c r="S23" s="1275"/>
      <c r="T23" s="1277"/>
      <c r="U23" s="1276"/>
      <c r="V23" s="1275"/>
    </row>
    <row r="24" spans="1:22" s="1220" customFormat="1">
      <c r="A24" s="1239"/>
      <c r="B24" s="1249" t="s">
        <v>691</v>
      </c>
      <c r="C24" s="1230"/>
      <c r="D24" s="1230"/>
      <c r="E24" s="1293" t="s">
        <v>831</v>
      </c>
      <c r="F24" s="1291">
        <f>G24+J24+M24</f>
        <v>0</v>
      </c>
      <c r="G24" s="1292"/>
      <c r="H24" s="1292"/>
      <c r="I24" s="1292"/>
      <c r="J24" s="1291">
        <f>H24+I24</f>
        <v>0</v>
      </c>
      <c r="K24" s="1292"/>
      <c r="L24" s="1292"/>
      <c r="M24" s="1291">
        <f>K24+L24</f>
        <v>0</v>
      </c>
      <c r="O24" s="1287">
        <f>P24+S24+V24</f>
        <v>0</v>
      </c>
      <c r="P24" s="1289"/>
      <c r="Q24" s="1290"/>
      <c r="R24" s="1288"/>
      <c r="S24" s="1287">
        <f>Q24+R24</f>
        <v>0</v>
      </c>
      <c r="T24" s="1290"/>
      <c r="U24" s="1288"/>
      <c r="V24" s="1287">
        <f>T24+U24</f>
        <v>0</v>
      </c>
    </row>
    <row r="25" spans="1:22" s="1220" customFormat="1">
      <c r="A25" s="1239"/>
      <c r="B25" s="1230"/>
      <c r="C25" s="1230"/>
      <c r="D25" s="1230"/>
      <c r="E25" s="1286"/>
      <c r="F25" s="1278"/>
      <c r="G25" s="1278"/>
      <c r="H25" s="1278"/>
      <c r="I25" s="1278"/>
      <c r="J25" s="1278"/>
      <c r="K25" s="1278"/>
      <c r="L25" s="1278"/>
      <c r="M25" s="1278"/>
      <c r="O25" s="1275"/>
      <c r="P25" s="1275"/>
      <c r="Q25" s="1277"/>
      <c r="R25" s="1276"/>
      <c r="S25" s="1275"/>
      <c r="T25" s="1277"/>
      <c r="U25" s="1276"/>
      <c r="V25" s="1275"/>
    </row>
    <row r="26" spans="1:22" s="1220" customFormat="1">
      <c r="A26" s="1239"/>
      <c r="B26" s="1249" t="s">
        <v>692</v>
      </c>
      <c r="C26" s="1230"/>
      <c r="D26" s="1230"/>
      <c r="E26" s="1293" t="s">
        <v>832</v>
      </c>
      <c r="F26" s="1291">
        <f>G26+J26+M26</f>
        <v>0</v>
      </c>
      <c r="G26" s="1292"/>
      <c r="H26" s="1292"/>
      <c r="I26" s="1292"/>
      <c r="J26" s="1291">
        <f>H26+I26</f>
        <v>0</v>
      </c>
      <c r="K26" s="1292"/>
      <c r="L26" s="1292"/>
      <c r="M26" s="1291">
        <f>K26+L26</f>
        <v>0</v>
      </c>
      <c r="O26" s="1287">
        <f>P26+S26+V26</f>
        <v>0</v>
      </c>
      <c r="P26" s="1289"/>
      <c r="Q26" s="1290"/>
      <c r="R26" s="1288"/>
      <c r="S26" s="1287">
        <f>Q26+R26</f>
        <v>0</v>
      </c>
      <c r="T26" s="1290"/>
      <c r="U26" s="1288"/>
      <c r="V26" s="1287">
        <f>T26+U26</f>
        <v>0</v>
      </c>
    </row>
    <row r="27" spans="1:22" s="1220" customFormat="1">
      <c r="A27" s="1239"/>
      <c r="B27" s="1230"/>
      <c r="C27" s="1230"/>
      <c r="D27" s="1230"/>
      <c r="E27" s="1286"/>
      <c r="F27" s="1278"/>
      <c r="G27" s="1278"/>
      <c r="H27" s="1278"/>
      <c r="I27" s="1278"/>
      <c r="J27" s="1278"/>
      <c r="K27" s="1278"/>
      <c r="L27" s="1278"/>
      <c r="M27" s="1278"/>
      <c r="O27" s="1275"/>
      <c r="P27" s="1275"/>
      <c r="Q27" s="1277"/>
      <c r="R27" s="1276"/>
      <c r="S27" s="1275"/>
      <c r="T27" s="1277"/>
      <c r="U27" s="1276"/>
      <c r="V27" s="1275"/>
    </row>
    <row r="28" spans="1:22" s="1220" customFormat="1">
      <c r="A28" s="1239"/>
      <c r="B28" s="1249" t="s">
        <v>693</v>
      </c>
      <c r="C28" s="1230"/>
      <c r="D28" s="1230"/>
      <c r="E28" s="1293" t="s">
        <v>833</v>
      </c>
      <c r="F28" s="1291">
        <f>G28+J28+M28</f>
        <v>0</v>
      </c>
      <c r="G28" s="1292"/>
      <c r="H28" s="1292"/>
      <c r="I28" s="1292"/>
      <c r="J28" s="1291">
        <f>H28+I28</f>
        <v>0</v>
      </c>
      <c r="K28" s="1292"/>
      <c r="L28" s="1292"/>
      <c r="M28" s="1291">
        <f>K28+L28</f>
        <v>0</v>
      </c>
      <c r="O28" s="1287">
        <f>P28+S28+V28</f>
        <v>0</v>
      </c>
      <c r="P28" s="1289"/>
      <c r="Q28" s="1290"/>
      <c r="R28" s="1288"/>
      <c r="S28" s="1287">
        <f>Q28+R28</f>
        <v>0</v>
      </c>
      <c r="T28" s="1290"/>
      <c r="U28" s="1288"/>
      <c r="V28" s="1287">
        <f>T28+U28</f>
        <v>0</v>
      </c>
    </row>
    <row r="29" spans="1:22" s="1220" customFormat="1">
      <c r="A29" s="1239"/>
      <c r="B29" s="1230"/>
      <c r="C29" s="1230"/>
      <c r="D29" s="1230"/>
      <c r="E29" s="1286"/>
      <c r="F29" s="1278"/>
      <c r="G29" s="1278"/>
      <c r="H29" s="1278"/>
      <c r="I29" s="1278"/>
      <c r="J29" s="1278"/>
      <c r="K29" s="1278"/>
      <c r="L29" s="1278"/>
      <c r="M29" s="1278"/>
      <c r="O29" s="1275"/>
      <c r="P29" s="1275"/>
      <c r="Q29" s="1277"/>
      <c r="R29" s="1276"/>
      <c r="S29" s="1275"/>
      <c r="T29" s="1277"/>
      <c r="U29" s="1276"/>
      <c r="V29" s="1275"/>
    </row>
    <row r="30" spans="1:22" s="1220" customFormat="1">
      <c r="A30" s="1239"/>
      <c r="B30" s="1249" t="s">
        <v>694</v>
      </c>
      <c r="C30" s="1230"/>
      <c r="D30" s="1230"/>
      <c r="E30" s="1293" t="s">
        <v>748</v>
      </c>
      <c r="F30" s="1291">
        <f>G30+J30+M30</f>
        <v>0</v>
      </c>
      <c r="G30" s="1241"/>
      <c r="H30" s="1241"/>
      <c r="I30" s="1241"/>
      <c r="J30" s="1291">
        <f>H30+I30</f>
        <v>0</v>
      </c>
      <c r="K30" s="1241"/>
      <c r="L30" s="1241"/>
      <c r="M30" s="1291">
        <f>K30+L30</f>
        <v>0</v>
      </c>
      <c r="O30" s="1287">
        <f>P30+S30+V30</f>
        <v>0</v>
      </c>
      <c r="P30" s="1306"/>
      <c r="Q30" s="1307"/>
      <c r="R30" s="1305"/>
      <c r="S30" s="1287">
        <f>Q30+R30</f>
        <v>0</v>
      </c>
      <c r="T30" s="1307"/>
      <c r="U30" s="1305"/>
      <c r="V30" s="1287">
        <f>T30+U30</f>
        <v>0</v>
      </c>
    </row>
    <row r="31" spans="1:22" s="1220" customFormat="1">
      <c r="A31" s="1239"/>
      <c r="B31" s="1230"/>
      <c r="C31" s="1230"/>
      <c r="D31" s="1230"/>
      <c r="E31" s="1286"/>
      <c r="F31" s="1278"/>
      <c r="G31" s="1278"/>
      <c r="H31" s="1278"/>
      <c r="I31" s="1278"/>
      <c r="J31" s="1278"/>
      <c r="K31" s="1278"/>
      <c r="L31" s="1278"/>
      <c r="M31" s="1278"/>
      <c r="O31" s="1275"/>
      <c r="P31" s="1275"/>
      <c r="Q31" s="1277"/>
      <c r="R31" s="1276"/>
      <c r="S31" s="1275"/>
      <c r="T31" s="1277"/>
      <c r="U31" s="1276"/>
      <c r="V31" s="1275"/>
    </row>
    <row r="32" spans="1:22" s="1220" customFormat="1">
      <c r="A32" s="1239"/>
      <c r="B32" s="1299" t="s">
        <v>695</v>
      </c>
      <c r="C32" s="1230"/>
      <c r="D32" s="1230"/>
      <c r="E32" s="1304" t="s">
        <v>834</v>
      </c>
      <c r="F32" s="1291">
        <f>G32+J32+M32</f>
        <v>0</v>
      </c>
      <c r="G32" s="1303"/>
      <c r="H32" s="1303"/>
      <c r="I32" s="1303"/>
      <c r="J32" s="1291">
        <f>H32+I32</f>
        <v>0</v>
      </c>
      <c r="K32" s="1303"/>
      <c r="L32" s="1303"/>
      <c r="M32" s="1291">
        <f>K32+L32</f>
        <v>0</v>
      </c>
      <c r="O32" s="1287">
        <f>P32+S32+V32</f>
        <v>0</v>
      </c>
      <c r="P32" s="1301"/>
      <c r="Q32" s="1302"/>
      <c r="R32" s="1300"/>
      <c r="S32" s="1287">
        <f>Q32+R32</f>
        <v>0</v>
      </c>
      <c r="T32" s="1302"/>
      <c r="U32" s="1300"/>
      <c r="V32" s="1287">
        <f>T32+U32</f>
        <v>0</v>
      </c>
    </row>
    <row r="33" spans="1:22" s="1220" customFormat="1">
      <c r="A33" s="1239"/>
      <c r="B33" s="1299"/>
      <c r="C33" s="1230"/>
      <c r="D33" s="1230"/>
      <c r="E33" s="1298"/>
      <c r="F33" s="1297"/>
      <c r="G33" s="1297"/>
      <c r="H33" s="1297"/>
      <c r="I33" s="1297"/>
      <c r="J33" s="1297"/>
      <c r="K33" s="1297"/>
      <c r="L33" s="1297"/>
      <c r="M33" s="1297"/>
      <c r="O33" s="1294"/>
      <c r="P33" s="1294"/>
      <c r="Q33" s="1296"/>
      <c r="R33" s="1295"/>
      <c r="S33" s="1294"/>
      <c r="T33" s="1296"/>
      <c r="U33" s="1295"/>
      <c r="V33" s="1294"/>
    </row>
    <row r="34" spans="1:22" s="1220" customFormat="1">
      <c r="A34" s="1239"/>
      <c r="B34" s="1249" t="s">
        <v>696</v>
      </c>
      <c r="C34" s="1230"/>
      <c r="D34" s="1230"/>
      <c r="E34" s="1293" t="s">
        <v>835</v>
      </c>
      <c r="F34" s="1291">
        <f>G34+J34+M34</f>
        <v>0</v>
      </c>
      <c r="G34" s="1292"/>
      <c r="H34" s="1292"/>
      <c r="I34" s="1292"/>
      <c r="J34" s="1291">
        <f>H34+I34</f>
        <v>0</v>
      </c>
      <c r="K34" s="1292"/>
      <c r="L34" s="1292"/>
      <c r="M34" s="1291">
        <f>K34+L34</f>
        <v>0</v>
      </c>
      <c r="O34" s="1287">
        <f>P34+S34+V34</f>
        <v>0</v>
      </c>
      <c r="P34" s="1289"/>
      <c r="Q34" s="1290"/>
      <c r="R34" s="1288"/>
      <c r="S34" s="1287">
        <f>Q34+R34</f>
        <v>0</v>
      </c>
      <c r="T34" s="1290"/>
      <c r="U34" s="1288"/>
      <c r="V34" s="1287">
        <f>T34+U34</f>
        <v>0</v>
      </c>
    </row>
    <row r="35" spans="1:22" s="1220" customFormat="1">
      <c r="A35" s="1239"/>
      <c r="B35" s="1230"/>
      <c r="C35" s="1230"/>
      <c r="D35" s="1230"/>
      <c r="E35" s="1286"/>
      <c r="F35" s="1285"/>
      <c r="G35" s="1285"/>
      <c r="H35" s="1285"/>
      <c r="I35" s="1285"/>
      <c r="J35" s="1285"/>
      <c r="K35" s="1285"/>
      <c r="L35" s="1285"/>
      <c r="M35" s="1285"/>
      <c r="O35" s="1282"/>
      <c r="P35" s="1282"/>
      <c r="Q35" s="1284"/>
      <c r="R35" s="1283"/>
      <c r="S35" s="1282"/>
      <c r="T35" s="1284"/>
      <c r="U35" s="1283"/>
      <c r="V35" s="1282"/>
    </row>
    <row r="36" spans="1:22" s="1220" customFormat="1">
      <c r="A36" s="1281"/>
      <c r="B36" s="1280"/>
      <c r="C36" s="1280"/>
      <c r="D36" s="1280"/>
      <c r="E36" s="1279"/>
      <c r="F36" s="1278"/>
      <c r="G36" s="1278"/>
      <c r="H36" s="1278"/>
      <c r="I36" s="1278"/>
      <c r="J36" s="1278"/>
      <c r="K36" s="1278"/>
      <c r="L36" s="1278"/>
      <c r="M36" s="1278"/>
      <c r="O36" s="1275"/>
      <c r="P36" s="1275"/>
      <c r="Q36" s="1277"/>
      <c r="R36" s="1276"/>
      <c r="S36" s="1275"/>
      <c r="T36" s="1277"/>
      <c r="U36" s="1276"/>
      <c r="V36" s="1275"/>
    </row>
    <row r="37" spans="1:22" s="1220" customFormat="1">
      <c r="A37" s="1231" t="s">
        <v>697</v>
      </c>
      <c r="B37" s="1230"/>
      <c r="C37" s="1230"/>
      <c r="D37" s="1230"/>
      <c r="E37" s="1274" t="s">
        <v>836</v>
      </c>
      <c r="F37" s="1228">
        <f t="shared" ref="F37:M37" si="4">F22+F12</f>
        <v>0</v>
      </c>
      <c r="G37" s="1228">
        <f t="shared" si="4"/>
        <v>0</v>
      </c>
      <c r="H37" s="1228">
        <f t="shared" si="4"/>
        <v>0</v>
      </c>
      <c r="I37" s="1228">
        <f t="shared" si="4"/>
        <v>0</v>
      </c>
      <c r="J37" s="1228">
        <f t="shared" si="4"/>
        <v>0</v>
      </c>
      <c r="K37" s="1228">
        <f t="shared" si="4"/>
        <v>0</v>
      </c>
      <c r="L37" s="1228">
        <f t="shared" si="4"/>
        <v>0</v>
      </c>
      <c r="M37" s="1228">
        <f t="shared" si="4"/>
        <v>0</v>
      </c>
      <c r="O37" s="1271">
        <f t="shared" ref="O37:V37" si="5">O22+O12</f>
        <v>0</v>
      </c>
      <c r="P37" s="1271">
        <f t="shared" si="5"/>
        <v>0</v>
      </c>
      <c r="Q37" s="1273">
        <f t="shared" si="5"/>
        <v>0</v>
      </c>
      <c r="R37" s="1272">
        <f t="shared" si="5"/>
        <v>0</v>
      </c>
      <c r="S37" s="1271">
        <f t="shared" si="5"/>
        <v>0</v>
      </c>
      <c r="T37" s="1273">
        <f t="shared" si="5"/>
        <v>0</v>
      </c>
      <c r="U37" s="1272">
        <f t="shared" si="5"/>
        <v>0</v>
      </c>
      <c r="V37" s="1271">
        <f t="shared" si="5"/>
        <v>0</v>
      </c>
    </row>
    <row r="38" spans="1:22" s="1220" customFormat="1" ht="13.5" thickBot="1">
      <c r="A38" s="1270"/>
      <c r="B38" s="1226"/>
      <c r="C38" s="1226"/>
      <c r="D38" s="1269"/>
      <c r="E38" s="1268"/>
      <c r="F38" s="1268"/>
      <c r="G38" s="1268"/>
      <c r="H38" s="1268"/>
      <c r="I38" s="1268"/>
      <c r="J38" s="1267"/>
      <c r="K38" s="1267"/>
      <c r="L38" s="1267"/>
      <c r="M38" s="1267"/>
      <c r="O38" s="1264"/>
      <c r="P38" s="1264"/>
      <c r="Q38" s="1266"/>
      <c r="R38" s="1263"/>
      <c r="S38" s="1261"/>
      <c r="T38" s="1265"/>
      <c r="U38" s="1262"/>
      <c r="V38" s="1261"/>
    </row>
    <row r="39" spans="1:22" s="1220" customFormat="1" ht="13.5" thickTop="1">
      <c r="A39" s="1216"/>
      <c r="B39" s="1216"/>
      <c r="C39" s="1216"/>
      <c r="D39" s="1216"/>
      <c r="E39" s="1216"/>
      <c r="F39" s="1216"/>
      <c r="G39" s="1216"/>
      <c r="H39" s="1216"/>
      <c r="I39" s="1216"/>
      <c r="J39" s="1223"/>
      <c r="K39" s="1221"/>
      <c r="L39" s="1223"/>
      <c r="M39" s="1221"/>
      <c r="O39" s="1216"/>
      <c r="P39" s="1216"/>
      <c r="Q39" s="1216"/>
      <c r="R39" s="1216"/>
      <c r="S39" s="1223"/>
      <c r="T39" s="1221"/>
      <c r="U39" s="1223"/>
      <c r="V39" s="1221"/>
    </row>
    <row r="40" spans="1:22" s="1220" customFormat="1" ht="13.5" thickBot="1">
      <c r="A40" s="1216"/>
      <c r="B40" s="1216"/>
      <c r="C40" s="1216"/>
      <c r="D40" s="1216"/>
      <c r="E40" s="1216"/>
      <c r="F40" s="1216"/>
      <c r="G40" s="1216"/>
      <c r="H40" s="1216"/>
      <c r="I40" s="1216"/>
      <c r="J40" s="1223"/>
      <c r="K40" s="1221"/>
      <c r="L40" s="1223"/>
      <c r="M40" s="1221"/>
      <c r="O40" s="1216"/>
      <c r="P40" s="1216"/>
      <c r="Q40" s="1216"/>
      <c r="R40" s="1216"/>
      <c r="S40" s="1223"/>
      <c r="T40" s="1221"/>
      <c r="U40" s="1223"/>
      <c r="V40" s="1221"/>
    </row>
    <row r="41" spans="1:22" s="1220" customFormat="1" ht="13.5" customHeight="1" thickBot="1">
      <c r="A41" s="3911" t="s">
        <v>698</v>
      </c>
      <c r="B41" s="3912"/>
      <c r="C41" s="3912"/>
      <c r="D41" s="3913"/>
      <c r="E41" s="3920" t="s">
        <v>824</v>
      </c>
      <c r="F41" s="3899" t="s">
        <v>934</v>
      </c>
      <c r="G41" s="3899" t="s">
        <v>933</v>
      </c>
      <c r="H41" s="3902" t="s">
        <v>932</v>
      </c>
      <c r="I41" s="3903"/>
      <c r="J41" s="3903"/>
      <c r="K41" s="3903"/>
      <c r="L41" s="3903"/>
      <c r="M41" s="3904"/>
      <c r="O41" s="3899" t="s">
        <v>934</v>
      </c>
      <c r="P41" s="3899" t="s">
        <v>933</v>
      </c>
      <c r="Q41" s="3902" t="s">
        <v>932</v>
      </c>
      <c r="R41" s="3903"/>
      <c r="S41" s="3903"/>
      <c r="T41" s="3903"/>
      <c r="U41" s="3903"/>
      <c r="V41" s="3904"/>
    </row>
    <row r="42" spans="1:22" s="1220" customFormat="1" ht="13.5" customHeight="1">
      <c r="A42" s="3914"/>
      <c r="B42" s="3915"/>
      <c r="C42" s="3915"/>
      <c r="D42" s="3916"/>
      <c r="E42" s="3921"/>
      <c r="F42" s="3900"/>
      <c r="G42" s="3900"/>
      <c r="H42" s="3905" t="s">
        <v>931</v>
      </c>
      <c r="I42" s="3906"/>
      <c r="J42" s="3907"/>
      <c r="K42" s="3905" t="s">
        <v>930</v>
      </c>
      <c r="L42" s="3906"/>
      <c r="M42" s="3907"/>
      <c r="O42" s="3900"/>
      <c r="P42" s="3900"/>
      <c r="Q42" s="3905" t="s">
        <v>931</v>
      </c>
      <c r="R42" s="3906"/>
      <c r="S42" s="3907"/>
      <c r="T42" s="3905" t="s">
        <v>930</v>
      </c>
      <c r="U42" s="3906"/>
      <c r="V42" s="3907"/>
    </row>
    <row r="43" spans="1:22" s="1220" customFormat="1" ht="13.5" thickBot="1">
      <c r="A43" s="3914"/>
      <c r="B43" s="3915"/>
      <c r="C43" s="3915"/>
      <c r="D43" s="3916"/>
      <c r="E43" s="3921"/>
      <c r="F43" s="3900"/>
      <c r="G43" s="3900"/>
      <c r="H43" s="3908"/>
      <c r="I43" s="3909"/>
      <c r="J43" s="3910"/>
      <c r="K43" s="3908"/>
      <c r="L43" s="3909"/>
      <c r="M43" s="3910"/>
      <c r="O43" s="3900"/>
      <c r="P43" s="3900"/>
      <c r="Q43" s="3908"/>
      <c r="R43" s="3909"/>
      <c r="S43" s="3910"/>
      <c r="T43" s="3908"/>
      <c r="U43" s="3909"/>
      <c r="V43" s="3910"/>
    </row>
    <row r="44" spans="1:22" s="1220" customFormat="1" ht="26.25" thickBot="1">
      <c r="A44" s="3917"/>
      <c r="B44" s="3918"/>
      <c r="C44" s="3918"/>
      <c r="D44" s="3919"/>
      <c r="E44" s="3922"/>
      <c r="F44" s="3901"/>
      <c r="G44" s="3901"/>
      <c r="H44" s="1260" t="s">
        <v>928</v>
      </c>
      <c r="I44" s="1260" t="s">
        <v>927</v>
      </c>
      <c r="J44" s="1260" t="s">
        <v>929</v>
      </c>
      <c r="K44" s="1260" t="s">
        <v>928</v>
      </c>
      <c r="L44" s="1260" t="s">
        <v>927</v>
      </c>
      <c r="M44" s="1260" t="s">
        <v>926</v>
      </c>
      <c r="O44" s="3901"/>
      <c r="P44" s="3901"/>
      <c r="Q44" s="1260" t="s">
        <v>928</v>
      </c>
      <c r="R44" s="1260" t="s">
        <v>927</v>
      </c>
      <c r="S44" s="1260" t="s">
        <v>929</v>
      </c>
      <c r="T44" s="1260" t="s">
        <v>928</v>
      </c>
      <c r="U44" s="1260" t="s">
        <v>927</v>
      </c>
      <c r="V44" s="1260" t="s">
        <v>926</v>
      </c>
    </row>
    <row r="45" spans="1:22" s="1220" customFormat="1" ht="13.5" thickTop="1">
      <c r="A45" s="1239"/>
      <c r="B45" s="1230"/>
      <c r="C45" s="1230"/>
      <c r="D45" s="1230"/>
      <c r="E45" s="1243"/>
      <c r="F45" s="1243"/>
      <c r="G45" s="1243"/>
      <c r="H45" s="1243"/>
      <c r="I45" s="1243"/>
      <c r="J45" s="1250"/>
      <c r="K45" s="1250"/>
      <c r="L45" s="1259"/>
      <c r="M45" s="1250"/>
      <c r="O45" s="1243"/>
      <c r="P45" s="1243"/>
      <c r="Q45" s="1243"/>
      <c r="R45" s="1243"/>
      <c r="S45" s="1250"/>
      <c r="T45" s="1250"/>
      <c r="U45" s="1259"/>
      <c r="V45" s="1250"/>
    </row>
    <row r="46" spans="1:22" s="1220" customFormat="1">
      <c r="A46" s="1231" t="s">
        <v>699</v>
      </c>
      <c r="B46" s="1230"/>
      <c r="C46" s="1230"/>
      <c r="D46" s="1230"/>
      <c r="E46" s="1258" t="s">
        <v>549</v>
      </c>
      <c r="F46" s="1255">
        <f t="shared" ref="F46:M46" si="6">F48+F50+F52+F54+F56+F58</f>
        <v>0</v>
      </c>
      <c r="G46" s="1255">
        <f t="shared" si="6"/>
        <v>0</v>
      </c>
      <c r="H46" s="1255">
        <f t="shared" si="6"/>
        <v>0</v>
      </c>
      <c r="I46" s="1255">
        <f t="shared" si="6"/>
        <v>0</v>
      </c>
      <c r="J46" s="1255">
        <f t="shared" si="6"/>
        <v>0</v>
      </c>
      <c r="K46" s="1255">
        <f t="shared" si="6"/>
        <v>0</v>
      </c>
      <c r="L46" s="1255">
        <f t="shared" si="6"/>
        <v>0</v>
      </c>
      <c r="M46" s="1255">
        <f t="shared" si="6"/>
        <v>0</v>
      </c>
      <c r="O46" s="1255">
        <f t="shared" ref="O46:V46" si="7">O48+O50+O52+O54+O56+O58</f>
        <v>0</v>
      </c>
      <c r="P46" s="1255">
        <f t="shared" si="7"/>
        <v>0</v>
      </c>
      <c r="Q46" s="1255">
        <f t="shared" si="7"/>
        <v>0</v>
      </c>
      <c r="R46" s="1255">
        <f t="shared" si="7"/>
        <v>0</v>
      </c>
      <c r="S46" s="1255">
        <f t="shared" si="7"/>
        <v>0</v>
      </c>
      <c r="T46" s="1255">
        <f t="shared" si="7"/>
        <v>0</v>
      </c>
      <c r="U46" s="1255">
        <f t="shared" si="7"/>
        <v>0</v>
      </c>
      <c r="V46" s="1255">
        <f t="shared" si="7"/>
        <v>0</v>
      </c>
    </row>
    <row r="47" spans="1:22" s="1220" customFormat="1">
      <c r="A47" s="1239"/>
      <c r="B47" s="1230"/>
      <c r="C47" s="1230"/>
      <c r="D47" s="1230"/>
      <c r="E47" s="1243"/>
      <c r="F47" s="1242"/>
      <c r="G47" s="1242"/>
      <c r="H47" s="1242"/>
      <c r="I47" s="1242"/>
      <c r="J47" s="1242"/>
      <c r="K47" s="1242"/>
      <c r="L47" s="1242"/>
      <c r="M47" s="1242"/>
      <c r="O47" s="1242"/>
      <c r="P47" s="1242"/>
      <c r="Q47" s="1242"/>
      <c r="R47" s="1242"/>
      <c r="S47" s="1242"/>
      <c r="T47" s="1242"/>
      <c r="U47" s="1242"/>
      <c r="V47" s="1242"/>
    </row>
    <row r="48" spans="1:22" s="1220" customFormat="1">
      <c r="A48" s="1239"/>
      <c r="B48" s="1249" t="s">
        <v>700</v>
      </c>
      <c r="C48" s="1230"/>
      <c r="D48" s="1230"/>
      <c r="E48" s="1257" t="s">
        <v>838</v>
      </c>
      <c r="F48" s="1240">
        <f>G48+J48+M48</f>
        <v>0</v>
      </c>
      <c r="G48" s="1241"/>
      <c r="H48" s="1241"/>
      <c r="I48" s="1241"/>
      <c r="J48" s="1240">
        <f>H48+I48</f>
        <v>0</v>
      </c>
      <c r="K48" s="1241"/>
      <c r="L48" s="1241"/>
      <c r="M48" s="1240">
        <f>K48+L48</f>
        <v>0</v>
      </c>
      <c r="O48" s="1240">
        <f>P48+S48+V48</f>
        <v>0</v>
      </c>
      <c r="P48" s="1241"/>
      <c r="Q48" s="1241"/>
      <c r="R48" s="1241"/>
      <c r="S48" s="1240">
        <f>Q48+R48</f>
        <v>0</v>
      </c>
      <c r="T48" s="1241"/>
      <c r="U48" s="1241"/>
      <c r="V48" s="1240">
        <f>T48+U48</f>
        <v>0</v>
      </c>
    </row>
    <row r="49" spans="1:22" s="1220" customFormat="1">
      <c r="A49" s="1239"/>
      <c r="B49" s="1249"/>
      <c r="C49" s="1230"/>
      <c r="D49" s="1230"/>
      <c r="E49" s="1246"/>
      <c r="F49" s="1250"/>
      <c r="G49" s="1250"/>
      <c r="H49" s="1250"/>
      <c r="I49" s="1250"/>
      <c r="J49" s="1250"/>
      <c r="K49" s="1250"/>
      <c r="L49" s="1250"/>
      <c r="M49" s="1250"/>
      <c r="O49" s="1250"/>
      <c r="P49" s="1250"/>
      <c r="Q49" s="1250"/>
      <c r="R49" s="1250"/>
      <c r="S49" s="1250"/>
      <c r="T49" s="1250"/>
      <c r="U49" s="1250"/>
      <c r="V49" s="1250"/>
    </row>
    <row r="50" spans="1:22" s="1220" customFormat="1">
      <c r="A50" s="1239"/>
      <c r="B50" s="1249" t="s">
        <v>701</v>
      </c>
      <c r="C50" s="1230"/>
      <c r="D50" s="1230"/>
      <c r="E50" s="1257">
        <v>11</v>
      </c>
      <c r="F50" s="1240">
        <f>G50+J50+M50</f>
        <v>0</v>
      </c>
      <c r="G50" s="1241"/>
      <c r="H50" s="1241"/>
      <c r="I50" s="1241"/>
      <c r="J50" s="1240">
        <f>H50+I50</f>
        <v>0</v>
      </c>
      <c r="K50" s="1241"/>
      <c r="L50" s="1241"/>
      <c r="M50" s="1240">
        <f>K50+L50</f>
        <v>0</v>
      </c>
      <c r="O50" s="1240">
        <f>P50+S50+V50</f>
        <v>0</v>
      </c>
      <c r="P50" s="1241"/>
      <c r="Q50" s="1241"/>
      <c r="R50" s="1241"/>
      <c r="S50" s="1240">
        <f>Q50+R50</f>
        <v>0</v>
      </c>
      <c r="T50" s="1241"/>
      <c r="U50" s="1241"/>
      <c r="V50" s="1240">
        <f>T50+U50</f>
        <v>0</v>
      </c>
    </row>
    <row r="51" spans="1:22" s="1220" customFormat="1">
      <c r="A51" s="1239"/>
      <c r="B51" s="1249"/>
      <c r="C51" s="1230"/>
      <c r="D51" s="1230"/>
      <c r="E51" s="1246"/>
      <c r="F51" s="1250"/>
      <c r="G51" s="1250"/>
      <c r="H51" s="1250"/>
      <c r="I51" s="1250"/>
      <c r="J51" s="1250"/>
      <c r="K51" s="1250"/>
      <c r="L51" s="1250"/>
      <c r="M51" s="1250"/>
      <c r="O51" s="1250"/>
      <c r="P51" s="1250"/>
      <c r="Q51" s="1250"/>
      <c r="R51" s="1250"/>
      <c r="S51" s="1250"/>
      <c r="T51" s="1250"/>
      <c r="U51" s="1250"/>
      <c r="V51" s="1250"/>
    </row>
    <row r="52" spans="1:22" s="1220" customFormat="1">
      <c r="A52" s="1239"/>
      <c r="B52" s="1238" t="s">
        <v>702</v>
      </c>
      <c r="C52" s="1248"/>
      <c r="D52" s="1230"/>
      <c r="E52" s="1257" t="s">
        <v>839</v>
      </c>
      <c r="F52" s="1240">
        <f>G52+J52+M52</f>
        <v>0</v>
      </c>
      <c r="G52" s="1241"/>
      <c r="H52" s="1241"/>
      <c r="I52" s="1241"/>
      <c r="J52" s="1240">
        <f>H52+I52</f>
        <v>0</v>
      </c>
      <c r="K52" s="1241"/>
      <c r="L52" s="1241"/>
      <c r="M52" s="1240">
        <f>K52+L52</f>
        <v>0</v>
      </c>
      <c r="O52" s="1240">
        <f>P52+S52+V52</f>
        <v>0</v>
      </c>
      <c r="P52" s="1241"/>
      <c r="Q52" s="1241"/>
      <c r="R52" s="1241"/>
      <c r="S52" s="1240">
        <f>Q52+R52</f>
        <v>0</v>
      </c>
      <c r="T52" s="1241"/>
      <c r="U52" s="1241"/>
      <c r="V52" s="1240">
        <f>T52+U52</f>
        <v>0</v>
      </c>
    </row>
    <row r="53" spans="1:22" s="1220" customFormat="1">
      <c r="A53" s="1239"/>
      <c r="B53" s="1230"/>
      <c r="C53" s="1248"/>
      <c r="D53" s="1254"/>
      <c r="E53" s="1246"/>
      <c r="F53" s="1250"/>
      <c r="G53" s="1250"/>
      <c r="H53" s="1250"/>
      <c r="I53" s="1250"/>
      <c r="J53" s="1250"/>
      <c r="K53" s="1250"/>
      <c r="L53" s="1250"/>
      <c r="M53" s="1250"/>
      <c r="O53" s="1250"/>
      <c r="P53" s="1250"/>
      <c r="Q53" s="1250"/>
      <c r="R53" s="1250"/>
      <c r="S53" s="1250"/>
      <c r="T53" s="1250"/>
      <c r="U53" s="1250"/>
      <c r="V53" s="1250"/>
    </row>
    <row r="54" spans="1:22" s="1220" customFormat="1">
      <c r="A54" s="1239"/>
      <c r="B54" s="1238" t="s">
        <v>703</v>
      </c>
      <c r="C54" s="1248"/>
      <c r="D54" s="1254"/>
      <c r="E54" s="1257" t="s">
        <v>840</v>
      </c>
      <c r="F54" s="1240">
        <f>G54+J54+M54</f>
        <v>0</v>
      </c>
      <c r="G54" s="1241"/>
      <c r="H54" s="1241"/>
      <c r="I54" s="1241"/>
      <c r="J54" s="1240">
        <f>H54+I54</f>
        <v>0</v>
      </c>
      <c r="K54" s="1241"/>
      <c r="L54" s="1241"/>
      <c r="M54" s="1240">
        <f>K54+L54</f>
        <v>0</v>
      </c>
      <c r="O54" s="1240">
        <f>P54+S54+V54</f>
        <v>0</v>
      </c>
      <c r="P54" s="1241"/>
      <c r="Q54" s="1241"/>
      <c r="R54" s="1241"/>
      <c r="S54" s="1240">
        <f>Q54+R54</f>
        <v>0</v>
      </c>
      <c r="T54" s="1241"/>
      <c r="U54" s="1241"/>
      <c r="V54" s="1240">
        <f>T54+U54</f>
        <v>0</v>
      </c>
    </row>
    <row r="55" spans="1:22" s="1220" customFormat="1">
      <c r="A55" s="1239"/>
      <c r="B55" s="1249"/>
      <c r="C55" s="1230"/>
      <c r="D55" s="1254"/>
      <c r="E55" s="1257"/>
      <c r="F55" s="1250"/>
      <c r="G55" s="1250"/>
      <c r="H55" s="1250"/>
      <c r="I55" s="1250"/>
      <c r="J55" s="1250"/>
      <c r="K55" s="1250"/>
      <c r="L55" s="1250"/>
      <c r="M55" s="1250"/>
      <c r="O55" s="1250"/>
      <c r="P55" s="1250"/>
      <c r="Q55" s="1250"/>
      <c r="R55" s="1250"/>
      <c r="S55" s="1250"/>
      <c r="T55" s="1250"/>
      <c r="U55" s="1250"/>
      <c r="V55" s="1250"/>
    </row>
    <row r="56" spans="1:22" s="1220" customFormat="1">
      <c r="A56" s="1239"/>
      <c r="B56" s="1249" t="s">
        <v>704</v>
      </c>
      <c r="C56" s="1230"/>
      <c r="D56" s="1254"/>
      <c r="E56" s="1257">
        <v>14</v>
      </c>
      <c r="F56" s="1240">
        <f>G56+J56+M56</f>
        <v>0</v>
      </c>
      <c r="G56" s="1241"/>
      <c r="H56" s="1241"/>
      <c r="I56" s="1241"/>
      <c r="J56" s="1240">
        <f>H56+I56</f>
        <v>0</v>
      </c>
      <c r="K56" s="1241"/>
      <c r="L56" s="1241"/>
      <c r="M56" s="1240">
        <f>K56+L56</f>
        <v>0</v>
      </c>
      <c r="O56" s="1240">
        <f>P56+S56+V56</f>
        <v>0</v>
      </c>
      <c r="P56" s="1241"/>
      <c r="Q56" s="1241"/>
      <c r="R56" s="1241"/>
      <c r="S56" s="1240">
        <f>Q56+R56</f>
        <v>0</v>
      </c>
      <c r="T56" s="1241"/>
      <c r="U56" s="1241"/>
      <c r="V56" s="1240">
        <f>T56+U56</f>
        <v>0</v>
      </c>
    </row>
    <row r="57" spans="1:22" s="1220" customFormat="1">
      <c r="A57" s="1239"/>
      <c r="B57" s="1249"/>
      <c r="C57" s="1230"/>
      <c r="D57" s="1254"/>
      <c r="E57" s="1257"/>
      <c r="F57" s="1256"/>
      <c r="G57" s="1256"/>
      <c r="H57" s="1256"/>
      <c r="I57" s="1256"/>
      <c r="J57" s="1256"/>
      <c r="K57" s="1256"/>
      <c r="L57" s="1256"/>
      <c r="M57" s="1256"/>
      <c r="O57" s="1256"/>
      <c r="P57" s="1256"/>
      <c r="Q57" s="1256"/>
      <c r="R57" s="1256"/>
      <c r="S57" s="1256"/>
      <c r="T57" s="1256"/>
      <c r="U57" s="1256"/>
      <c r="V57" s="1256"/>
    </row>
    <row r="58" spans="1:22" s="1220" customFormat="1">
      <c r="A58" s="1239"/>
      <c r="B58" s="1249" t="s">
        <v>705</v>
      </c>
      <c r="C58" s="1230"/>
      <c r="D58" s="1254"/>
      <c r="E58" s="1257">
        <v>15</v>
      </c>
      <c r="F58" s="1240">
        <f>G58+J58+M58</f>
        <v>0</v>
      </c>
      <c r="G58" s="1241"/>
      <c r="H58" s="1241"/>
      <c r="I58" s="1241"/>
      <c r="J58" s="1240">
        <f>H58+I58</f>
        <v>0</v>
      </c>
      <c r="K58" s="1241"/>
      <c r="L58" s="1241"/>
      <c r="M58" s="1240">
        <f>K58+L58</f>
        <v>0</v>
      </c>
      <c r="O58" s="1240">
        <f>P58+S58+V58</f>
        <v>0</v>
      </c>
      <c r="P58" s="1241"/>
      <c r="Q58" s="1241"/>
      <c r="R58" s="1241"/>
      <c r="S58" s="1240">
        <f>Q58+R58</f>
        <v>0</v>
      </c>
      <c r="T58" s="1241"/>
      <c r="U58" s="1241"/>
      <c r="V58" s="1240">
        <f>T58+U58</f>
        <v>0</v>
      </c>
    </row>
    <row r="59" spans="1:22" s="1220" customFormat="1">
      <c r="A59" s="1239"/>
      <c r="B59" s="1249"/>
      <c r="C59" s="1230"/>
      <c r="D59" s="1254"/>
      <c r="E59" s="1257"/>
      <c r="F59" s="1256"/>
      <c r="G59" s="1256"/>
      <c r="H59" s="1256"/>
      <c r="I59" s="1256"/>
      <c r="J59" s="1256"/>
      <c r="K59" s="1256"/>
      <c r="L59" s="1256"/>
      <c r="M59" s="1256"/>
      <c r="O59" s="1256"/>
      <c r="P59" s="1256"/>
      <c r="Q59" s="1256"/>
      <c r="R59" s="1256"/>
      <c r="S59" s="1256"/>
      <c r="T59" s="1256"/>
      <c r="U59" s="1256"/>
      <c r="V59" s="1256"/>
    </row>
    <row r="60" spans="1:22" s="1220" customFormat="1">
      <c r="A60" s="1253" t="s">
        <v>548</v>
      </c>
      <c r="B60" s="1249"/>
      <c r="C60" s="1230"/>
      <c r="D60" s="1254"/>
      <c r="E60" s="1229">
        <v>16</v>
      </c>
      <c r="F60" s="1255">
        <f t="shared" ref="F60:M60" si="8">F62</f>
        <v>0</v>
      </c>
      <c r="G60" s="1255">
        <f t="shared" si="8"/>
        <v>0</v>
      </c>
      <c r="H60" s="1255">
        <f t="shared" si="8"/>
        <v>0</v>
      </c>
      <c r="I60" s="1255">
        <f t="shared" si="8"/>
        <v>0</v>
      </c>
      <c r="J60" s="1255">
        <f t="shared" si="8"/>
        <v>0</v>
      </c>
      <c r="K60" s="1255">
        <f t="shared" si="8"/>
        <v>0</v>
      </c>
      <c r="L60" s="1255">
        <f t="shared" si="8"/>
        <v>0</v>
      </c>
      <c r="M60" s="1255">
        <f t="shared" si="8"/>
        <v>0</v>
      </c>
      <c r="O60" s="1255">
        <f t="shared" ref="O60:V60" si="9">O62</f>
        <v>0</v>
      </c>
      <c r="P60" s="1255">
        <f t="shared" si="9"/>
        <v>0</v>
      </c>
      <c r="Q60" s="1255">
        <f t="shared" si="9"/>
        <v>0</v>
      </c>
      <c r="R60" s="1255">
        <f t="shared" si="9"/>
        <v>0</v>
      </c>
      <c r="S60" s="1255">
        <f t="shared" si="9"/>
        <v>0</v>
      </c>
      <c r="T60" s="1255">
        <f t="shared" si="9"/>
        <v>0</v>
      </c>
      <c r="U60" s="1255">
        <f t="shared" si="9"/>
        <v>0</v>
      </c>
      <c r="V60" s="1255">
        <f t="shared" si="9"/>
        <v>0</v>
      </c>
    </row>
    <row r="61" spans="1:22" s="1220" customFormat="1">
      <c r="A61" s="1239"/>
      <c r="B61" s="1230"/>
      <c r="C61" s="1230"/>
      <c r="D61" s="1254"/>
      <c r="E61" s="1243"/>
      <c r="F61" s="1242"/>
      <c r="G61" s="1242"/>
      <c r="H61" s="1242"/>
      <c r="I61" s="1242"/>
      <c r="J61" s="1242"/>
      <c r="K61" s="1242"/>
      <c r="L61" s="1242"/>
      <c r="M61" s="1242"/>
      <c r="O61" s="1242"/>
      <c r="P61" s="1242"/>
      <c r="Q61" s="1242"/>
      <c r="R61" s="1242"/>
      <c r="S61" s="1242"/>
      <c r="T61" s="1242"/>
      <c r="U61" s="1242"/>
      <c r="V61" s="1242"/>
    </row>
    <row r="62" spans="1:22" s="1220" customFormat="1">
      <c r="A62" s="1253"/>
      <c r="B62" s="1238" t="s">
        <v>706</v>
      </c>
      <c r="C62" s="1248"/>
      <c r="D62" s="1254"/>
      <c r="E62" s="1237" t="s">
        <v>841</v>
      </c>
      <c r="F62" s="1240">
        <f>G62+J62+M62</f>
        <v>0</v>
      </c>
      <c r="G62" s="1241"/>
      <c r="H62" s="1241"/>
      <c r="I62" s="1241"/>
      <c r="J62" s="1240">
        <f>H62+I62</f>
        <v>0</v>
      </c>
      <c r="K62" s="1241"/>
      <c r="L62" s="1241"/>
      <c r="M62" s="1240">
        <f>K62+L62</f>
        <v>0</v>
      </c>
      <c r="O62" s="1240">
        <f>P62+S62+V62</f>
        <v>0</v>
      </c>
      <c r="P62" s="1241"/>
      <c r="Q62" s="1241"/>
      <c r="R62" s="1241"/>
      <c r="S62" s="1240">
        <f>Q62+R62</f>
        <v>0</v>
      </c>
      <c r="T62" s="1241"/>
      <c r="U62" s="1241"/>
      <c r="V62" s="1240">
        <f>T62+U62</f>
        <v>0</v>
      </c>
    </row>
    <row r="63" spans="1:22" s="1220" customFormat="1">
      <c r="A63" s="1239"/>
      <c r="B63" s="1230"/>
      <c r="C63" s="1230"/>
      <c r="D63" s="1248"/>
      <c r="E63" s="1246"/>
      <c r="F63" s="1250"/>
      <c r="G63" s="1250"/>
      <c r="H63" s="1250"/>
      <c r="I63" s="1250"/>
      <c r="J63" s="1250"/>
      <c r="K63" s="1250"/>
      <c r="L63" s="1250"/>
      <c r="M63" s="1250"/>
      <c r="O63" s="1250"/>
      <c r="P63" s="1250"/>
      <c r="Q63" s="1250"/>
      <c r="R63" s="1250"/>
      <c r="S63" s="1250"/>
      <c r="T63" s="1250"/>
      <c r="U63" s="1250"/>
      <c r="V63" s="1250"/>
    </row>
    <row r="64" spans="1:22" s="1220" customFormat="1">
      <c r="A64" s="1253" t="s">
        <v>707</v>
      </c>
      <c r="B64" s="1230"/>
      <c r="C64" s="1230"/>
      <c r="D64" s="1230"/>
      <c r="E64" s="1252" t="s">
        <v>842</v>
      </c>
      <c r="F64" s="1251">
        <f t="shared" ref="F64:M64" si="10">+F66+F72+F80</f>
        <v>0</v>
      </c>
      <c r="G64" s="1251">
        <f t="shared" si="10"/>
        <v>0</v>
      </c>
      <c r="H64" s="1251">
        <f t="shared" si="10"/>
        <v>0</v>
      </c>
      <c r="I64" s="1251">
        <f t="shared" si="10"/>
        <v>0</v>
      </c>
      <c r="J64" s="1251">
        <f t="shared" si="10"/>
        <v>0</v>
      </c>
      <c r="K64" s="1251">
        <f t="shared" si="10"/>
        <v>0</v>
      </c>
      <c r="L64" s="1251">
        <f t="shared" si="10"/>
        <v>0</v>
      </c>
      <c r="M64" s="1251">
        <f t="shared" si="10"/>
        <v>0</v>
      </c>
      <c r="O64" s="1251">
        <f t="shared" ref="O64:V64" si="11">+O66+O72+O80</f>
        <v>0</v>
      </c>
      <c r="P64" s="1251">
        <f t="shared" si="11"/>
        <v>0</v>
      </c>
      <c r="Q64" s="1251">
        <f t="shared" si="11"/>
        <v>0</v>
      </c>
      <c r="R64" s="1251">
        <f t="shared" si="11"/>
        <v>0</v>
      </c>
      <c r="S64" s="1251">
        <f t="shared" si="11"/>
        <v>0</v>
      </c>
      <c r="T64" s="1251">
        <f t="shared" si="11"/>
        <v>0</v>
      </c>
      <c r="U64" s="1251">
        <f t="shared" si="11"/>
        <v>0</v>
      </c>
      <c r="V64" s="1251">
        <f t="shared" si="11"/>
        <v>0</v>
      </c>
    </row>
    <row r="65" spans="1:22" s="1220" customFormat="1">
      <c r="A65" s="1239"/>
      <c r="B65" s="1230"/>
      <c r="C65" s="1248"/>
      <c r="D65" s="1230"/>
      <c r="E65" s="1246"/>
      <c r="F65" s="1250"/>
      <c r="G65" s="1250"/>
      <c r="H65" s="1250"/>
      <c r="I65" s="1250"/>
      <c r="J65" s="1250"/>
      <c r="K65" s="1250"/>
      <c r="L65" s="1250"/>
      <c r="M65" s="1250"/>
      <c r="O65" s="1250"/>
      <c r="P65" s="1250"/>
      <c r="Q65" s="1250"/>
      <c r="R65" s="1250"/>
      <c r="S65" s="1250"/>
      <c r="T65" s="1250"/>
      <c r="U65" s="1250"/>
      <c r="V65" s="1250"/>
    </row>
    <row r="66" spans="1:22" s="1220" customFormat="1">
      <c r="A66" s="1239"/>
      <c r="B66" s="1238" t="s">
        <v>708</v>
      </c>
      <c r="C66" s="1230"/>
      <c r="D66" s="1230"/>
      <c r="E66" s="1237" t="s">
        <v>843</v>
      </c>
      <c r="F66" s="1236">
        <f t="shared" ref="F66:M66" si="12">F67+F70</f>
        <v>0</v>
      </c>
      <c r="G66" s="1236">
        <f t="shared" si="12"/>
        <v>0</v>
      </c>
      <c r="H66" s="1236">
        <f t="shared" si="12"/>
        <v>0</v>
      </c>
      <c r="I66" s="1236">
        <f t="shared" si="12"/>
        <v>0</v>
      </c>
      <c r="J66" s="1236">
        <f t="shared" si="12"/>
        <v>0</v>
      </c>
      <c r="K66" s="1236">
        <f t="shared" si="12"/>
        <v>0</v>
      </c>
      <c r="L66" s="1236">
        <f t="shared" si="12"/>
        <v>0</v>
      </c>
      <c r="M66" s="1236">
        <f t="shared" si="12"/>
        <v>0</v>
      </c>
      <c r="O66" s="1236">
        <f t="shared" ref="O66:V66" si="13">O67+O70</f>
        <v>0</v>
      </c>
      <c r="P66" s="1236">
        <f t="shared" si="13"/>
        <v>0</v>
      </c>
      <c r="Q66" s="1236">
        <f t="shared" si="13"/>
        <v>0</v>
      </c>
      <c r="R66" s="1236">
        <f t="shared" si="13"/>
        <v>0</v>
      </c>
      <c r="S66" s="1236">
        <f t="shared" si="13"/>
        <v>0</v>
      </c>
      <c r="T66" s="1236">
        <f t="shared" si="13"/>
        <v>0</v>
      </c>
      <c r="U66" s="1236">
        <f t="shared" si="13"/>
        <v>0</v>
      </c>
      <c r="V66" s="1236">
        <f t="shared" si="13"/>
        <v>0</v>
      </c>
    </row>
    <row r="67" spans="1:22" s="1220" customFormat="1">
      <c r="A67" s="1239"/>
      <c r="B67" s="1230"/>
      <c r="C67" s="1248" t="s">
        <v>709</v>
      </c>
      <c r="D67" s="1230"/>
      <c r="E67" s="1246" t="s">
        <v>844</v>
      </c>
      <c r="F67" s="1240">
        <f>G67+J67+M67</f>
        <v>0</v>
      </c>
      <c r="G67" s="1241"/>
      <c r="H67" s="1241"/>
      <c r="I67" s="1241"/>
      <c r="J67" s="1240">
        <f>H67+I67</f>
        <v>0</v>
      </c>
      <c r="K67" s="1241"/>
      <c r="L67" s="1241"/>
      <c r="M67" s="1240">
        <f>K67+L67</f>
        <v>0</v>
      </c>
      <c r="O67" s="1240">
        <f>P67+S67+V67</f>
        <v>0</v>
      </c>
      <c r="P67" s="1241"/>
      <c r="Q67" s="1241"/>
      <c r="R67" s="1241"/>
      <c r="S67" s="1240">
        <f>Q67+R67</f>
        <v>0</v>
      </c>
      <c r="T67" s="1241"/>
      <c r="U67" s="1241"/>
      <c r="V67" s="1240">
        <f>T67+U67</f>
        <v>0</v>
      </c>
    </row>
    <row r="68" spans="1:22" s="1220" customFormat="1">
      <c r="A68" s="1239"/>
      <c r="B68" s="1230"/>
      <c r="C68" s="1248"/>
      <c r="D68" s="1230" t="s">
        <v>710</v>
      </c>
      <c r="E68" s="1246"/>
      <c r="F68" s="1250"/>
      <c r="G68" s="1250"/>
      <c r="H68" s="1250"/>
      <c r="I68" s="1250"/>
      <c r="J68" s="1250"/>
      <c r="K68" s="1250"/>
      <c r="L68" s="1250"/>
      <c r="M68" s="1250"/>
      <c r="O68" s="1250"/>
      <c r="P68" s="1250"/>
      <c r="Q68" s="1250"/>
      <c r="R68" s="1250"/>
      <c r="S68" s="1250"/>
      <c r="T68" s="1250"/>
      <c r="U68" s="1250"/>
      <c r="V68" s="1250"/>
    </row>
    <row r="69" spans="1:22" s="1220" customFormat="1">
      <c r="A69" s="1239"/>
      <c r="B69" s="1230"/>
      <c r="C69" s="1248"/>
      <c r="D69" s="1230" t="s">
        <v>711</v>
      </c>
      <c r="E69" s="1246"/>
      <c r="F69" s="1250"/>
      <c r="G69" s="1250"/>
      <c r="H69" s="1250"/>
      <c r="I69" s="1250"/>
      <c r="J69" s="1250"/>
      <c r="K69" s="1250"/>
      <c r="L69" s="1250"/>
      <c r="M69" s="1250"/>
      <c r="O69" s="1250"/>
      <c r="P69" s="1250"/>
      <c r="Q69" s="1250"/>
      <c r="R69" s="1250"/>
      <c r="S69" s="1250"/>
      <c r="T69" s="1250"/>
      <c r="U69" s="1250"/>
      <c r="V69" s="1250"/>
    </row>
    <row r="70" spans="1:22" s="1220" customFormat="1">
      <c r="A70" s="1239"/>
      <c r="B70" s="1230"/>
      <c r="C70" s="1230" t="s">
        <v>712</v>
      </c>
      <c r="D70" s="1230"/>
      <c r="E70" s="1243" t="s">
        <v>845</v>
      </c>
      <c r="F70" s="1240">
        <f>G70+J70+M70</f>
        <v>0</v>
      </c>
      <c r="G70" s="1241"/>
      <c r="H70" s="1241"/>
      <c r="I70" s="1241"/>
      <c r="J70" s="1240">
        <f>H70+I70</f>
        <v>0</v>
      </c>
      <c r="K70" s="1241"/>
      <c r="L70" s="1241"/>
      <c r="M70" s="1240">
        <f>K70+L70</f>
        <v>0</v>
      </c>
      <c r="O70" s="1240">
        <f>P70+S70+V70</f>
        <v>0</v>
      </c>
      <c r="P70" s="1241"/>
      <c r="Q70" s="1241"/>
      <c r="R70" s="1241"/>
      <c r="S70" s="1240">
        <f>Q70+R70</f>
        <v>0</v>
      </c>
      <c r="T70" s="1241"/>
      <c r="U70" s="1241"/>
      <c r="V70" s="1240">
        <f>T70+U70</f>
        <v>0</v>
      </c>
    </row>
    <row r="71" spans="1:22" s="1220" customFormat="1">
      <c r="A71" s="1239"/>
      <c r="B71" s="1230"/>
      <c r="C71" s="1248"/>
      <c r="D71" s="1230"/>
      <c r="E71" s="1246"/>
      <c r="F71" s="1250"/>
      <c r="G71" s="1250"/>
      <c r="H71" s="1250"/>
      <c r="I71" s="1250"/>
      <c r="J71" s="1250"/>
      <c r="K71" s="1250"/>
      <c r="L71" s="1250"/>
      <c r="M71" s="1250"/>
      <c r="O71" s="1250"/>
      <c r="P71" s="1250"/>
      <c r="Q71" s="1250"/>
      <c r="R71" s="1250"/>
      <c r="S71" s="1250"/>
      <c r="T71" s="1250"/>
      <c r="U71" s="1250"/>
      <c r="V71" s="1250"/>
    </row>
    <row r="72" spans="1:22" s="1220" customFormat="1">
      <c r="A72" s="1239"/>
      <c r="B72" s="1238" t="s">
        <v>713</v>
      </c>
      <c r="C72" s="1230"/>
      <c r="D72" s="1230"/>
      <c r="E72" s="1237" t="s">
        <v>846</v>
      </c>
      <c r="F72" s="1236">
        <f t="shared" ref="F72:M72" si="14">F73+F74+F75+F76+F77+F78</f>
        <v>0</v>
      </c>
      <c r="G72" s="1236">
        <f t="shared" si="14"/>
        <v>0</v>
      </c>
      <c r="H72" s="1236">
        <f t="shared" si="14"/>
        <v>0</v>
      </c>
      <c r="I72" s="1236">
        <f t="shared" si="14"/>
        <v>0</v>
      </c>
      <c r="J72" s="1236">
        <f t="shared" si="14"/>
        <v>0</v>
      </c>
      <c r="K72" s="1236">
        <f t="shared" si="14"/>
        <v>0</v>
      </c>
      <c r="L72" s="1236">
        <f t="shared" si="14"/>
        <v>0</v>
      </c>
      <c r="M72" s="1236">
        <f t="shared" si="14"/>
        <v>0</v>
      </c>
      <c r="O72" s="1236">
        <f t="shared" ref="O72:V72" si="15">O73+O74+O75+O76+O77+O78</f>
        <v>0</v>
      </c>
      <c r="P72" s="1236">
        <f t="shared" si="15"/>
        <v>0</v>
      </c>
      <c r="Q72" s="1236">
        <f t="shared" si="15"/>
        <v>0</v>
      </c>
      <c r="R72" s="1236">
        <f t="shared" si="15"/>
        <v>0</v>
      </c>
      <c r="S72" s="1236">
        <f t="shared" si="15"/>
        <v>0</v>
      </c>
      <c r="T72" s="1236">
        <f t="shared" si="15"/>
        <v>0</v>
      </c>
      <c r="U72" s="1236">
        <f t="shared" si="15"/>
        <v>0</v>
      </c>
      <c r="V72" s="1236">
        <f t="shared" si="15"/>
        <v>0</v>
      </c>
    </row>
    <row r="73" spans="1:22" s="1220" customFormat="1">
      <c r="A73" s="1239"/>
      <c r="B73" s="1249"/>
      <c r="C73" s="1230" t="s">
        <v>714</v>
      </c>
      <c r="D73" s="1230"/>
      <c r="E73" s="1246">
        <v>42</v>
      </c>
      <c r="F73" s="1240">
        <f t="shared" ref="F73:F78" si="16">G73+J73+M73</f>
        <v>0</v>
      </c>
      <c r="G73" s="1241"/>
      <c r="H73" s="1241"/>
      <c r="I73" s="1241"/>
      <c r="J73" s="1240">
        <f t="shared" ref="J73:J78" si="17">H73+I73</f>
        <v>0</v>
      </c>
      <c r="K73" s="1241"/>
      <c r="L73" s="1241"/>
      <c r="M73" s="1240">
        <f t="shared" ref="M73:M78" si="18">K73+L73</f>
        <v>0</v>
      </c>
      <c r="O73" s="1240">
        <f t="shared" ref="O73:O78" si="19">P73+S73+V73</f>
        <v>0</v>
      </c>
      <c r="P73" s="1241"/>
      <c r="Q73" s="1241"/>
      <c r="R73" s="1241"/>
      <c r="S73" s="1240">
        <f t="shared" ref="S73:S78" si="20">Q73+R73</f>
        <v>0</v>
      </c>
      <c r="T73" s="1241"/>
      <c r="U73" s="1241"/>
      <c r="V73" s="1240">
        <f t="shared" ref="V73:V78" si="21">T73+U73</f>
        <v>0</v>
      </c>
    </row>
    <row r="74" spans="1:22" s="1220" customFormat="1">
      <c r="A74" s="1239"/>
      <c r="B74" s="1230"/>
      <c r="C74" s="1248" t="s">
        <v>715</v>
      </c>
      <c r="D74" s="1247"/>
      <c r="E74" s="1246">
        <v>43</v>
      </c>
      <c r="F74" s="1240">
        <f t="shared" si="16"/>
        <v>0</v>
      </c>
      <c r="G74" s="1241"/>
      <c r="H74" s="1241"/>
      <c r="I74" s="1241"/>
      <c r="J74" s="1240">
        <f t="shared" si="17"/>
        <v>0</v>
      </c>
      <c r="K74" s="1241"/>
      <c r="L74" s="1241"/>
      <c r="M74" s="1240">
        <f t="shared" si="18"/>
        <v>0</v>
      </c>
      <c r="O74" s="1240">
        <f t="shared" si="19"/>
        <v>0</v>
      </c>
      <c r="P74" s="1241"/>
      <c r="Q74" s="1241"/>
      <c r="R74" s="1241"/>
      <c r="S74" s="1240">
        <f t="shared" si="20"/>
        <v>0</v>
      </c>
      <c r="T74" s="1241"/>
      <c r="U74" s="1241"/>
      <c r="V74" s="1240">
        <f t="shared" si="21"/>
        <v>0</v>
      </c>
    </row>
    <row r="75" spans="1:22" s="1220" customFormat="1">
      <c r="A75" s="1239"/>
      <c r="B75" s="1230"/>
      <c r="C75" s="1248" t="s">
        <v>716</v>
      </c>
      <c r="D75" s="1247"/>
      <c r="E75" s="1246">
        <v>44</v>
      </c>
      <c r="F75" s="1240">
        <f t="shared" si="16"/>
        <v>0</v>
      </c>
      <c r="G75" s="1241"/>
      <c r="H75" s="1241"/>
      <c r="I75" s="1241"/>
      <c r="J75" s="1240">
        <f t="shared" si="17"/>
        <v>0</v>
      </c>
      <c r="K75" s="1241"/>
      <c r="L75" s="1241"/>
      <c r="M75" s="1240">
        <f t="shared" si="18"/>
        <v>0</v>
      </c>
      <c r="O75" s="1240">
        <f t="shared" si="19"/>
        <v>0</v>
      </c>
      <c r="P75" s="1241"/>
      <c r="Q75" s="1241"/>
      <c r="R75" s="1241"/>
      <c r="S75" s="1240">
        <f t="shared" si="20"/>
        <v>0</v>
      </c>
      <c r="T75" s="1241"/>
      <c r="U75" s="1241"/>
      <c r="V75" s="1240">
        <f t="shared" si="21"/>
        <v>0</v>
      </c>
    </row>
    <row r="76" spans="1:22" s="1220" customFormat="1">
      <c r="A76" s="1239"/>
      <c r="B76" s="1230"/>
      <c r="C76" s="1245" t="s">
        <v>717</v>
      </c>
      <c r="D76" s="1230"/>
      <c r="E76" s="1243">
        <v>46</v>
      </c>
      <c r="F76" s="1240">
        <f t="shared" si="16"/>
        <v>0</v>
      </c>
      <c r="G76" s="1241"/>
      <c r="H76" s="1241"/>
      <c r="I76" s="1241"/>
      <c r="J76" s="1240">
        <f t="shared" si="17"/>
        <v>0</v>
      </c>
      <c r="K76" s="1241"/>
      <c r="L76" s="1241"/>
      <c r="M76" s="1240">
        <f t="shared" si="18"/>
        <v>0</v>
      </c>
      <c r="O76" s="1240">
        <f t="shared" si="19"/>
        <v>0</v>
      </c>
      <c r="P76" s="1241"/>
      <c r="Q76" s="1241"/>
      <c r="R76" s="1241"/>
      <c r="S76" s="1240">
        <f t="shared" si="20"/>
        <v>0</v>
      </c>
      <c r="T76" s="1241"/>
      <c r="U76" s="1241"/>
      <c r="V76" s="1240">
        <f t="shared" si="21"/>
        <v>0</v>
      </c>
    </row>
    <row r="77" spans="1:22" s="1220" customFormat="1">
      <c r="A77" s="1239"/>
      <c r="B77" s="1230"/>
      <c r="C77" s="1230" t="s">
        <v>718</v>
      </c>
      <c r="D77" s="1230"/>
      <c r="E77" s="1243" t="s">
        <v>847</v>
      </c>
      <c r="F77" s="1240">
        <f t="shared" si="16"/>
        <v>0</v>
      </c>
      <c r="G77" s="1241"/>
      <c r="H77" s="1241"/>
      <c r="I77" s="1241"/>
      <c r="J77" s="1240">
        <f t="shared" si="17"/>
        <v>0</v>
      </c>
      <c r="K77" s="1241"/>
      <c r="L77" s="1241"/>
      <c r="M77" s="1240">
        <f t="shared" si="18"/>
        <v>0</v>
      </c>
      <c r="O77" s="1240">
        <f t="shared" si="19"/>
        <v>0</v>
      </c>
      <c r="P77" s="1241"/>
      <c r="Q77" s="1241"/>
      <c r="R77" s="1241"/>
      <c r="S77" s="1240">
        <f t="shared" si="20"/>
        <v>0</v>
      </c>
      <c r="T77" s="1241"/>
      <c r="U77" s="1241"/>
      <c r="V77" s="1240">
        <f t="shared" si="21"/>
        <v>0</v>
      </c>
    </row>
    <row r="78" spans="1:22" s="1220" customFormat="1">
      <c r="A78" s="1239"/>
      <c r="B78" s="1230"/>
      <c r="C78" s="1230" t="s">
        <v>719</v>
      </c>
      <c r="D78" s="1230"/>
      <c r="E78" s="1243" t="s">
        <v>848</v>
      </c>
      <c r="F78" s="1240">
        <f t="shared" si="16"/>
        <v>0</v>
      </c>
      <c r="G78" s="1241"/>
      <c r="H78" s="1241"/>
      <c r="I78" s="1241"/>
      <c r="J78" s="1240">
        <f t="shared" si="17"/>
        <v>0</v>
      </c>
      <c r="K78" s="1241"/>
      <c r="L78" s="1241"/>
      <c r="M78" s="1240">
        <f t="shared" si="18"/>
        <v>0</v>
      </c>
      <c r="O78" s="1240">
        <f t="shared" si="19"/>
        <v>0</v>
      </c>
      <c r="P78" s="1241"/>
      <c r="Q78" s="1241"/>
      <c r="R78" s="1241"/>
      <c r="S78" s="1240">
        <f t="shared" si="20"/>
        <v>0</v>
      </c>
      <c r="T78" s="1241"/>
      <c r="U78" s="1241"/>
      <c r="V78" s="1240">
        <f t="shared" si="21"/>
        <v>0</v>
      </c>
    </row>
    <row r="79" spans="1:22" s="1220" customFormat="1">
      <c r="A79" s="1239"/>
      <c r="B79" s="1230"/>
      <c r="C79" s="1230"/>
      <c r="D79" s="1244"/>
      <c r="E79" s="1243"/>
      <c r="F79" s="1242"/>
      <c r="G79" s="1242"/>
      <c r="H79" s="1242"/>
      <c r="I79" s="1242"/>
      <c r="J79" s="1242"/>
      <c r="K79" s="1242"/>
      <c r="L79" s="1242"/>
      <c r="M79" s="1242"/>
      <c r="O79" s="1242"/>
      <c r="P79" s="1242"/>
      <c r="Q79" s="1242"/>
      <c r="R79" s="1242"/>
      <c r="S79" s="1242"/>
      <c r="T79" s="1242"/>
      <c r="U79" s="1242"/>
      <c r="V79" s="1242"/>
    </row>
    <row r="80" spans="1:22" s="1220" customFormat="1">
      <c r="A80" s="1239"/>
      <c r="B80" s="1238" t="s">
        <v>696</v>
      </c>
      <c r="C80" s="1230"/>
      <c r="D80" s="1230"/>
      <c r="E80" s="1237" t="s">
        <v>849</v>
      </c>
      <c r="F80" s="1240">
        <f>G80+J80+M80</f>
        <v>0</v>
      </c>
      <c r="G80" s="1241"/>
      <c r="H80" s="1241"/>
      <c r="I80" s="1241"/>
      <c r="J80" s="1240">
        <f>H80+I80</f>
        <v>0</v>
      </c>
      <c r="K80" s="1241"/>
      <c r="L80" s="1241"/>
      <c r="M80" s="1240">
        <f>K80+L80</f>
        <v>0</v>
      </c>
      <c r="O80" s="1240">
        <f>P80+S80+V80</f>
        <v>0</v>
      </c>
      <c r="P80" s="1241"/>
      <c r="Q80" s="1241"/>
      <c r="R80" s="1241"/>
      <c r="S80" s="1240">
        <f>Q80+R80</f>
        <v>0</v>
      </c>
      <c r="T80" s="1241"/>
      <c r="U80" s="1241"/>
      <c r="V80" s="1240">
        <f>T80+U80</f>
        <v>0</v>
      </c>
    </row>
    <row r="81" spans="1:22" s="1220" customFormat="1">
      <c r="A81" s="1239"/>
      <c r="B81" s="1238"/>
      <c r="C81" s="1230"/>
      <c r="D81" s="1230"/>
      <c r="E81" s="1237"/>
      <c r="F81" s="1236"/>
      <c r="G81" s="1236"/>
      <c r="H81" s="1236"/>
      <c r="I81" s="1236"/>
      <c r="J81" s="1236"/>
      <c r="K81" s="1236"/>
      <c r="L81" s="1236"/>
      <c r="M81" s="1236"/>
      <c r="O81" s="1236"/>
      <c r="P81" s="1236"/>
      <c r="Q81" s="1236"/>
      <c r="R81" s="1236"/>
      <c r="S81" s="1236"/>
      <c r="T81" s="1236"/>
      <c r="U81" s="1236"/>
      <c r="V81" s="1236"/>
    </row>
    <row r="82" spans="1:22" s="1220" customFormat="1">
      <c r="A82" s="1235"/>
      <c r="B82" s="1234"/>
      <c r="C82" s="1234"/>
      <c r="D82" s="1234"/>
      <c r="E82" s="1233"/>
      <c r="F82" s="1232"/>
      <c r="G82" s="1232"/>
      <c r="H82" s="1232"/>
      <c r="I82" s="1232"/>
      <c r="J82" s="1232"/>
      <c r="K82" s="1232"/>
      <c r="L82" s="1232"/>
      <c r="M82" s="1232"/>
      <c r="O82" s="1232"/>
      <c r="P82" s="1232"/>
      <c r="Q82" s="1232"/>
      <c r="R82" s="1232"/>
      <c r="S82" s="1232"/>
      <c r="T82" s="1232"/>
      <c r="U82" s="1232"/>
      <c r="V82" s="1232"/>
    </row>
    <row r="83" spans="1:22" s="1220" customFormat="1">
      <c r="A83" s="1231" t="s">
        <v>720</v>
      </c>
      <c r="B83" s="1230"/>
      <c r="C83" s="1230"/>
      <c r="D83" s="1230"/>
      <c r="E83" s="1229" t="s">
        <v>850</v>
      </c>
      <c r="F83" s="1228">
        <f t="shared" ref="F83:M83" si="22">F46+F62+F64</f>
        <v>0</v>
      </c>
      <c r="G83" s="1228">
        <f t="shared" si="22"/>
        <v>0</v>
      </c>
      <c r="H83" s="1228">
        <f t="shared" si="22"/>
        <v>0</v>
      </c>
      <c r="I83" s="1228">
        <f t="shared" si="22"/>
        <v>0</v>
      </c>
      <c r="J83" s="1228">
        <f t="shared" si="22"/>
        <v>0</v>
      </c>
      <c r="K83" s="1228">
        <f t="shared" si="22"/>
        <v>0</v>
      </c>
      <c r="L83" s="1228">
        <f t="shared" si="22"/>
        <v>0</v>
      </c>
      <c r="M83" s="1228">
        <f t="shared" si="22"/>
        <v>0</v>
      </c>
      <c r="O83" s="1228">
        <f t="shared" ref="O83:V83" si="23">O46+O62+O64</f>
        <v>0</v>
      </c>
      <c r="P83" s="1228">
        <f t="shared" si="23"/>
        <v>0</v>
      </c>
      <c r="Q83" s="1228">
        <f t="shared" si="23"/>
        <v>0</v>
      </c>
      <c r="R83" s="1228">
        <f t="shared" si="23"/>
        <v>0</v>
      </c>
      <c r="S83" s="1228">
        <f t="shared" si="23"/>
        <v>0</v>
      </c>
      <c r="T83" s="1228">
        <f t="shared" si="23"/>
        <v>0</v>
      </c>
      <c r="U83" s="1228">
        <f t="shared" si="23"/>
        <v>0</v>
      </c>
      <c r="V83" s="1228">
        <f t="shared" si="23"/>
        <v>0</v>
      </c>
    </row>
    <row r="84" spans="1:22" s="1220" customFormat="1" ht="13.5" thickBot="1">
      <c r="A84" s="1227"/>
      <c r="B84" s="1226"/>
      <c r="C84" s="1226"/>
      <c r="D84" s="1226"/>
      <c r="E84" s="1225"/>
      <c r="F84" s="1224"/>
      <c r="G84" s="1224"/>
      <c r="H84" s="1224"/>
      <c r="I84" s="1224"/>
      <c r="J84" s="1224"/>
      <c r="K84" s="1224"/>
      <c r="L84" s="1224"/>
      <c r="M84" s="1224"/>
      <c r="O84" s="1224"/>
      <c r="P84" s="1224"/>
      <c r="Q84" s="1224"/>
      <c r="R84" s="1224"/>
      <c r="S84" s="1224"/>
      <c r="T84" s="1224"/>
      <c r="U84" s="1224"/>
      <c r="V84" s="1224"/>
    </row>
    <row r="85" spans="1:22" s="1220" customFormat="1" ht="13.5" thickTop="1">
      <c r="A85" s="1216"/>
      <c r="B85" s="1216"/>
      <c r="C85" s="1216"/>
      <c r="D85" s="1216"/>
      <c r="E85" s="1216"/>
      <c r="F85" s="1216"/>
      <c r="G85" s="1216"/>
      <c r="H85" s="1216"/>
      <c r="I85" s="1216"/>
      <c r="J85" s="1223"/>
      <c r="K85" s="1221"/>
      <c r="L85" s="1223"/>
      <c r="M85" s="1221"/>
      <c r="O85" s="1216"/>
      <c r="P85" s="1216"/>
      <c r="Q85" s="1216"/>
      <c r="R85" s="1216"/>
      <c r="S85" s="1223"/>
      <c r="T85" s="1221"/>
      <c r="U85" s="1223"/>
      <c r="V85" s="1221"/>
    </row>
    <row r="86" spans="1:22" s="1220" customFormat="1">
      <c r="A86" s="1222"/>
      <c r="B86" s="1222"/>
      <c r="C86" s="1222"/>
      <c r="D86" s="1222"/>
      <c r="E86" s="1222" t="s">
        <v>851</v>
      </c>
      <c r="F86" s="1221">
        <f t="shared" ref="F86:M86" si="24">F37-F83</f>
        <v>0</v>
      </c>
      <c r="G86" s="1221">
        <f t="shared" si="24"/>
        <v>0</v>
      </c>
      <c r="H86" s="1221">
        <f t="shared" si="24"/>
        <v>0</v>
      </c>
      <c r="I86" s="1221">
        <f t="shared" si="24"/>
        <v>0</v>
      </c>
      <c r="J86" s="1221">
        <f t="shared" si="24"/>
        <v>0</v>
      </c>
      <c r="K86" s="1221">
        <f t="shared" si="24"/>
        <v>0</v>
      </c>
      <c r="L86" s="1221">
        <f t="shared" si="24"/>
        <v>0</v>
      </c>
      <c r="M86" s="1221">
        <f t="shared" si="24"/>
        <v>0</v>
      </c>
      <c r="O86" s="1221">
        <f t="shared" ref="O86:V86" si="25">O37-O83</f>
        <v>0</v>
      </c>
      <c r="P86" s="1221">
        <f t="shared" si="25"/>
        <v>0</v>
      </c>
      <c r="Q86" s="1221">
        <f t="shared" si="25"/>
        <v>0</v>
      </c>
      <c r="R86" s="1221">
        <f t="shared" si="25"/>
        <v>0</v>
      </c>
      <c r="S86" s="1221">
        <f t="shared" si="25"/>
        <v>0</v>
      </c>
      <c r="T86" s="1221">
        <f t="shared" si="25"/>
        <v>0</v>
      </c>
      <c r="U86" s="1221">
        <f t="shared" si="25"/>
        <v>0</v>
      </c>
      <c r="V86" s="1221">
        <f t="shared" si="25"/>
        <v>0</v>
      </c>
    </row>
    <row r="88" spans="1:22" ht="18">
      <c r="A88" s="1219" t="s">
        <v>925</v>
      </c>
    </row>
    <row r="89" spans="1:22" s="1217" customFormat="1">
      <c r="A89" s="1218" t="s">
        <v>924</v>
      </c>
      <c r="B89" s="2476" t="s">
        <v>1352</v>
      </c>
    </row>
    <row r="90" spans="1:22" s="1217" customFormat="1"/>
    <row r="91" spans="1:22" s="1217" customFormat="1">
      <c r="B91" s="1217" t="s">
        <v>923</v>
      </c>
    </row>
  </sheetData>
  <mergeCells count="26">
    <mergeCell ref="A41:D44"/>
    <mergeCell ref="E41:E44"/>
    <mergeCell ref="F41:F44"/>
    <mergeCell ref="G41:G44"/>
    <mergeCell ref="H41:M41"/>
    <mergeCell ref="O41:O44"/>
    <mergeCell ref="Q7:V7"/>
    <mergeCell ref="H8:J9"/>
    <mergeCell ref="K8:M9"/>
    <mergeCell ref="Q8:S9"/>
    <mergeCell ref="T8:V9"/>
    <mergeCell ref="H42:J43"/>
    <mergeCell ref="K42:M43"/>
    <mergeCell ref="Q42:S43"/>
    <mergeCell ref="T42:V43"/>
    <mergeCell ref="P41:P44"/>
    <mergeCell ref="Q41:V41"/>
    <mergeCell ref="P7:P10"/>
    <mergeCell ref="F6:M6"/>
    <mergeCell ref="O6:V6"/>
    <mergeCell ref="A7:D10"/>
    <mergeCell ref="E7:E10"/>
    <mergeCell ref="F7:F10"/>
    <mergeCell ref="G7:G10"/>
    <mergeCell ref="H7:M7"/>
    <mergeCell ref="O7:O10"/>
  </mergeCells>
  <conditionalFormatting sqref="K78:L78 F86:M86 F84:J84 G78:I78 T78:U78 O86:V86 O84:S84 P78:R78">
    <cfRule type="cellIs" dxfId="38"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sheetPr published="0" enableFormatConditionsCalculation="0">
    <tabColor theme="3"/>
    <pageSetUpPr fitToPage="1"/>
  </sheetPr>
  <dimension ref="A1:R90"/>
  <sheetViews>
    <sheetView showGridLines="0" zoomScaleNormal="100" zoomScaleSheetLayoutView="100" workbookViewId="0">
      <selection activeCell="G30" sqref="G30"/>
    </sheetView>
  </sheetViews>
  <sheetFormatPr baseColWidth="10" defaultColWidth="8.85546875" defaultRowHeight="12.75"/>
  <cols>
    <col min="1" max="1" width="43.140625" style="2" customWidth="1"/>
    <col min="2" max="2" width="5.85546875" style="3" customWidth="1"/>
    <col min="3" max="5" width="14.7109375" style="2" customWidth="1"/>
    <col min="6" max="6" width="5.85546875" style="2" customWidth="1"/>
    <col min="7" max="9" width="14.7109375" style="2" customWidth="1"/>
    <col min="10" max="10" width="5.85546875" style="2" customWidth="1"/>
    <col min="11" max="13" width="14.7109375" style="2" customWidth="1"/>
    <col min="14" max="14" width="5.85546875" style="2" customWidth="1"/>
    <col min="15" max="18" width="14.7109375" style="2" customWidth="1"/>
    <col min="19" max="16384" width="8.85546875" style="2"/>
  </cols>
  <sheetData>
    <row r="1" spans="1:18" s="380" customFormat="1" ht="18">
      <c r="A1" s="374" t="s">
        <v>1905</v>
      </c>
      <c r="B1" s="394"/>
      <c r="C1" s="374"/>
      <c r="D1" s="374"/>
      <c r="E1" s="374"/>
      <c r="F1" s="374"/>
      <c r="G1" s="374"/>
      <c r="H1" s="374"/>
      <c r="I1" s="374"/>
      <c r="J1" s="374"/>
      <c r="K1" s="374"/>
      <c r="L1" s="374"/>
      <c r="M1" s="379"/>
      <c r="N1" s="377"/>
      <c r="O1" s="381"/>
      <c r="P1" s="381"/>
      <c r="Q1" s="381"/>
    </row>
    <row r="2" spans="1:18" s="19" customFormat="1" ht="11.25">
      <c r="A2" s="357" t="str">
        <f>'PAGE DE GARDE'!C8</f>
        <v>ELECTRICITE</v>
      </c>
      <c r="B2" s="395"/>
      <c r="C2" s="357"/>
      <c r="D2" s="357"/>
      <c r="E2" s="357"/>
      <c r="F2" s="357"/>
      <c r="G2" s="357"/>
      <c r="H2" s="357"/>
      <c r="I2" s="357"/>
      <c r="J2" s="357"/>
      <c r="K2" s="357"/>
      <c r="L2" s="357"/>
      <c r="M2" s="367"/>
      <c r="N2" s="366"/>
      <c r="O2" s="369"/>
      <c r="P2" s="369"/>
      <c r="Q2" s="369"/>
    </row>
    <row r="3" spans="1:18" s="19" customFormat="1" ht="11.25">
      <c r="A3" s="1320" t="str">
        <f>'PAGE DE GARDE'!C7</f>
        <v>GRD</v>
      </c>
      <c r="B3" s="395"/>
      <c r="C3" s="357"/>
      <c r="D3" s="357"/>
      <c r="E3" s="357"/>
      <c r="F3" s="357"/>
      <c r="G3" s="357"/>
      <c r="H3" s="357"/>
      <c r="I3" s="357"/>
      <c r="J3" s="357"/>
      <c r="K3" s="357"/>
      <c r="L3" s="357"/>
      <c r="M3" s="367"/>
      <c r="N3" s="366"/>
      <c r="O3" s="369"/>
      <c r="P3" s="369"/>
      <c r="Q3" s="369"/>
    </row>
    <row r="4" spans="1:18">
      <c r="B4" s="400"/>
      <c r="C4" s="5"/>
      <c r="D4" s="5"/>
      <c r="E4" s="5"/>
      <c r="F4" s="5"/>
      <c r="G4" s="5"/>
      <c r="H4" s="5"/>
      <c r="I4" s="5"/>
      <c r="J4" s="5"/>
      <c r="K4" s="5"/>
      <c r="L4" s="5"/>
      <c r="M4" s="5"/>
      <c r="N4" s="5"/>
    </row>
    <row r="5" spans="1:18">
      <c r="C5" s="5"/>
      <c r="D5" s="5"/>
      <c r="E5" s="5"/>
      <c r="F5" s="5"/>
      <c r="G5" s="5"/>
      <c r="H5" s="5"/>
      <c r="I5" s="5"/>
      <c r="J5" s="5"/>
      <c r="K5" s="5"/>
      <c r="L5" s="5"/>
      <c r="M5" s="5"/>
      <c r="N5" s="5"/>
    </row>
    <row r="6" spans="1:18" ht="13.5" thickBot="1"/>
    <row r="7" spans="1:18" ht="13.5" thickBot="1">
      <c r="A7" s="555"/>
      <c r="B7" s="398"/>
      <c r="C7" s="4175" t="s">
        <v>1523</v>
      </c>
      <c r="D7" s="4175"/>
      <c r="E7" s="4175"/>
      <c r="F7" s="391"/>
      <c r="G7" s="4175" t="s">
        <v>1637</v>
      </c>
      <c r="H7" s="4175"/>
      <c r="I7" s="4175"/>
      <c r="J7" s="391"/>
      <c r="K7" s="4175" t="s">
        <v>1521</v>
      </c>
      <c r="L7" s="4175"/>
      <c r="M7" s="4175"/>
      <c r="N7" s="255"/>
      <c r="O7" s="4175" t="s">
        <v>1522</v>
      </c>
      <c r="P7" s="4175"/>
      <c r="Q7" s="4175"/>
      <c r="R7" s="255"/>
    </row>
    <row r="8" spans="1:18">
      <c r="A8" s="556"/>
      <c r="B8" s="398"/>
      <c r="C8" s="557"/>
      <c r="D8" s="558"/>
      <c r="E8" s="559"/>
      <c r="F8" s="560"/>
      <c r="G8" s="557"/>
      <c r="H8" s="558"/>
      <c r="I8" s="559"/>
      <c r="J8" s="560"/>
      <c r="K8" s="557"/>
      <c r="L8" s="558"/>
      <c r="M8" s="559"/>
      <c r="N8" s="255"/>
      <c r="O8" s="557"/>
      <c r="P8" s="558"/>
      <c r="Q8" s="559"/>
      <c r="R8" s="255"/>
    </row>
    <row r="9" spans="1:18">
      <c r="A9" s="561" t="s">
        <v>41</v>
      </c>
      <c r="B9" s="565"/>
      <c r="C9" s="562" t="s">
        <v>355</v>
      </c>
      <c r="D9" s="563" t="s">
        <v>356</v>
      </c>
      <c r="E9" s="564" t="s">
        <v>559</v>
      </c>
      <c r="F9" s="566"/>
      <c r="G9" s="562" t="s">
        <v>355</v>
      </c>
      <c r="H9" s="563" t="s">
        <v>356</v>
      </c>
      <c r="I9" s="564" t="s">
        <v>559</v>
      </c>
      <c r="J9" s="566"/>
      <c r="K9" s="562" t="s">
        <v>355</v>
      </c>
      <c r="L9" s="563" t="s">
        <v>356</v>
      </c>
      <c r="M9" s="564" t="s">
        <v>559</v>
      </c>
      <c r="N9" s="255"/>
      <c r="O9" s="562" t="s">
        <v>355</v>
      </c>
      <c r="P9" s="563" t="s">
        <v>356</v>
      </c>
      <c r="Q9" s="564" t="s">
        <v>559</v>
      </c>
      <c r="R9" s="255"/>
    </row>
    <row r="10" spans="1:18">
      <c r="A10" s="561" t="s">
        <v>357</v>
      </c>
      <c r="B10" s="565"/>
      <c r="C10" s="567"/>
      <c r="D10" s="568"/>
      <c r="E10" s="569"/>
      <c r="F10" s="566"/>
      <c r="G10" s="567"/>
      <c r="H10" s="568"/>
      <c r="I10" s="569"/>
      <c r="J10" s="566"/>
      <c r="K10" s="567"/>
      <c r="L10" s="568"/>
      <c r="M10" s="569"/>
      <c r="N10" s="255"/>
      <c r="O10" s="567"/>
      <c r="P10" s="568"/>
      <c r="Q10" s="569"/>
      <c r="R10" s="255"/>
    </row>
    <row r="11" spans="1:18">
      <c r="A11" s="549"/>
      <c r="B11" s="398"/>
      <c r="C11" s="570"/>
      <c r="D11" s="571"/>
      <c r="E11" s="572"/>
      <c r="F11" s="560"/>
      <c r="G11" s="570"/>
      <c r="H11" s="571"/>
      <c r="I11" s="572"/>
      <c r="J11" s="560"/>
      <c r="K11" s="570"/>
      <c r="L11" s="571"/>
      <c r="M11" s="572"/>
      <c r="N11" s="255"/>
      <c r="O11" s="570"/>
      <c r="P11" s="571"/>
      <c r="Q11" s="572"/>
      <c r="R11" s="255"/>
    </row>
    <row r="12" spans="1:18">
      <c r="A12" s="548"/>
      <c r="B12" s="398"/>
      <c r="C12" s="573"/>
      <c r="D12" s="574"/>
      <c r="E12" s="575"/>
      <c r="F12" s="398"/>
      <c r="G12" s="573"/>
      <c r="H12" s="574"/>
      <c r="I12" s="575"/>
      <c r="J12" s="398"/>
      <c r="K12" s="573"/>
      <c r="L12" s="574"/>
      <c r="M12" s="575"/>
      <c r="N12" s="255"/>
      <c r="O12" s="573"/>
      <c r="P12" s="574"/>
      <c r="Q12" s="575"/>
      <c r="R12" s="255"/>
    </row>
    <row r="13" spans="1:18">
      <c r="A13" s="576" t="s">
        <v>358</v>
      </c>
      <c r="B13" s="392"/>
      <c r="C13" s="577"/>
      <c r="D13" s="578"/>
      <c r="E13" s="579"/>
      <c r="F13" s="392"/>
      <c r="G13" s="577"/>
      <c r="H13" s="578"/>
      <c r="I13" s="579"/>
      <c r="J13" s="392"/>
      <c r="K13" s="577"/>
      <c r="L13" s="578"/>
      <c r="M13" s="579"/>
      <c r="N13" s="255"/>
      <c r="O13" s="577"/>
      <c r="P13" s="578"/>
      <c r="Q13" s="579"/>
      <c r="R13" s="255"/>
    </row>
    <row r="14" spans="1:18">
      <c r="A14" s="580"/>
      <c r="B14" s="581"/>
      <c r="C14" s="577"/>
      <c r="D14" s="578"/>
      <c r="E14" s="579"/>
      <c r="F14" s="581"/>
      <c r="G14" s="577"/>
      <c r="H14" s="578"/>
      <c r="I14" s="579"/>
      <c r="J14" s="581"/>
      <c r="K14" s="577"/>
      <c r="L14" s="578"/>
      <c r="M14" s="579"/>
      <c r="N14" s="255"/>
      <c r="O14" s="577"/>
      <c r="P14" s="578"/>
      <c r="Q14" s="579"/>
      <c r="R14" s="255"/>
    </row>
    <row r="15" spans="1:18">
      <c r="A15" s="582" t="s">
        <v>359</v>
      </c>
      <c r="B15" s="581"/>
      <c r="C15" s="583"/>
      <c r="D15" s="584"/>
      <c r="E15" s="585"/>
      <c r="F15" s="581"/>
      <c r="G15" s="583"/>
      <c r="H15" s="584"/>
      <c r="I15" s="585"/>
      <c r="J15" s="581"/>
      <c r="K15" s="586"/>
      <c r="L15" s="587"/>
      <c r="M15" s="585"/>
      <c r="N15" s="255"/>
      <c r="O15" s="583"/>
      <c r="P15" s="584"/>
      <c r="Q15" s="585"/>
      <c r="R15" s="255"/>
    </row>
    <row r="16" spans="1:18">
      <c r="A16" s="582" t="s">
        <v>360</v>
      </c>
      <c r="B16" s="581"/>
      <c r="C16" s="583"/>
      <c r="D16" s="587"/>
      <c r="E16" s="585"/>
      <c r="F16" s="581"/>
      <c r="G16" s="583"/>
      <c r="H16" s="587"/>
      <c r="I16" s="585"/>
      <c r="J16" s="581"/>
      <c r="K16" s="586"/>
      <c r="L16" s="587"/>
      <c r="M16" s="585"/>
      <c r="N16" s="255"/>
      <c r="O16" s="583"/>
      <c r="P16" s="587"/>
      <c r="Q16" s="585"/>
      <c r="R16" s="255"/>
    </row>
    <row r="17" spans="1:18">
      <c r="A17" s="582" t="s">
        <v>361</v>
      </c>
      <c r="B17" s="581"/>
      <c r="C17" s="583"/>
      <c r="D17" s="584"/>
      <c r="E17" s="585"/>
      <c r="F17" s="581"/>
      <c r="G17" s="583"/>
      <c r="H17" s="584"/>
      <c r="I17" s="585"/>
      <c r="J17" s="581"/>
      <c r="K17" s="586"/>
      <c r="L17" s="587"/>
      <c r="M17" s="585"/>
      <c r="N17" s="255"/>
      <c r="O17" s="583"/>
      <c r="P17" s="584"/>
      <c r="Q17" s="585"/>
      <c r="R17" s="255"/>
    </row>
    <row r="18" spans="1:18">
      <c r="A18" s="582" t="s">
        <v>362</v>
      </c>
      <c r="B18" s="581"/>
      <c r="C18" s="583"/>
      <c r="D18" s="587"/>
      <c r="E18" s="585"/>
      <c r="F18" s="581"/>
      <c r="G18" s="583"/>
      <c r="H18" s="587"/>
      <c r="I18" s="585"/>
      <c r="J18" s="581"/>
      <c r="K18" s="586"/>
      <c r="L18" s="587"/>
      <c r="M18" s="585"/>
      <c r="N18" s="255"/>
      <c r="O18" s="583"/>
      <c r="P18" s="587"/>
      <c r="Q18" s="585"/>
      <c r="R18" s="255"/>
    </row>
    <row r="19" spans="1:18">
      <c r="A19" s="580"/>
      <c r="B19" s="581"/>
      <c r="C19" s="588"/>
      <c r="D19" s="589"/>
      <c r="E19" s="590"/>
      <c r="F19" s="581"/>
      <c r="G19" s="588"/>
      <c r="H19" s="589"/>
      <c r="I19" s="590"/>
      <c r="J19" s="581"/>
      <c r="K19" s="591"/>
      <c r="L19" s="592"/>
      <c r="M19" s="590"/>
      <c r="N19" s="255"/>
      <c r="O19" s="588"/>
      <c r="P19" s="589"/>
      <c r="Q19" s="590"/>
      <c r="R19" s="255"/>
    </row>
    <row r="20" spans="1:18">
      <c r="A20" s="593" t="s">
        <v>698</v>
      </c>
      <c r="B20" s="393"/>
      <c r="C20" s="588"/>
      <c r="D20" s="589"/>
      <c r="E20" s="590"/>
      <c r="F20" s="393"/>
      <c r="G20" s="588"/>
      <c r="H20" s="589"/>
      <c r="I20" s="590"/>
      <c r="J20" s="393"/>
      <c r="K20" s="591"/>
      <c r="L20" s="592"/>
      <c r="M20" s="590"/>
      <c r="N20" s="255"/>
      <c r="O20" s="588"/>
      <c r="P20" s="589"/>
      <c r="Q20" s="590"/>
      <c r="R20" s="255"/>
    </row>
    <row r="21" spans="1:18">
      <c r="A21" s="580"/>
      <c r="B21" s="581"/>
      <c r="C21" s="588"/>
      <c r="D21" s="589"/>
      <c r="E21" s="590"/>
      <c r="F21" s="581"/>
      <c r="G21" s="588"/>
      <c r="H21" s="589"/>
      <c r="I21" s="590"/>
      <c r="J21" s="581"/>
      <c r="K21" s="591"/>
      <c r="L21" s="592"/>
      <c r="M21" s="590"/>
      <c r="N21" s="255"/>
      <c r="O21" s="588"/>
      <c r="P21" s="589"/>
      <c r="Q21" s="590"/>
      <c r="R21" s="255"/>
    </row>
    <row r="22" spans="1:18">
      <c r="A22" s="594" t="s">
        <v>363</v>
      </c>
      <c r="B22" s="595"/>
      <c r="C22" s="583"/>
      <c r="D22" s="584"/>
      <c r="E22" s="585"/>
      <c r="F22" s="595"/>
      <c r="G22" s="583"/>
      <c r="H22" s="584"/>
      <c r="I22" s="585"/>
      <c r="J22" s="595"/>
      <c r="K22" s="586"/>
      <c r="L22" s="587"/>
      <c r="M22" s="585"/>
      <c r="N22" s="255"/>
      <c r="O22" s="583"/>
      <c r="P22" s="584"/>
      <c r="Q22" s="585"/>
      <c r="R22" s="255"/>
    </row>
    <row r="23" spans="1:18">
      <c r="A23" s="582" t="s">
        <v>364</v>
      </c>
      <c r="B23" s="581"/>
      <c r="C23" s="583"/>
      <c r="D23" s="584"/>
      <c r="E23" s="585"/>
      <c r="F23" s="581"/>
      <c r="G23" s="583"/>
      <c r="H23" s="584"/>
      <c r="I23" s="585"/>
      <c r="J23" s="581"/>
      <c r="K23" s="586"/>
      <c r="L23" s="587"/>
      <c r="M23" s="585"/>
      <c r="N23" s="255"/>
      <c r="O23" s="583"/>
      <c r="P23" s="584"/>
      <c r="Q23" s="585"/>
      <c r="R23" s="255"/>
    </row>
    <row r="24" spans="1:18" ht="13.5" thickBot="1">
      <c r="A24" s="596"/>
      <c r="B24" s="581"/>
      <c r="C24" s="597"/>
      <c r="D24" s="598"/>
      <c r="E24" s="599"/>
      <c r="F24" s="581"/>
      <c r="G24" s="597"/>
      <c r="H24" s="598"/>
      <c r="I24" s="599"/>
      <c r="J24" s="581"/>
      <c r="K24" s="600"/>
      <c r="L24" s="601"/>
      <c r="M24" s="599"/>
      <c r="N24" s="255"/>
      <c r="O24" s="597"/>
      <c r="P24" s="598"/>
      <c r="Q24" s="599"/>
      <c r="R24" s="255"/>
    </row>
    <row r="25" spans="1:18">
      <c r="A25" s="547"/>
      <c r="B25" s="398"/>
      <c r="C25" s="577"/>
      <c r="D25" s="578"/>
      <c r="E25" s="579"/>
      <c r="F25" s="398"/>
      <c r="G25" s="577"/>
      <c r="H25" s="578"/>
      <c r="I25" s="579"/>
      <c r="J25" s="398"/>
      <c r="K25" s="577"/>
      <c r="L25" s="578"/>
      <c r="M25" s="579"/>
      <c r="N25" s="255"/>
      <c r="O25" s="577"/>
      <c r="P25" s="578"/>
      <c r="Q25" s="579"/>
      <c r="R25" s="255"/>
    </row>
    <row r="26" spans="1:18">
      <c r="A26" s="602" t="s">
        <v>754</v>
      </c>
      <c r="B26" s="248"/>
      <c r="C26" s="603"/>
      <c r="D26" s="604"/>
      <c r="E26" s="605"/>
      <c r="F26" s="248"/>
      <c r="G26" s="603"/>
      <c r="H26" s="604"/>
      <c r="I26" s="605"/>
      <c r="J26" s="248"/>
      <c r="K26" s="603"/>
      <c r="L26" s="604"/>
      <c r="M26" s="605"/>
      <c r="N26" s="255"/>
      <c r="O26" s="603"/>
      <c r="P26" s="604"/>
      <c r="Q26" s="605"/>
      <c r="R26" s="255"/>
    </row>
    <row r="27" spans="1:18" ht="13.5" thickBot="1">
      <c r="A27" s="553"/>
      <c r="B27" s="398"/>
      <c r="C27" s="597"/>
      <c r="D27" s="598"/>
      <c r="E27" s="606"/>
      <c r="F27" s="398"/>
      <c r="G27" s="597"/>
      <c r="H27" s="598"/>
      <c r="I27" s="606"/>
      <c r="J27" s="398"/>
      <c r="K27" s="597"/>
      <c r="L27" s="598"/>
      <c r="M27" s="606"/>
      <c r="N27" s="255"/>
      <c r="O27" s="597"/>
      <c r="P27" s="598"/>
      <c r="Q27" s="606"/>
      <c r="R27" s="255"/>
    </row>
    <row r="28" spans="1:18">
      <c r="A28" s="249"/>
      <c r="B28" s="253"/>
      <c r="C28" s="249"/>
      <c r="D28" s="249"/>
      <c r="E28" s="249"/>
      <c r="F28" s="253"/>
      <c r="G28" s="249"/>
      <c r="H28" s="249"/>
      <c r="I28" s="249"/>
      <c r="J28" s="253"/>
      <c r="K28" s="249"/>
      <c r="L28" s="249"/>
      <c r="M28" s="249"/>
      <c r="N28" s="255"/>
      <c r="O28" s="249"/>
      <c r="P28" s="249"/>
      <c r="Q28" s="249"/>
      <c r="R28" s="255"/>
    </row>
    <row r="29" spans="1:18">
      <c r="A29" s="249"/>
      <c r="B29" s="253"/>
      <c r="C29" s="249"/>
      <c r="D29" s="249"/>
      <c r="E29" s="249"/>
      <c r="F29" s="253"/>
      <c r="G29" s="249"/>
      <c r="H29" s="249"/>
      <c r="I29" s="249"/>
      <c r="J29" s="253"/>
      <c r="K29" s="249"/>
      <c r="L29" s="249"/>
      <c r="M29" s="249"/>
      <c r="N29" s="255"/>
      <c r="O29" s="249"/>
      <c r="P29" s="249"/>
      <c r="Q29" s="249"/>
      <c r="R29" s="255"/>
    </row>
    <row r="30" spans="1:18">
      <c r="A30" s="607" t="s">
        <v>1828</v>
      </c>
      <c r="B30" s="248"/>
      <c r="C30" s="251"/>
      <c r="D30" s="251"/>
      <c r="E30" s="250"/>
      <c r="F30" s="248"/>
      <c r="G30" s="251"/>
      <c r="H30" s="251"/>
      <c r="I30" s="250">
        <f>I26-E26</f>
        <v>0</v>
      </c>
      <c r="J30" s="248"/>
      <c r="K30" s="255"/>
      <c r="L30" s="255"/>
      <c r="M30" s="250">
        <f>M26-I26</f>
        <v>0</v>
      </c>
      <c r="N30" s="255"/>
      <c r="O30" s="255"/>
      <c r="P30" s="255"/>
      <c r="Q30" s="250">
        <f>Q26-M26</f>
        <v>0</v>
      </c>
      <c r="R30" s="255"/>
    </row>
    <row r="31" spans="1:18" ht="13.5" thickBot="1">
      <c r="F31" s="3"/>
      <c r="J31" s="3"/>
    </row>
    <row r="32" spans="1:18" ht="14.25">
      <c r="A32" s="2698" t="s">
        <v>1638</v>
      </c>
      <c r="B32" s="1215"/>
      <c r="C32" s="1215"/>
      <c r="D32" s="1215"/>
      <c r="E32" s="1215"/>
      <c r="F32" s="1215"/>
      <c r="G32" s="1215"/>
      <c r="H32" s="1215"/>
      <c r="I32" s="1215"/>
      <c r="J32" s="1215"/>
      <c r="K32" s="1215"/>
      <c r="L32" s="1215"/>
      <c r="M32" s="1215"/>
      <c r="N32" s="1215"/>
      <c r="O32" s="1215"/>
      <c r="P32" s="1215"/>
      <c r="Q32" s="2809"/>
    </row>
    <row r="33" spans="1:17">
      <c r="A33" s="2810" t="s">
        <v>1640</v>
      </c>
      <c r="B33" s="1213"/>
      <c r="C33" s="1213"/>
      <c r="D33" s="1213"/>
      <c r="E33" s="1213"/>
      <c r="F33" s="1213"/>
      <c r="G33" s="1213"/>
      <c r="H33" s="1213"/>
      <c r="I33" s="1213"/>
      <c r="J33" s="1213"/>
      <c r="K33" s="1213"/>
      <c r="L33" s="1213"/>
      <c r="M33" s="1213"/>
      <c r="N33" s="1213"/>
      <c r="O33" s="1213"/>
      <c r="P33" s="1213"/>
      <c r="Q33" s="2811"/>
    </row>
    <row r="34" spans="1:17">
      <c r="A34" s="2810" t="s">
        <v>365</v>
      </c>
      <c r="B34" s="1213"/>
      <c r="C34" s="1213"/>
      <c r="D34" s="1213"/>
      <c r="E34" s="1213"/>
      <c r="F34" s="1213"/>
      <c r="G34" s="1213"/>
      <c r="H34" s="1213"/>
      <c r="I34" s="1213"/>
      <c r="J34" s="1213"/>
      <c r="K34" s="1213"/>
      <c r="L34" s="1213"/>
      <c r="M34" s="1213"/>
      <c r="N34" s="1213"/>
      <c r="O34" s="1213"/>
      <c r="P34" s="1213"/>
      <c r="Q34" s="2811"/>
    </row>
    <row r="35" spans="1:17">
      <c r="A35" s="2813"/>
      <c r="B35" s="1213"/>
      <c r="C35" s="1213"/>
      <c r="D35" s="1213"/>
      <c r="E35" s="1213"/>
      <c r="F35" s="1213"/>
      <c r="G35" s="1213"/>
      <c r="H35" s="1213"/>
      <c r="I35" s="1213"/>
      <c r="J35" s="1213"/>
      <c r="K35" s="1213"/>
      <c r="L35" s="1213"/>
      <c r="M35" s="1213"/>
      <c r="N35" s="1213"/>
      <c r="O35" s="1213"/>
      <c r="P35" s="1213"/>
      <c r="Q35" s="2811"/>
    </row>
    <row r="36" spans="1:17">
      <c r="A36" s="1214"/>
      <c r="B36" s="1213"/>
      <c r="C36" s="1213"/>
      <c r="D36" s="1213"/>
      <c r="E36" s="1213"/>
      <c r="F36" s="1213"/>
      <c r="G36" s="1213"/>
      <c r="H36" s="1213"/>
      <c r="I36" s="1213"/>
      <c r="J36" s="1213"/>
      <c r="K36" s="1213"/>
      <c r="L36" s="1213"/>
      <c r="M36" s="1213"/>
      <c r="N36" s="1213"/>
      <c r="O36" s="1213"/>
      <c r="P36" s="1213"/>
      <c r="Q36" s="2811"/>
    </row>
    <row r="37" spans="1:17">
      <c r="A37" s="1214"/>
      <c r="B37" s="1213"/>
      <c r="C37" s="1213"/>
      <c r="D37" s="1213"/>
      <c r="E37" s="1213"/>
      <c r="F37" s="1213"/>
      <c r="G37" s="1213"/>
      <c r="H37" s="1213"/>
      <c r="I37" s="1213"/>
      <c r="J37" s="1213"/>
      <c r="K37" s="1213"/>
      <c r="L37" s="1213"/>
      <c r="M37" s="1213"/>
      <c r="N37" s="1213"/>
      <c r="O37" s="1213"/>
      <c r="P37" s="1213"/>
      <c r="Q37" s="2811"/>
    </row>
    <row r="38" spans="1:17">
      <c r="A38" s="1214"/>
      <c r="B38" s="1213"/>
      <c r="C38" s="1213"/>
      <c r="D38" s="1213"/>
      <c r="E38" s="1213"/>
      <c r="F38" s="1213"/>
      <c r="G38" s="1213"/>
      <c r="H38" s="1213"/>
      <c r="I38" s="1213"/>
      <c r="J38" s="1213"/>
      <c r="K38" s="1213"/>
      <c r="L38" s="1213"/>
      <c r="M38" s="1213"/>
      <c r="N38" s="1213"/>
      <c r="O38" s="1213"/>
      <c r="P38" s="1213"/>
      <c r="Q38" s="2811"/>
    </row>
    <row r="39" spans="1:17">
      <c r="A39" s="1214"/>
      <c r="B39" s="1213"/>
      <c r="C39" s="1213"/>
      <c r="D39" s="1213"/>
      <c r="E39" s="1213"/>
      <c r="F39" s="1213"/>
      <c r="G39" s="1213"/>
      <c r="H39" s="1213"/>
      <c r="I39" s="1213"/>
      <c r="J39" s="1213"/>
      <c r="K39" s="1213"/>
      <c r="L39" s="1213"/>
      <c r="M39" s="1213"/>
      <c r="N39" s="1213"/>
      <c r="O39" s="1213"/>
      <c r="P39" s="1213"/>
      <c r="Q39" s="2811"/>
    </row>
    <row r="40" spans="1:17">
      <c r="A40" s="1214"/>
      <c r="B40" s="1213"/>
      <c r="C40" s="1213"/>
      <c r="D40" s="1213"/>
      <c r="E40" s="1213"/>
      <c r="F40" s="1213"/>
      <c r="G40" s="1213"/>
      <c r="H40" s="1213"/>
      <c r="I40" s="1213"/>
      <c r="J40" s="1213"/>
      <c r="K40" s="1213"/>
      <c r="L40" s="1213"/>
      <c r="M40" s="1213"/>
      <c r="N40" s="1213"/>
      <c r="O40" s="1213"/>
      <c r="P40" s="1213"/>
      <c r="Q40" s="2811"/>
    </row>
    <row r="41" spans="1:17">
      <c r="A41" s="1214"/>
      <c r="B41" s="1213"/>
      <c r="C41" s="1213"/>
      <c r="D41" s="1213"/>
      <c r="E41" s="1213"/>
      <c r="F41" s="1213"/>
      <c r="G41" s="1213"/>
      <c r="H41" s="1213"/>
      <c r="I41" s="1213"/>
      <c r="J41" s="1213"/>
      <c r="K41" s="1213"/>
      <c r="L41" s="1213"/>
      <c r="M41" s="1213"/>
      <c r="N41" s="1213"/>
      <c r="O41" s="1213"/>
      <c r="P41" s="1213"/>
      <c r="Q41" s="2811"/>
    </row>
    <row r="42" spans="1:17">
      <c r="A42" s="1214"/>
      <c r="B42" s="1213"/>
      <c r="C42" s="1213"/>
      <c r="D42" s="1213"/>
      <c r="E42" s="1213"/>
      <c r="F42" s="1213"/>
      <c r="G42" s="1213"/>
      <c r="H42" s="1213"/>
      <c r="I42" s="1213"/>
      <c r="J42" s="1213"/>
      <c r="K42" s="1213"/>
      <c r="L42" s="1213"/>
      <c r="M42" s="1213"/>
      <c r="N42" s="1213"/>
      <c r="O42" s="1213"/>
      <c r="P42" s="1213"/>
      <c r="Q42" s="2811"/>
    </row>
    <row r="43" spans="1:17">
      <c r="A43" s="1214"/>
      <c r="B43" s="1213"/>
      <c r="C43" s="1213"/>
      <c r="D43" s="1213"/>
      <c r="E43" s="1213"/>
      <c r="F43" s="1213"/>
      <c r="G43" s="1213"/>
      <c r="H43" s="1213"/>
      <c r="I43" s="1213"/>
      <c r="J43" s="1213"/>
      <c r="K43" s="1213"/>
      <c r="L43" s="1213"/>
      <c r="M43" s="1213"/>
      <c r="N43" s="1213"/>
      <c r="O43" s="1213"/>
      <c r="P43" s="1213"/>
      <c r="Q43" s="2811"/>
    </row>
    <row r="44" spans="1:17" ht="13.5" thickBot="1">
      <c r="A44" s="6"/>
      <c r="B44" s="2812"/>
      <c r="C44" s="2812"/>
      <c r="D44" s="2812"/>
      <c r="E44" s="2812"/>
      <c r="F44" s="2812"/>
      <c r="G44" s="2812"/>
      <c r="H44" s="2812"/>
      <c r="I44" s="2812"/>
      <c r="J44" s="2812"/>
      <c r="K44" s="2812"/>
      <c r="L44" s="2812"/>
      <c r="M44" s="2812"/>
      <c r="N44" s="2812"/>
      <c r="O44" s="2812"/>
      <c r="P44" s="2812"/>
      <c r="Q44" s="240"/>
    </row>
    <row r="45" spans="1:17">
      <c r="F45" s="3"/>
      <c r="J45" s="3"/>
    </row>
    <row r="46" spans="1:17">
      <c r="F46" s="3"/>
      <c r="J46" s="3"/>
    </row>
    <row r="47" spans="1:17">
      <c r="F47" s="3"/>
      <c r="J47" s="3"/>
    </row>
    <row r="48" spans="1:17">
      <c r="F48" s="3"/>
      <c r="J48" s="3"/>
    </row>
    <row r="49" spans="6:10">
      <c r="F49" s="3"/>
      <c r="J49" s="3"/>
    </row>
    <row r="50" spans="6:10">
      <c r="F50" s="3"/>
      <c r="J50" s="3"/>
    </row>
    <row r="51" spans="6:10">
      <c r="F51" s="3"/>
      <c r="J51" s="3"/>
    </row>
    <row r="52" spans="6:10">
      <c r="F52" s="3"/>
      <c r="J52" s="3"/>
    </row>
    <row r="53" spans="6:10">
      <c r="F53" s="3"/>
      <c r="J53" s="3"/>
    </row>
    <row r="54" spans="6:10">
      <c r="F54" s="3"/>
      <c r="J54" s="3"/>
    </row>
    <row r="55" spans="6:10">
      <c r="F55" s="3"/>
      <c r="J55" s="3"/>
    </row>
    <row r="56" spans="6:10">
      <c r="F56" s="3"/>
      <c r="J56" s="3"/>
    </row>
    <row r="57" spans="6:10">
      <c r="F57" s="3"/>
      <c r="J57" s="3"/>
    </row>
    <row r="58" spans="6:10">
      <c r="F58" s="3"/>
      <c r="J58" s="3"/>
    </row>
    <row r="59" spans="6:10">
      <c r="F59" s="3"/>
      <c r="J59" s="3"/>
    </row>
    <row r="60" spans="6:10">
      <c r="F60" s="3"/>
      <c r="J60" s="3"/>
    </row>
    <row r="61" spans="6:10">
      <c r="F61" s="3"/>
      <c r="J61" s="3"/>
    </row>
    <row r="62" spans="6:10">
      <c r="F62" s="3"/>
      <c r="J62" s="3"/>
    </row>
    <row r="63" spans="6:10">
      <c r="F63" s="3"/>
      <c r="J63" s="3"/>
    </row>
    <row r="64" spans="6:10">
      <c r="F64" s="3"/>
      <c r="J64" s="3"/>
    </row>
    <row r="65" spans="6:10">
      <c r="F65" s="3"/>
      <c r="J65" s="3"/>
    </row>
    <row r="66" spans="6:10">
      <c r="F66" s="3"/>
      <c r="J66" s="3"/>
    </row>
    <row r="67" spans="6:10">
      <c r="F67" s="3"/>
      <c r="J67" s="3"/>
    </row>
    <row r="68" spans="6:10">
      <c r="F68" s="3"/>
      <c r="J68" s="3"/>
    </row>
    <row r="69" spans="6:10">
      <c r="F69" s="3"/>
      <c r="J69" s="3"/>
    </row>
    <row r="70" spans="6:10">
      <c r="F70" s="3"/>
      <c r="J70" s="3"/>
    </row>
    <row r="71" spans="6:10">
      <c r="F71" s="3"/>
      <c r="J71" s="3"/>
    </row>
    <row r="72" spans="6:10">
      <c r="F72" s="3"/>
      <c r="J72" s="3"/>
    </row>
    <row r="73" spans="6:10">
      <c r="F73" s="3"/>
      <c r="J73" s="3"/>
    </row>
    <row r="74" spans="6:10">
      <c r="F74" s="3"/>
      <c r="J74" s="3"/>
    </row>
    <row r="75" spans="6:10">
      <c r="F75" s="3"/>
      <c r="J75" s="3"/>
    </row>
    <row r="76" spans="6:10">
      <c r="F76" s="3"/>
      <c r="J76" s="3"/>
    </row>
    <row r="77" spans="6:10">
      <c r="F77" s="3"/>
      <c r="J77" s="3"/>
    </row>
    <row r="78" spans="6:10">
      <c r="F78" s="3"/>
      <c r="J78" s="3"/>
    </row>
    <row r="79" spans="6:10">
      <c r="F79" s="3"/>
      <c r="J79" s="3"/>
    </row>
    <row r="80" spans="6:10">
      <c r="F80" s="3"/>
      <c r="J80" s="3"/>
    </row>
    <row r="81" spans="6:10">
      <c r="F81" s="3"/>
      <c r="J81" s="3"/>
    </row>
    <row r="82" spans="6:10">
      <c r="F82" s="3"/>
      <c r="J82" s="3"/>
    </row>
    <row r="83" spans="6:10">
      <c r="F83" s="3"/>
      <c r="J83" s="3"/>
    </row>
    <row r="84" spans="6:10">
      <c r="F84" s="3"/>
      <c r="J84" s="3"/>
    </row>
    <row r="85" spans="6:10">
      <c r="F85" s="3"/>
      <c r="J85" s="3"/>
    </row>
    <row r="86" spans="6:10">
      <c r="F86" s="3"/>
      <c r="J86" s="3"/>
    </row>
    <row r="87" spans="6:10">
      <c r="F87" s="3"/>
      <c r="J87" s="3"/>
    </row>
    <row r="88" spans="6:10">
      <c r="F88" s="3"/>
      <c r="J88" s="3"/>
    </row>
    <row r="89" spans="6:10">
      <c r="F89" s="3"/>
      <c r="J89" s="3"/>
    </row>
    <row r="90" spans="6:10">
      <c r="F90" s="3"/>
      <c r="J90" s="3"/>
    </row>
  </sheetData>
  <mergeCells count="4">
    <mergeCell ref="C7:E7"/>
    <mergeCell ref="K7:M7"/>
    <mergeCell ref="G7:I7"/>
    <mergeCell ref="O7:Q7"/>
  </mergeCells>
  <phoneticPr fontId="10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sheetPr published="0">
    <tabColor theme="3"/>
  </sheetPr>
  <dimension ref="A1:E21"/>
  <sheetViews>
    <sheetView showGridLines="0" zoomScaleNormal="100" zoomScaleSheetLayoutView="145" workbookViewId="0">
      <selection activeCell="L43" sqref="L43"/>
    </sheetView>
  </sheetViews>
  <sheetFormatPr baseColWidth="10" defaultColWidth="9.140625" defaultRowHeight="12.75"/>
  <cols>
    <col min="1" max="1" width="25.5703125" style="1607" customWidth="1"/>
    <col min="2" max="5" width="23.140625" style="1607" customWidth="1"/>
    <col min="6" max="256" width="9.140625" style="1607"/>
    <col min="257" max="257" width="25.5703125" style="1607" customWidth="1"/>
    <col min="258" max="261" width="17.7109375" style="1607" customWidth="1"/>
    <col min="262" max="512" width="9.140625" style="1607"/>
    <col min="513" max="513" width="25.5703125" style="1607" customWidth="1"/>
    <col min="514" max="517" width="17.7109375" style="1607" customWidth="1"/>
    <col min="518" max="768" width="9.140625" style="1607"/>
    <col min="769" max="769" width="25.5703125" style="1607" customWidth="1"/>
    <col min="770" max="773" width="17.7109375" style="1607" customWidth="1"/>
    <col min="774" max="1024" width="9.140625" style="1607"/>
    <col min="1025" max="1025" width="25.5703125" style="1607" customWidth="1"/>
    <col min="1026" max="1029" width="17.7109375" style="1607" customWidth="1"/>
    <col min="1030" max="1280" width="9.140625" style="1607"/>
    <col min="1281" max="1281" width="25.5703125" style="1607" customWidth="1"/>
    <col min="1282" max="1285" width="17.7109375" style="1607" customWidth="1"/>
    <col min="1286" max="1536" width="9.140625" style="1607"/>
    <col min="1537" max="1537" width="25.5703125" style="1607" customWidth="1"/>
    <col min="1538" max="1541" width="17.7109375" style="1607" customWidth="1"/>
    <col min="1542" max="1792" width="9.140625" style="1607"/>
    <col min="1793" max="1793" width="25.5703125" style="1607" customWidth="1"/>
    <col min="1794" max="1797" width="17.7109375" style="1607" customWidth="1"/>
    <col min="1798" max="2048" width="9.140625" style="1607"/>
    <col min="2049" max="2049" width="25.5703125" style="1607" customWidth="1"/>
    <col min="2050" max="2053" width="17.7109375" style="1607" customWidth="1"/>
    <col min="2054" max="2304" width="9.140625" style="1607"/>
    <col min="2305" max="2305" width="25.5703125" style="1607" customWidth="1"/>
    <col min="2306" max="2309" width="17.7109375" style="1607" customWidth="1"/>
    <col min="2310" max="2560" width="9.140625" style="1607"/>
    <col min="2561" max="2561" width="25.5703125" style="1607" customWidth="1"/>
    <col min="2562" max="2565" width="17.7109375" style="1607" customWidth="1"/>
    <col min="2566" max="2816" width="9.140625" style="1607"/>
    <col min="2817" max="2817" width="25.5703125" style="1607" customWidth="1"/>
    <col min="2818" max="2821" width="17.7109375" style="1607" customWidth="1"/>
    <col min="2822" max="3072" width="9.140625" style="1607"/>
    <col min="3073" max="3073" width="25.5703125" style="1607" customWidth="1"/>
    <col min="3074" max="3077" width="17.7109375" style="1607" customWidth="1"/>
    <col min="3078" max="3328" width="9.140625" style="1607"/>
    <col min="3329" max="3329" width="25.5703125" style="1607" customWidth="1"/>
    <col min="3330" max="3333" width="17.7109375" style="1607" customWidth="1"/>
    <col min="3334" max="3584" width="9.140625" style="1607"/>
    <col min="3585" max="3585" width="25.5703125" style="1607" customWidth="1"/>
    <col min="3586" max="3589" width="17.7109375" style="1607" customWidth="1"/>
    <col min="3590" max="3840" width="9.140625" style="1607"/>
    <col min="3841" max="3841" width="25.5703125" style="1607" customWidth="1"/>
    <col min="3842" max="3845" width="17.7109375" style="1607" customWidth="1"/>
    <col min="3846" max="4096" width="9.140625" style="1607"/>
    <col min="4097" max="4097" width="25.5703125" style="1607" customWidth="1"/>
    <col min="4098" max="4101" width="17.7109375" style="1607" customWidth="1"/>
    <col min="4102" max="4352" width="9.140625" style="1607"/>
    <col min="4353" max="4353" width="25.5703125" style="1607" customWidth="1"/>
    <col min="4354" max="4357" width="17.7109375" style="1607" customWidth="1"/>
    <col min="4358" max="4608" width="9.140625" style="1607"/>
    <col min="4609" max="4609" width="25.5703125" style="1607" customWidth="1"/>
    <col min="4610" max="4613" width="17.7109375" style="1607" customWidth="1"/>
    <col min="4614" max="4864" width="9.140625" style="1607"/>
    <col min="4865" max="4865" width="25.5703125" style="1607" customWidth="1"/>
    <col min="4866" max="4869" width="17.7109375" style="1607" customWidth="1"/>
    <col min="4870" max="5120" width="9.140625" style="1607"/>
    <col min="5121" max="5121" width="25.5703125" style="1607" customWidth="1"/>
    <col min="5122" max="5125" width="17.7109375" style="1607" customWidth="1"/>
    <col min="5126" max="5376" width="9.140625" style="1607"/>
    <col min="5377" max="5377" width="25.5703125" style="1607" customWidth="1"/>
    <col min="5378" max="5381" width="17.7109375" style="1607" customWidth="1"/>
    <col min="5382" max="5632" width="9.140625" style="1607"/>
    <col min="5633" max="5633" width="25.5703125" style="1607" customWidth="1"/>
    <col min="5634" max="5637" width="17.7109375" style="1607" customWidth="1"/>
    <col min="5638" max="5888" width="9.140625" style="1607"/>
    <col min="5889" max="5889" width="25.5703125" style="1607" customWidth="1"/>
    <col min="5890" max="5893" width="17.7109375" style="1607" customWidth="1"/>
    <col min="5894" max="6144" width="9.140625" style="1607"/>
    <col min="6145" max="6145" width="25.5703125" style="1607" customWidth="1"/>
    <col min="6146" max="6149" width="17.7109375" style="1607" customWidth="1"/>
    <col min="6150" max="6400" width="9.140625" style="1607"/>
    <col min="6401" max="6401" width="25.5703125" style="1607" customWidth="1"/>
    <col min="6402" max="6405" width="17.7109375" style="1607" customWidth="1"/>
    <col min="6406" max="6656" width="9.140625" style="1607"/>
    <col min="6657" max="6657" width="25.5703125" style="1607" customWidth="1"/>
    <col min="6658" max="6661" width="17.7109375" style="1607" customWidth="1"/>
    <col min="6662" max="6912" width="9.140625" style="1607"/>
    <col min="6913" max="6913" width="25.5703125" style="1607" customWidth="1"/>
    <col min="6914" max="6917" width="17.7109375" style="1607" customWidth="1"/>
    <col min="6918" max="7168" width="9.140625" style="1607"/>
    <col min="7169" max="7169" width="25.5703125" style="1607" customWidth="1"/>
    <col min="7170" max="7173" width="17.7109375" style="1607" customWidth="1"/>
    <col min="7174" max="7424" width="9.140625" style="1607"/>
    <col min="7425" max="7425" width="25.5703125" style="1607" customWidth="1"/>
    <col min="7426" max="7429" width="17.7109375" style="1607" customWidth="1"/>
    <col min="7430" max="7680" width="9.140625" style="1607"/>
    <col min="7681" max="7681" width="25.5703125" style="1607" customWidth="1"/>
    <col min="7682" max="7685" width="17.7109375" style="1607" customWidth="1"/>
    <col min="7686" max="7936" width="9.140625" style="1607"/>
    <col min="7937" max="7937" width="25.5703125" style="1607" customWidth="1"/>
    <col min="7938" max="7941" width="17.7109375" style="1607" customWidth="1"/>
    <col min="7942" max="8192" width="9.140625" style="1607"/>
    <col min="8193" max="8193" width="25.5703125" style="1607" customWidth="1"/>
    <col min="8194" max="8197" width="17.7109375" style="1607" customWidth="1"/>
    <col min="8198" max="8448" width="9.140625" style="1607"/>
    <col min="8449" max="8449" width="25.5703125" style="1607" customWidth="1"/>
    <col min="8450" max="8453" width="17.7109375" style="1607" customWidth="1"/>
    <col min="8454" max="8704" width="9.140625" style="1607"/>
    <col min="8705" max="8705" width="25.5703125" style="1607" customWidth="1"/>
    <col min="8706" max="8709" width="17.7109375" style="1607" customWidth="1"/>
    <col min="8710" max="8960" width="9.140625" style="1607"/>
    <col min="8961" max="8961" width="25.5703125" style="1607" customWidth="1"/>
    <col min="8962" max="8965" width="17.7109375" style="1607" customWidth="1"/>
    <col min="8966" max="9216" width="9.140625" style="1607"/>
    <col min="9217" max="9217" width="25.5703125" style="1607" customWidth="1"/>
    <col min="9218" max="9221" width="17.7109375" style="1607" customWidth="1"/>
    <col min="9222" max="9472" width="9.140625" style="1607"/>
    <col min="9473" max="9473" width="25.5703125" style="1607" customWidth="1"/>
    <col min="9474" max="9477" width="17.7109375" style="1607" customWidth="1"/>
    <col min="9478" max="9728" width="9.140625" style="1607"/>
    <col min="9729" max="9729" width="25.5703125" style="1607" customWidth="1"/>
    <col min="9730" max="9733" width="17.7109375" style="1607" customWidth="1"/>
    <col min="9734" max="9984" width="9.140625" style="1607"/>
    <col min="9985" max="9985" width="25.5703125" style="1607" customWidth="1"/>
    <col min="9986" max="9989" width="17.7109375" style="1607" customWidth="1"/>
    <col min="9990" max="10240" width="9.140625" style="1607"/>
    <col min="10241" max="10241" width="25.5703125" style="1607" customWidth="1"/>
    <col min="10242" max="10245" width="17.7109375" style="1607" customWidth="1"/>
    <col min="10246" max="10496" width="9.140625" style="1607"/>
    <col min="10497" max="10497" width="25.5703125" style="1607" customWidth="1"/>
    <col min="10498" max="10501" width="17.7109375" style="1607" customWidth="1"/>
    <col min="10502" max="10752" width="9.140625" style="1607"/>
    <col min="10753" max="10753" width="25.5703125" style="1607" customWidth="1"/>
    <col min="10754" max="10757" width="17.7109375" style="1607" customWidth="1"/>
    <col min="10758" max="11008" width="9.140625" style="1607"/>
    <col min="11009" max="11009" width="25.5703125" style="1607" customWidth="1"/>
    <col min="11010" max="11013" width="17.7109375" style="1607" customWidth="1"/>
    <col min="11014" max="11264" width="9.140625" style="1607"/>
    <col min="11265" max="11265" width="25.5703125" style="1607" customWidth="1"/>
    <col min="11266" max="11269" width="17.7109375" style="1607" customWidth="1"/>
    <col min="11270" max="11520" width="9.140625" style="1607"/>
    <col min="11521" max="11521" width="25.5703125" style="1607" customWidth="1"/>
    <col min="11522" max="11525" width="17.7109375" style="1607" customWidth="1"/>
    <col min="11526" max="11776" width="9.140625" style="1607"/>
    <col min="11777" max="11777" width="25.5703125" style="1607" customWidth="1"/>
    <col min="11778" max="11781" width="17.7109375" style="1607" customWidth="1"/>
    <col min="11782" max="12032" width="9.140625" style="1607"/>
    <col min="12033" max="12033" width="25.5703125" style="1607" customWidth="1"/>
    <col min="12034" max="12037" width="17.7109375" style="1607" customWidth="1"/>
    <col min="12038" max="12288" width="9.140625" style="1607"/>
    <col min="12289" max="12289" width="25.5703125" style="1607" customWidth="1"/>
    <col min="12290" max="12293" width="17.7109375" style="1607" customWidth="1"/>
    <col min="12294" max="12544" width="9.140625" style="1607"/>
    <col min="12545" max="12545" width="25.5703125" style="1607" customWidth="1"/>
    <col min="12546" max="12549" width="17.7109375" style="1607" customWidth="1"/>
    <col min="12550" max="12800" width="9.140625" style="1607"/>
    <col min="12801" max="12801" width="25.5703125" style="1607" customWidth="1"/>
    <col min="12802" max="12805" width="17.7109375" style="1607" customWidth="1"/>
    <col min="12806" max="13056" width="9.140625" style="1607"/>
    <col min="13057" max="13057" width="25.5703125" style="1607" customWidth="1"/>
    <col min="13058" max="13061" width="17.7109375" style="1607" customWidth="1"/>
    <col min="13062" max="13312" width="9.140625" style="1607"/>
    <col min="13313" max="13313" width="25.5703125" style="1607" customWidth="1"/>
    <col min="13314" max="13317" width="17.7109375" style="1607" customWidth="1"/>
    <col min="13318" max="13568" width="9.140625" style="1607"/>
    <col min="13569" max="13569" width="25.5703125" style="1607" customWidth="1"/>
    <col min="13570" max="13573" width="17.7109375" style="1607" customWidth="1"/>
    <col min="13574" max="13824" width="9.140625" style="1607"/>
    <col min="13825" max="13825" width="25.5703125" style="1607" customWidth="1"/>
    <col min="13826" max="13829" width="17.7109375" style="1607" customWidth="1"/>
    <col min="13830" max="14080" width="9.140625" style="1607"/>
    <col min="14081" max="14081" width="25.5703125" style="1607" customWidth="1"/>
    <col min="14082" max="14085" width="17.7109375" style="1607" customWidth="1"/>
    <col min="14086" max="14336" width="9.140625" style="1607"/>
    <col min="14337" max="14337" width="25.5703125" style="1607" customWidth="1"/>
    <col min="14338" max="14341" width="17.7109375" style="1607" customWidth="1"/>
    <col min="14342" max="14592" width="9.140625" style="1607"/>
    <col min="14593" max="14593" width="25.5703125" style="1607" customWidth="1"/>
    <col min="14594" max="14597" width="17.7109375" style="1607" customWidth="1"/>
    <col min="14598" max="14848" width="9.140625" style="1607"/>
    <col min="14849" max="14849" width="25.5703125" style="1607" customWidth="1"/>
    <col min="14850" max="14853" width="17.7109375" style="1607" customWidth="1"/>
    <col min="14854" max="15104" width="9.140625" style="1607"/>
    <col min="15105" max="15105" width="25.5703125" style="1607" customWidth="1"/>
    <col min="15106" max="15109" width="17.7109375" style="1607" customWidth="1"/>
    <col min="15110" max="15360" width="9.140625" style="1607"/>
    <col min="15361" max="15361" width="25.5703125" style="1607" customWidth="1"/>
    <col min="15362" max="15365" width="17.7109375" style="1607" customWidth="1"/>
    <col min="15366" max="15616" width="9.140625" style="1607"/>
    <col min="15617" max="15617" width="25.5703125" style="1607" customWidth="1"/>
    <col min="15618" max="15621" width="17.7109375" style="1607" customWidth="1"/>
    <col min="15622" max="15872" width="9.140625" style="1607"/>
    <col min="15873" max="15873" width="25.5703125" style="1607" customWidth="1"/>
    <col min="15874" max="15877" width="17.7109375" style="1607" customWidth="1"/>
    <col min="15878" max="16128" width="9.140625" style="1607"/>
    <col min="16129" max="16129" width="25.5703125" style="1607" customWidth="1"/>
    <col min="16130" max="16133" width="17.7109375" style="1607" customWidth="1"/>
    <col min="16134" max="16384" width="9.140625" style="1607"/>
  </cols>
  <sheetData>
    <row r="1" spans="1:5" ht="18">
      <c r="A1" s="1412" t="s">
        <v>1906</v>
      </c>
      <c r="B1" s="1412"/>
      <c r="C1" s="1412"/>
      <c r="D1" s="1413"/>
      <c r="E1" s="1413"/>
    </row>
    <row r="2" spans="1:5" ht="11.25" customHeight="1">
      <c r="A2" s="357" t="str">
        <f>'PAGE DE GARDE'!C8</f>
        <v>ELECTRICITE</v>
      </c>
      <c r="B2" s="1412"/>
      <c r="C2" s="1412"/>
      <c r="D2" s="1413"/>
      <c r="E2" s="1413"/>
    </row>
    <row r="3" spans="1:5">
      <c r="A3" s="1320" t="str">
        <f>'PAGE DE GARDE'!C7</f>
        <v>GRD</v>
      </c>
      <c r="B3" s="357"/>
      <c r="C3" s="357"/>
      <c r="D3" s="1413"/>
      <c r="E3" s="1413"/>
    </row>
    <row r="4" spans="1:5">
      <c r="A4" s="357"/>
      <c r="B4" s="357"/>
      <c r="C4" s="357"/>
      <c r="D4" s="1413"/>
      <c r="E4" s="1413"/>
    </row>
    <row r="5" spans="1:5" ht="13.5" thickBot="1">
      <c r="A5" s="368"/>
      <c r="B5" s="368"/>
      <c r="C5" s="368"/>
      <c r="D5" s="1829"/>
      <c r="E5" s="1829"/>
    </row>
    <row r="6" spans="1:5" ht="26.25" thickBot="1">
      <c r="A6" s="1830" t="s">
        <v>366</v>
      </c>
      <c r="B6" s="1831" t="s">
        <v>1523</v>
      </c>
      <c r="C6" s="1831" t="s">
        <v>1637</v>
      </c>
      <c r="D6" s="1831" t="s">
        <v>1521</v>
      </c>
      <c r="E6" s="1831" t="s">
        <v>1522</v>
      </c>
    </row>
    <row r="7" spans="1:5" ht="13.5" thickBot="1">
      <c r="A7" s="1832"/>
      <c r="B7" s="1842"/>
      <c r="C7" s="1842"/>
      <c r="D7" s="1833"/>
      <c r="E7" s="1833"/>
    </row>
    <row r="8" spans="1:5">
      <c r="A8" s="1834" t="s">
        <v>1118</v>
      </c>
      <c r="B8" s="1835">
        <f>SUM(B9:B14)</f>
        <v>0</v>
      </c>
      <c r="C8" s="1835">
        <f>SUM(C9:C14)</f>
        <v>0</v>
      </c>
      <c r="D8" s="1835">
        <f>SUM(D9:D14)</f>
        <v>0</v>
      </c>
      <c r="E8" s="1835">
        <f>SUM(E9:E14)</f>
        <v>0</v>
      </c>
    </row>
    <row r="9" spans="1:5">
      <c r="A9" s="1836" t="s">
        <v>1119</v>
      </c>
      <c r="B9" s="1836"/>
      <c r="C9" s="1836"/>
      <c r="D9" s="1837"/>
      <c r="E9" s="1837"/>
    </row>
    <row r="10" spans="1:5">
      <c r="A10" s="1836" t="s">
        <v>1120</v>
      </c>
      <c r="B10" s="1836"/>
      <c r="C10" s="1836"/>
      <c r="D10" s="1837"/>
      <c r="E10" s="1837"/>
    </row>
    <row r="11" spans="1:5">
      <c r="A11" s="1836" t="s">
        <v>780</v>
      </c>
      <c r="B11" s="1836"/>
      <c r="C11" s="1836"/>
      <c r="D11" s="1837"/>
      <c r="E11" s="1837"/>
    </row>
    <row r="12" spans="1:5">
      <c r="A12" s="1836"/>
      <c r="B12" s="1836"/>
      <c r="C12" s="1836"/>
      <c r="D12" s="1837"/>
      <c r="E12" s="1837"/>
    </row>
    <row r="13" spans="1:5">
      <c r="A13" s="1838"/>
      <c r="B13" s="1838"/>
      <c r="C13" s="1838"/>
      <c r="D13" s="1837"/>
      <c r="E13" s="1837"/>
    </row>
    <row r="14" spans="1:5" ht="13.5" thickBot="1">
      <c r="A14" s="1836"/>
      <c r="B14" s="1836"/>
      <c r="C14" s="1836"/>
      <c r="D14" s="1837"/>
      <c r="E14" s="1837"/>
    </row>
    <row r="15" spans="1:5">
      <c r="A15" s="1834" t="s">
        <v>1121</v>
      </c>
      <c r="B15" s="1839">
        <f>SUM(B16:B21)</f>
        <v>0</v>
      </c>
      <c r="C15" s="1839">
        <f>SUM(C16:C21)</f>
        <v>0</v>
      </c>
      <c r="D15" s="1839">
        <f>SUM(D16:D21)</f>
        <v>0</v>
      </c>
      <c r="E15" s="1839">
        <f>SUM(E16:E21)</f>
        <v>0</v>
      </c>
    </row>
    <row r="16" spans="1:5">
      <c r="A16" s="1836" t="s">
        <v>1119</v>
      </c>
      <c r="B16" s="1836"/>
      <c r="C16" s="1836"/>
      <c r="D16" s="1837"/>
      <c r="E16" s="1837"/>
    </row>
    <row r="17" spans="1:5">
      <c r="A17" s="1836" t="s">
        <v>1120</v>
      </c>
      <c r="B17" s="1836"/>
      <c r="C17" s="1836"/>
      <c r="D17" s="1837"/>
      <c r="E17" s="1837"/>
    </row>
    <row r="18" spans="1:5">
      <c r="A18" s="1836" t="s">
        <v>780</v>
      </c>
      <c r="B18" s="1836"/>
      <c r="C18" s="1836"/>
      <c r="D18" s="1837"/>
      <c r="E18" s="1837"/>
    </row>
    <row r="19" spans="1:5">
      <c r="A19" s="1836"/>
      <c r="B19" s="1836"/>
      <c r="C19" s="1836"/>
      <c r="D19" s="1837"/>
      <c r="E19" s="1837"/>
    </row>
    <row r="20" spans="1:5">
      <c r="A20" s="1836"/>
      <c r="B20" s="1836"/>
      <c r="C20" s="1836"/>
      <c r="D20" s="1837"/>
      <c r="E20" s="1837"/>
    </row>
    <row r="21" spans="1:5" ht="13.5" thickBot="1">
      <c r="A21" s="1840"/>
      <c r="B21" s="1840"/>
      <c r="C21" s="1840"/>
      <c r="D21" s="1841"/>
      <c r="E21" s="1841"/>
    </row>
  </sheetData>
  <pageMargins left="0.70866141732283472" right="0.70866141732283472" top="0.74803149606299213" bottom="0.74803149606299213" header="0.31496062992125984" footer="0.31496062992125984"/>
  <pageSetup paperSize="9" scale="59" orientation="landscape" r:id="rId1"/>
</worksheet>
</file>

<file path=xl/worksheets/sheet72.xml><?xml version="1.0" encoding="utf-8"?>
<worksheet xmlns="http://schemas.openxmlformats.org/spreadsheetml/2006/main" xmlns:r="http://schemas.openxmlformats.org/officeDocument/2006/relationships">
  <sheetPr published="0">
    <tabColor theme="3"/>
  </sheetPr>
  <dimension ref="A1:G28"/>
  <sheetViews>
    <sheetView zoomScaleNormal="100" zoomScaleSheetLayoutView="100" workbookViewId="0">
      <selection activeCell="I17" sqref="I16:J17"/>
    </sheetView>
  </sheetViews>
  <sheetFormatPr baseColWidth="10" defaultColWidth="8.85546875" defaultRowHeight="12.75"/>
  <cols>
    <col min="1" max="1" width="95.42578125" style="1763" customWidth="1"/>
    <col min="2" max="2" width="8" style="1763" customWidth="1"/>
    <col min="3" max="3" width="23" style="1220" customWidth="1"/>
    <col min="4" max="4" width="1.85546875" style="1220" customWidth="1"/>
    <col min="5" max="5" width="23.140625" style="1220" customWidth="1"/>
    <col min="6" max="6" width="5.7109375" style="1220" customWidth="1"/>
    <col min="7" max="16384" width="8.85546875" style="1220"/>
  </cols>
  <sheetData>
    <row r="1" spans="1:7" s="1325" customFormat="1" ht="15.75" customHeight="1">
      <c r="A1" s="374" t="s">
        <v>1909</v>
      </c>
      <c r="B1" s="394"/>
      <c r="C1" s="374"/>
      <c r="D1" s="374"/>
      <c r="E1" s="1696"/>
      <c r="F1" s="381"/>
      <c r="G1" s="381"/>
    </row>
    <row r="2" spans="1:7" s="1326" customFormat="1" ht="11.25">
      <c r="A2" s="357" t="str">
        <f>'PAGE DE GARDE'!C8</f>
        <v>ELECTRICITE</v>
      </c>
      <c r="B2" s="2480" t="str">
        <f>'PAGE DE GARDE'!C10</f>
        <v>PT 2015-2016 V0</v>
      </c>
      <c r="C2" s="357"/>
      <c r="D2" s="357"/>
      <c r="E2" s="1698"/>
      <c r="F2" s="369"/>
      <c r="G2" s="369"/>
    </row>
    <row r="3" spans="1:7" s="1326" customFormat="1" ht="11.25">
      <c r="A3" s="1320" t="str">
        <f>'PAGE DE GARDE'!C7</f>
        <v>GRD</v>
      </c>
      <c r="B3" s="369"/>
      <c r="C3" s="357"/>
      <c r="D3" s="357"/>
      <c r="E3" s="1698"/>
      <c r="F3" s="369"/>
      <c r="G3" s="369"/>
    </row>
    <row r="5" spans="1:7" s="1329" customFormat="1">
      <c r="A5" s="1763"/>
      <c r="B5" s="1764"/>
    </row>
    <row r="6" spans="1:7" s="1329" customFormat="1" ht="13.5" thickBot="1">
      <c r="A6" s="1764"/>
      <c r="B6" s="1764"/>
      <c r="C6" s="1765"/>
    </row>
    <row r="7" spans="1:7" s="1329" customFormat="1" ht="30" customHeight="1" thickBot="1">
      <c r="A7" s="1766" t="s">
        <v>1093</v>
      </c>
      <c r="B7" s="1767"/>
      <c r="C7" s="1768" t="s">
        <v>936</v>
      </c>
      <c r="D7" s="1607"/>
      <c r="E7" s="1768" t="s">
        <v>935</v>
      </c>
      <c r="F7" s="1415"/>
    </row>
    <row r="8" spans="1:7" s="1329" customFormat="1" ht="15.75">
      <c r="A8" s="1866"/>
      <c r="B8" s="1867"/>
      <c r="C8" s="1868"/>
      <c r="D8" s="1606"/>
      <c r="E8" s="1868"/>
      <c r="F8" s="1606"/>
    </row>
    <row r="9" spans="1:7" s="1329" customFormat="1">
      <c r="A9" s="1769" t="s">
        <v>1136</v>
      </c>
      <c r="B9" s="1770"/>
      <c r="C9" s="1873">
        <f>'Tableau 14A'!E48</f>
        <v>0</v>
      </c>
      <c r="D9" s="1870"/>
      <c r="E9" s="1873">
        <f>'Tableau 14A'!G48</f>
        <v>0</v>
      </c>
      <c r="F9" s="1771"/>
    </row>
    <row r="10" spans="1:7" s="1329" customFormat="1">
      <c r="A10" s="1769" t="s">
        <v>1137</v>
      </c>
      <c r="B10" s="1770"/>
      <c r="C10" s="1873">
        <f>'Tableau 14A'!E51</f>
        <v>0</v>
      </c>
      <c r="D10" s="1870"/>
      <c r="E10" s="1873">
        <f>'Tableau 14A'!G51</f>
        <v>0</v>
      </c>
      <c r="F10" s="1771"/>
    </row>
    <row r="11" spans="1:7">
      <c r="A11" s="1869"/>
      <c r="C11" s="1874"/>
      <c r="E11" s="1874"/>
    </row>
    <row r="12" spans="1:7">
      <c r="A12" s="1769" t="s">
        <v>1138</v>
      </c>
      <c r="B12" s="1770"/>
      <c r="C12" s="1873">
        <f>'Tableau 14B'!E51</f>
        <v>0</v>
      </c>
      <c r="D12" s="1870"/>
      <c r="E12" s="1873">
        <f>'Tableau 14B'!G51</f>
        <v>0</v>
      </c>
    </row>
    <row r="13" spans="1:7">
      <c r="A13" s="1769" t="s">
        <v>1139</v>
      </c>
      <c r="B13" s="1770"/>
      <c r="C13" s="1873">
        <f>'Tableau 14B'!E54</f>
        <v>0</v>
      </c>
      <c r="D13" s="1870"/>
      <c r="E13" s="1873">
        <f>'Tableau 14B'!G54</f>
        <v>0</v>
      </c>
    </row>
    <row r="14" spans="1:7" ht="13.5" thickBot="1">
      <c r="A14" s="1869"/>
      <c r="C14" s="1869"/>
      <c r="E14" s="1869"/>
    </row>
    <row r="15" spans="1:7">
      <c r="A15" s="1776"/>
      <c r="B15" s="1777"/>
      <c r="C15" s="1776"/>
      <c r="D15" s="1415"/>
      <c r="E15" s="1776"/>
      <c r="F15" s="1415"/>
    </row>
    <row r="16" spans="1:7">
      <c r="A16" s="1778" t="s">
        <v>1094</v>
      </c>
      <c r="B16" s="1779"/>
      <c r="C16" s="1780">
        <f>C9+C12</f>
        <v>0</v>
      </c>
      <c r="D16" s="1871"/>
      <c r="E16" s="1780">
        <f>E9+E12</f>
        <v>0</v>
      </c>
      <c r="F16" s="1415"/>
    </row>
    <row r="17" spans="1:6">
      <c r="A17" s="1778" t="s">
        <v>1095</v>
      </c>
      <c r="B17" s="1779"/>
      <c r="C17" s="1780">
        <f>C10+C13</f>
        <v>0</v>
      </c>
      <c r="D17" s="1871"/>
      <c r="E17" s="1780">
        <f>E10+E13</f>
        <v>0</v>
      </c>
      <c r="F17" s="1415"/>
    </row>
    <row r="18" spans="1:6" ht="13.5" thickBot="1">
      <c r="A18" s="1781"/>
      <c r="B18" s="1777"/>
      <c r="C18" s="1781"/>
      <c r="D18" s="1415"/>
      <c r="E18" s="1781"/>
      <c r="F18" s="1415"/>
    </row>
    <row r="19" spans="1:6">
      <c r="A19" s="1777"/>
      <c r="B19" s="1777"/>
      <c r="C19" s="1782"/>
      <c r="D19" s="1777"/>
      <c r="E19" s="1782"/>
      <c r="F19" s="1777"/>
    </row>
    <row r="20" spans="1:6">
      <c r="A20" s="1415"/>
      <c r="B20" s="1777"/>
      <c r="C20" s="1783"/>
      <c r="D20" s="1415"/>
      <c r="E20" s="1783"/>
      <c r="F20" s="1415"/>
    </row>
    <row r="21" spans="1:6" ht="13.5" thickBot="1">
      <c r="A21" s="1784"/>
      <c r="B21" s="1785"/>
      <c r="C21" s="1784"/>
      <c r="D21" s="1784"/>
      <c r="E21" s="1784"/>
      <c r="F21" s="1784"/>
    </row>
    <row r="22" spans="1:6" ht="16.5" thickBot="1">
      <c r="A22" s="1766" t="s">
        <v>1140</v>
      </c>
      <c r="C22" s="2741" t="s">
        <v>936</v>
      </c>
      <c r="D22" s="2742"/>
      <c r="E22" s="2741" t="s">
        <v>935</v>
      </c>
    </row>
    <row r="23" spans="1:6">
      <c r="A23" s="1869"/>
      <c r="C23" s="1869"/>
      <c r="E23" s="1869"/>
    </row>
    <row r="24" spans="1:6">
      <c r="A24" s="1769" t="s">
        <v>1141</v>
      </c>
      <c r="B24" s="1770"/>
      <c r="C24" s="1873">
        <f>'Tableau 14C'!C44</f>
        <v>0</v>
      </c>
      <c r="D24" s="1875"/>
      <c r="E24" s="1873">
        <f>-'Tableau 14C'!E44</f>
        <v>0</v>
      </c>
    </row>
    <row r="25" spans="1:6" ht="13.5" thickBot="1">
      <c r="A25" s="1850" t="s">
        <v>1142</v>
      </c>
      <c r="B25" s="1770"/>
      <c r="C25" s="1876">
        <f>-'Tableau 14C'!C47</f>
        <v>0</v>
      </c>
      <c r="D25" s="1875"/>
      <c r="E25" s="1876">
        <f>-'Tableau 14C'!E47</f>
        <v>0</v>
      </c>
    </row>
    <row r="27" spans="1:6" ht="13.5" thickBot="1"/>
    <row r="28" spans="1:6" ht="16.5" thickBot="1">
      <c r="A28" s="1766" t="s">
        <v>1143</v>
      </c>
      <c r="C28" s="1872">
        <f>MAX(C24,C16)</f>
        <v>0</v>
      </c>
      <c r="E28" s="1872">
        <f>MAX(E24,E16)</f>
        <v>0</v>
      </c>
    </row>
  </sheetData>
  <pageMargins left="0.70866141732283472" right="0.70866141732283472" top="0.74803149606299213" bottom="0.74803149606299213" header="0.31496062992125984" footer="0.31496062992125984"/>
  <pageSetup paperSize="9" scale="74" orientation="landscape" r:id="rId1"/>
</worksheet>
</file>

<file path=xl/worksheets/sheet73.xml><?xml version="1.0" encoding="utf-8"?>
<worksheet xmlns="http://schemas.openxmlformats.org/spreadsheetml/2006/main" xmlns:r="http://schemas.openxmlformats.org/officeDocument/2006/relationships">
  <sheetPr published="0">
    <tabColor theme="3"/>
    <pageSetUpPr fitToPage="1"/>
  </sheetPr>
  <dimension ref="A1:M53"/>
  <sheetViews>
    <sheetView showGridLines="0" zoomScaleNormal="100" zoomScaleSheetLayoutView="100" workbookViewId="0">
      <selection activeCell="A5" sqref="A5"/>
    </sheetView>
  </sheetViews>
  <sheetFormatPr baseColWidth="10" defaultColWidth="8.85546875" defaultRowHeight="12.75"/>
  <cols>
    <col min="1" max="1" width="88.7109375" style="1213" customWidth="1"/>
    <col min="2" max="2" width="1.85546875" style="1213" customWidth="1"/>
    <col min="3" max="3" width="20.7109375" style="1213" customWidth="1"/>
    <col min="4" max="4" width="1.85546875" style="1213" customWidth="1"/>
    <col min="5" max="5" width="20.7109375" style="2" customWidth="1"/>
    <col min="6" max="6" width="1.85546875" style="2" customWidth="1"/>
    <col min="7" max="7" width="22.140625" style="2" customWidth="1"/>
    <col min="8" max="8" width="5.7109375" style="2" customWidth="1"/>
    <col min="9" max="9" width="8.85546875" style="2"/>
    <col min="10" max="10" width="20.28515625" style="2" customWidth="1"/>
    <col min="11" max="13" width="15.7109375" style="2" customWidth="1"/>
    <col min="14" max="16384" width="8.85546875" style="2"/>
  </cols>
  <sheetData>
    <row r="1" spans="1:13" s="380" customFormat="1" ht="15.75" customHeight="1">
      <c r="A1" s="374" t="s">
        <v>1910</v>
      </c>
      <c r="B1" s="374"/>
      <c r="C1" s="374"/>
      <c r="D1" s="374"/>
      <c r="E1" s="374"/>
      <c r="F1" s="374"/>
      <c r="G1" s="1696"/>
      <c r="H1" s="1325"/>
    </row>
    <row r="2" spans="1:13" s="19" customFormat="1" ht="11.25">
      <c r="A2" s="357" t="str">
        <f>'PAGE DE GARDE'!C8</f>
        <v>ELECTRICITE</v>
      </c>
      <c r="B2" s="2480" t="str">
        <f>'PAGE DE GARDE'!C10</f>
        <v>PT 2015-2016 V0</v>
      </c>
      <c r="C2" s="357"/>
      <c r="D2" s="357"/>
      <c r="E2" s="357"/>
      <c r="F2" s="357"/>
      <c r="G2" s="1698"/>
      <c r="H2" s="1326"/>
    </row>
    <row r="3" spans="1:13" s="19" customFormat="1" ht="11.25">
      <c r="A3" s="1320" t="str">
        <f>'PAGE DE GARDE'!C7</f>
        <v>GRD</v>
      </c>
      <c r="B3" s="369"/>
      <c r="C3" s="357"/>
      <c r="D3" s="357"/>
      <c r="E3" s="357"/>
      <c r="F3" s="357"/>
      <c r="G3" s="1698"/>
      <c r="H3" s="1326"/>
    </row>
    <row r="5" spans="1:13" s="4" customFormat="1" ht="15.75">
      <c r="A5" s="3781" t="s">
        <v>1996</v>
      </c>
      <c r="B5" s="11"/>
      <c r="C5" s="11"/>
      <c r="D5" s="11"/>
    </row>
    <row r="6" spans="1:13" s="4" customFormat="1" ht="13.5" thickBot="1">
      <c r="A6" s="11"/>
      <c r="B6" s="11"/>
      <c r="C6" s="11"/>
      <c r="D6" s="11"/>
      <c r="E6" s="10"/>
    </row>
    <row r="7" spans="1:13" s="4" customFormat="1" ht="30" customHeight="1" thickBot="1">
      <c r="A7" s="1766" t="s">
        <v>1096</v>
      </c>
      <c r="B7" s="1786"/>
      <c r="C7" s="1855" t="s">
        <v>938</v>
      </c>
      <c r="D7" s="1786"/>
      <c r="E7" s="1855" t="s">
        <v>936</v>
      </c>
      <c r="F7" s="1607"/>
      <c r="G7" s="1855" t="s">
        <v>935</v>
      </c>
      <c r="H7" s="1607"/>
    </row>
    <row r="8" spans="1:13" s="1764" customFormat="1" ht="21.75" customHeight="1" thickBot="1">
      <c r="A8" s="1854"/>
      <c r="B8" s="1767"/>
      <c r="C8" s="1852"/>
      <c r="D8" s="1767"/>
      <c r="E8" s="1853"/>
      <c r="F8" s="1777"/>
      <c r="G8" s="1853"/>
      <c r="H8" s="1777"/>
    </row>
    <row r="9" spans="1:13" s="4" customFormat="1" ht="30" customHeight="1" thickBot="1">
      <c r="A9" s="1774" t="s">
        <v>1128</v>
      </c>
      <c r="B9" s="1787"/>
      <c r="C9" s="1792"/>
      <c r="D9" s="1787"/>
      <c r="E9" s="1775"/>
      <c r="F9" s="1604"/>
      <c r="G9" s="1775"/>
      <c r="H9" s="1607"/>
      <c r="K9" s="3789" t="s">
        <v>1523</v>
      </c>
      <c r="L9" s="3790" t="s">
        <v>1861</v>
      </c>
      <c r="M9" s="3789" t="s">
        <v>1523</v>
      </c>
    </row>
    <row r="10" spans="1:13" s="4" customFormat="1" ht="13.5" thickBot="1">
      <c r="A10" s="1772" t="s">
        <v>1125</v>
      </c>
      <c r="B10" s="1787"/>
      <c r="C10" s="2743">
        <f>'Tableau 9A'!H7</f>
        <v>0</v>
      </c>
      <c r="D10" s="1787"/>
      <c r="E10" s="1843"/>
      <c r="F10" s="1790"/>
      <c r="G10" s="1843"/>
      <c r="H10" s="1604"/>
      <c r="K10" s="3791" t="s">
        <v>2005</v>
      </c>
      <c r="L10" s="3791"/>
      <c r="M10" s="3791" t="s">
        <v>1868</v>
      </c>
    </row>
    <row r="11" spans="1:13" s="4" customFormat="1" ht="13.5" thickBot="1">
      <c r="A11" s="1772" t="s">
        <v>1126</v>
      </c>
      <c r="B11" s="1787"/>
      <c r="C11" s="2743">
        <f>'Tableau 9A'!H33</f>
        <v>0</v>
      </c>
      <c r="D11" s="1787"/>
      <c r="E11" s="1843"/>
      <c r="F11" s="1790"/>
      <c r="G11" s="1843"/>
      <c r="H11" s="1604"/>
      <c r="J11" s="3792" t="s">
        <v>42</v>
      </c>
      <c r="K11" s="3794"/>
      <c r="L11" s="4176"/>
      <c r="M11" s="3796">
        <f>K11*L11</f>
        <v>0</v>
      </c>
    </row>
    <row r="12" spans="1:13" s="4" customFormat="1" ht="13.5" thickBot="1">
      <c r="A12" s="1845" t="s">
        <v>1127</v>
      </c>
      <c r="B12" s="1787"/>
      <c r="C12" s="1846">
        <f>(C10+C11)/2</f>
        <v>0</v>
      </c>
      <c r="D12" s="1787"/>
      <c r="E12" s="1788"/>
      <c r="F12" s="1604"/>
      <c r="G12" s="1788"/>
      <c r="H12" s="1604"/>
      <c r="J12" s="3793" t="s">
        <v>43</v>
      </c>
      <c r="K12" s="3795"/>
      <c r="L12" s="4177"/>
      <c r="M12" s="3797">
        <f>K12*L11</f>
        <v>0</v>
      </c>
    </row>
    <row r="13" spans="1:13" s="4" customFormat="1">
      <c r="A13" s="1772" t="s">
        <v>42</v>
      </c>
      <c r="B13" s="1787"/>
      <c r="C13" s="3798">
        <f>M11</f>
        <v>0</v>
      </c>
      <c r="D13" s="1787"/>
      <c r="E13" s="1843"/>
      <c r="F13" s="1790"/>
      <c r="G13" s="1843"/>
      <c r="H13" s="1604"/>
    </row>
    <row r="14" spans="1:13" s="4" customFormat="1" ht="13.5" thickBot="1">
      <c r="A14" s="1856" t="s">
        <v>43</v>
      </c>
      <c r="B14" s="1787"/>
      <c r="C14" s="3799">
        <f>M12</f>
        <v>0</v>
      </c>
      <c r="D14" s="1787"/>
      <c r="E14" s="1843"/>
      <c r="F14" s="1790"/>
      <c r="G14" s="1843"/>
      <c r="H14" s="1604"/>
    </row>
    <row r="15" spans="1:13" s="4" customFormat="1" ht="13.5" thickBot="1">
      <c r="A15" s="1857" t="s">
        <v>44</v>
      </c>
      <c r="B15" s="1787"/>
      <c r="C15" s="1846">
        <f>(C13+C14)/2</f>
        <v>0</v>
      </c>
      <c r="D15" s="1787"/>
      <c r="E15" s="1773"/>
      <c r="F15" s="1791"/>
      <c r="G15" s="1773"/>
      <c r="H15" s="1604"/>
    </row>
    <row r="16" spans="1:13" s="4" customFormat="1" ht="15" thickBot="1">
      <c r="A16" s="1845" t="s">
        <v>1122</v>
      </c>
      <c r="B16" s="1787"/>
      <c r="C16" s="1848">
        <f>IF(C15=0,0,IF((C15/C12)&gt;100%,"100%",C15/C12))</f>
        <v>0</v>
      </c>
      <c r="D16" s="1787"/>
      <c r="E16" s="1848">
        <f>$C$16</f>
        <v>0</v>
      </c>
      <c r="F16" s="1791"/>
      <c r="G16" s="1848">
        <f>$C$16</f>
        <v>0</v>
      </c>
      <c r="H16" s="1604"/>
    </row>
    <row r="17" spans="1:8" s="4" customFormat="1" ht="13.5" thickBot="1">
      <c r="A17" s="1770"/>
      <c r="B17" s="1770"/>
      <c r="C17" s="1851"/>
      <c r="D17" s="1770"/>
      <c r="E17" s="1851"/>
      <c r="F17" s="1779"/>
      <c r="G17" s="1851"/>
      <c r="H17" s="1604"/>
    </row>
    <row r="18" spans="1:8" s="4" customFormat="1" ht="13.5" thickBot="1">
      <c r="A18" s="1774" t="s">
        <v>1129</v>
      </c>
      <c r="B18" s="1787"/>
      <c r="C18" s="2744"/>
      <c r="D18" s="1787"/>
      <c r="E18" s="1775"/>
      <c r="F18" s="1604"/>
      <c r="G18" s="1775"/>
      <c r="H18" s="1604"/>
    </row>
    <row r="19" spans="1:8" s="4" customFormat="1">
      <c r="A19" s="1772" t="s">
        <v>1130</v>
      </c>
      <c r="B19" s="1787"/>
      <c r="C19" s="1788"/>
      <c r="D19" s="1787"/>
      <c r="E19" s="1843">
        <f>'Tableau 9A'!J7</f>
        <v>0</v>
      </c>
      <c r="F19" s="1604"/>
      <c r="G19" s="1843">
        <f>E20</f>
        <v>0</v>
      </c>
      <c r="H19" s="1604"/>
    </row>
    <row r="20" spans="1:8" s="4" customFormat="1" ht="13.5" thickBot="1">
      <c r="A20" s="1856" t="s">
        <v>1131</v>
      </c>
      <c r="B20" s="1787"/>
      <c r="C20" s="1773"/>
      <c r="D20" s="1787"/>
      <c r="E20" s="1843">
        <f>'Tableau 9A'!J33</f>
        <v>0</v>
      </c>
      <c r="F20" s="1604"/>
      <c r="G20" s="1843">
        <f>'Tableau 9A'!K33</f>
        <v>0</v>
      </c>
      <c r="H20" s="1604"/>
    </row>
    <row r="21" spans="1:8" s="4" customFormat="1" ht="13.5" thickBot="1">
      <c r="A21" s="1845" t="s">
        <v>1134</v>
      </c>
      <c r="B21" s="1787"/>
      <c r="C21" s="1773"/>
      <c r="D21" s="1787"/>
      <c r="E21" s="1846">
        <f>(E19+E20)/2</f>
        <v>0</v>
      </c>
      <c r="F21" s="1604"/>
      <c r="G21" s="1846">
        <f>(G19+G20)/2</f>
        <v>0</v>
      </c>
      <c r="H21" s="1604"/>
    </row>
    <row r="22" spans="1:8" s="4" customFormat="1">
      <c r="A22" s="1772" t="s">
        <v>1132</v>
      </c>
      <c r="B22" s="1787"/>
      <c r="C22" s="1773"/>
      <c r="D22" s="1787"/>
      <c r="E22" s="1843">
        <f>'Tableau 9B'!D7</f>
        <v>0</v>
      </c>
      <c r="F22" s="1604"/>
      <c r="G22" s="1843">
        <f>E23</f>
        <v>0</v>
      </c>
      <c r="H22" s="1604"/>
    </row>
    <row r="23" spans="1:8" s="4" customFormat="1" ht="13.5" thickBot="1">
      <c r="A23" s="1856" t="s">
        <v>1133</v>
      </c>
      <c r="B23" s="1787"/>
      <c r="C23" s="1773"/>
      <c r="D23" s="1787"/>
      <c r="E23" s="1843">
        <f>'Tableau 9B'!D29</f>
        <v>0</v>
      </c>
      <c r="F23" s="1605"/>
      <c r="G23" s="1843">
        <f>'Tableau 9B'!E29</f>
        <v>0</v>
      </c>
      <c r="H23" s="1604"/>
    </row>
    <row r="24" spans="1:8" s="4" customFormat="1" ht="13.5" thickBot="1">
      <c r="A24" s="1845" t="s">
        <v>1135</v>
      </c>
      <c r="B24" s="1787"/>
      <c r="C24" s="2745"/>
      <c r="D24" s="1787"/>
      <c r="E24" s="1846">
        <f>(E22+E23)/2</f>
        <v>0</v>
      </c>
      <c r="F24" s="1605"/>
      <c r="G24" s="1846">
        <f>(G22+G23)/2</f>
        <v>0</v>
      </c>
      <c r="H24" s="1604"/>
    </row>
    <row r="25" spans="1:8" s="4" customFormat="1" ht="13.5" thickBot="1">
      <c r="A25" s="1770"/>
      <c r="B25" s="1770"/>
      <c r="C25" s="1851"/>
      <c r="D25" s="1770"/>
      <c r="E25" s="1851"/>
      <c r="F25" s="1779"/>
      <c r="G25" s="1851"/>
      <c r="H25" s="1604"/>
    </row>
    <row r="26" spans="1:8" ht="13.5" thickBot="1">
      <c r="A26" s="1857" t="s">
        <v>296</v>
      </c>
      <c r="B26" s="1787"/>
      <c r="C26" s="1848"/>
      <c r="D26" s="1787"/>
      <c r="E26" s="1849"/>
      <c r="F26" s="1607"/>
      <c r="G26" s="1849"/>
      <c r="H26" s="1607"/>
    </row>
    <row r="27" spans="1:8" s="1763" customFormat="1" ht="13.5" thickBot="1">
      <c r="A27" s="1858"/>
      <c r="B27" s="1770"/>
      <c r="C27" s="1851"/>
      <c r="D27" s="1770"/>
      <c r="E27" s="1851"/>
      <c r="F27" s="1777"/>
      <c r="G27" s="1851"/>
      <c r="H27" s="1777"/>
    </row>
    <row r="28" spans="1:8" ht="13.5" thickBot="1">
      <c r="A28" s="1774" t="s">
        <v>1097</v>
      </c>
      <c r="B28" s="1794"/>
      <c r="C28" s="1864"/>
      <c r="D28" s="1794"/>
      <c r="E28" s="1862"/>
      <c r="F28" s="1607"/>
      <c r="G28" s="1862"/>
      <c r="H28" s="1607"/>
    </row>
    <row r="29" spans="1:8">
      <c r="A29" s="1821" t="s">
        <v>807</v>
      </c>
      <c r="B29" s="1795"/>
      <c r="C29" s="1859"/>
      <c r="D29" s="1795"/>
      <c r="E29" s="1859">
        <f>HYPOTHESES!$B$18</f>
        <v>0.2</v>
      </c>
      <c r="F29" s="1607"/>
      <c r="G29" s="1859">
        <f>HYPOTHESES!$B$18</f>
        <v>0.2</v>
      </c>
      <c r="H29" s="1607"/>
    </row>
    <row r="30" spans="1:8">
      <c r="A30" s="1821" t="s">
        <v>808</v>
      </c>
      <c r="B30" s="1795"/>
      <c r="C30" s="1859"/>
      <c r="D30" s="1795"/>
      <c r="E30" s="1859">
        <f>1+E29</f>
        <v>1.2</v>
      </c>
      <c r="F30" s="1607"/>
      <c r="G30" s="1859">
        <f>1+G29</f>
        <v>1.2</v>
      </c>
      <c r="H30" s="1607"/>
    </row>
    <row r="31" spans="1:8">
      <c r="A31" s="1821" t="s">
        <v>1098</v>
      </c>
      <c r="B31" s="1795"/>
      <c r="C31" s="1793"/>
      <c r="D31" s="1795"/>
      <c r="E31" s="2949">
        <f>HYPOTHESES!B19</f>
        <v>2.4334999999999999E-2</v>
      </c>
      <c r="F31" s="1607"/>
      <c r="G31" s="2949">
        <f>HYPOTHESES!$B$19</f>
        <v>2.4334999999999999E-2</v>
      </c>
      <c r="H31" s="1607"/>
    </row>
    <row r="32" spans="1:8">
      <c r="A32" s="1821" t="s">
        <v>1099</v>
      </c>
      <c r="B32" s="1795"/>
      <c r="C32" s="1793"/>
      <c r="D32" s="1795"/>
      <c r="E32" s="1793">
        <f>HYPOTHESES!$B$20</f>
        <v>3.5000000000000003E-2</v>
      </c>
      <c r="F32" s="1607"/>
      <c r="G32" s="1793">
        <f>HYPOTHESES!$B$20</f>
        <v>3.5000000000000003E-2</v>
      </c>
      <c r="H32" s="1607"/>
    </row>
    <row r="33" spans="1:8">
      <c r="A33" s="1821" t="s">
        <v>1100</v>
      </c>
      <c r="B33" s="1795"/>
      <c r="C33" s="1859"/>
      <c r="D33" s="1795"/>
      <c r="E33" s="1859">
        <f>HYPOTHESES!$B$21</f>
        <v>0.65</v>
      </c>
      <c r="F33" s="1607"/>
      <c r="G33" s="1859">
        <f>HYPOTHESES!$B$21</f>
        <v>0.65</v>
      </c>
      <c r="H33" s="1607"/>
    </row>
    <row r="34" spans="1:8">
      <c r="A34" s="1821" t="s">
        <v>1101</v>
      </c>
      <c r="B34" s="1795"/>
      <c r="C34" s="1793"/>
      <c r="D34" s="1795"/>
      <c r="E34" s="1793">
        <f>(E31+(E32*E33))</f>
        <v>4.7085000000000002E-2</v>
      </c>
      <c r="F34" s="1607"/>
      <c r="G34" s="1793">
        <f>(G31+(G32*G33))</f>
        <v>4.7085000000000002E-2</v>
      </c>
      <c r="H34" s="1607"/>
    </row>
    <row r="35" spans="1:8">
      <c r="A35" s="1821" t="s">
        <v>1102</v>
      </c>
      <c r="B35" s="1795"/>
      <c r="C35" s="1793"/>
      <c r="D35" s="1795"/>
      <c r="E35" s="1793">
        <f>E30*E34</f>
        <v>5.6501999999999997E-2</v>
      </c>
      <c r="F35" s="1607"/>
      <c r="G35" s="1793">
        <f>G30*G34</f>
        <v>5.6501999999999997E-2</v>
      </c>
      <c r="H35" s="1607"/>
    </row>
    <row r="36" spans="1:8" ht="13.5" thickBot="1">
      <c r="A36" s="1865" t="s">
        <v>1441</v>
      </c>
      <c r="B36" s="1795"/>
      <c r="C36" s="1860"/>
      <c r="D36" s="1795"/>
      <c r="E36" s="1860">
        <f>33%*E35</f>
        <v>1.8645660000000001E-2</v>
      </c>
      <c r="F36" s="1607"/>
      <c r="G36" s="1860">
        <f>33%*G35</f>
        <v>1.8645660000000001E-2</v>
      </c>
      <c r="H36" s="1607"/>
    </row>
    <row r="37" spans="1:8" s="1763" customFormat="1" ht="13.5" thickBot="1">
      <c r="A37" s="1777"/>
      <c r="B37" s="1777"/>
      <c r="C37" s="1777"/>
      <c r="D37" s="1777"/>
      <c r="E37" s="1861"/>
      <c r="F37" s="1777"/>
      <c r="G37" s="1861"/>
      <c r="H37" s="1777"/>
    </row>
    <row r="38" spans="1:8" ht="13.5" thickBot="1">
      <c r="A38" s="1774" t="s">
        <v>1103</v>
      </c>
      <c r="B38" s="1795"/>
      <c r="C38" s="1862"/>
      <c r="D38" s="1795"/>
      <c r="E38" s="1863"/>
      <c r="F38" s="1607"/>
      <c r="G38" s="1863"/>
      <c r="H38" s="1607"/>
    </row>
    <row r="39" spans="1:8">
      <c r="A39" s="1797" t="s">
        <v>900</v>
      </c>
      <c r="B39" s="396"/>
      <c r="C39" s="1798"/>
      <c r="D39" s="396"/>
      <c r="E39" s="1799"/>
      <c r="F39" s="1607"/>
      <c r="G39" s="1799"/>
      <c r="H39" s="1607"/>
    </row>
    <row r="40" spans="1:8">
      <c r="A40" s="1800" t="s">
        <v>1156</v>
      </c>
      <c r="C40" s="1801"/>
      <c r="E40" s="1801">
        <f>IF(E16&lt;=33%,E36,0)</f>
        <v>1.8645660000000001E-2</v>
      </c>
      <c r="F40" s="1607"/>
      <c r="G40" s="1801">
        <f>IF(G16&lt;=33%,G36,0)</f>
        <v>1.8645660000000001E-2</v>
      </c>
      <c r="H40" s="1607"/>
    </row>
    <row r="41" spans="1:8">
      <c r="A41" s="1803"/>
      <c r="C41" s="1804"/>
      <c r="E41" s="1799"/>
      <c r="F41" s="1607"/>
      <c r="G41" s="1799"/>
      <c r="H41" s="1607"/>
    </row>
    <row r="42" spans="1:8">
      <c r="A42" s="1797" t="s">
        <v>1104</v>
      </c>
      <c r="B42" s="396"/>
      <c r="C42" s="1798"/>
      <c r="D42" s="396"/>
      <c r="E42" s="1799"/>
      <c r="F42" s="1607"/>
      <c r="G42" s="1799"/>
      <c r="H42" s="1607"/>
    </row>
    <row r="43" spans="1:8">
      <c r="A43" s="1800" t="s">
        <v>1105</v>
      </c>
      <c r="C43" s="1801"/>
      <c r="E43" s="1801">
        <f>IF(E16&gt;33%,E36+ (E16-33%) * (E31+0.7%),0)</f>
        <v>0</v>
      </c>
      <c r="F43" s="1607"/>
      <c r="G43" s="1801">
        <f>IF(G16&gt;33%,G36+ (G16-33%) * (G31+0.7%),0)</f>
        <v>0</v>
      </c>
      <c r="H43" s="1607"/>
    </row>
    <row r="44" spans="1:8" ht="15.75">
      <c r="A44" s="1805" t="s">
        <v>1157</v>
      </c>
      <c r="C44" s="1804"/>
      <c r="E44" s="1799"/>
      <c r="F44" s="1607"/>
      <c r="G44" s="1799"/>
      <c r="H44" s="1607"/>
    </row>
    <row r="45" spans="1:8">
      <c r="A45" s="1806"/>
      <c r="B45" s="1795"/>
      <c r="C45" s="1796"/>
      <c r="D45" s="1795"/>
      <c r="E45" s="1799"/>
      <c r="F45" s="1607"/>
      <c r="G45" s="1799"/>
      <c r="H45" s="1607"/>
    </row>
    <row r="46" spans="1:8" ht="13.5" thickBot="1">
      <c r="A46" s="1807"/>
      <c r="B46" s="1795"/>
      <c r="C46" s="1808"/>
      <c r="D46" s="1795"/>
      <c r="E46" s="1809"/>
      <c r="F46" s="1607"/>
      <c r="G46" s="1809"/>
      <c r="H46" s="1607"/>
    </row>
    <row r="47" spans="1:8">
      <c r="A47" s="1810"/>
      <c r="B47" s="1795"/>
      <c r="C47" s="1811"/>
      <c r="D47" s="1795"/>
      <c r="E47" s="1776"/>
      <c r="F47" s="1607"/>
      <c r="G47" s="1776"/>
      <c r="H47" s="1607"/>
    </row>
    <row r="48" spans="1:8">
      <c r="A48" s="1762" t="s">
        <v>1107</v>
      </c>
      <c r="B48" s="1605"/>
      <c r="C48" s="1812"/>
      <c r="D48" s="1605"/>
      <c r="E48" s="1812">
        <f>IF(E16&lt;=33%,E21*E40,E43*E21)</f>
        <v>0</v>
      </c>
      <c r="F48" s="1607"/>
      <c r="G48" s="1812">
        <f>IF(G16&lt;=33%,G21*G40,G43*G21)</f>
        <v>0</v>
      </c>
      <c r="H48" s="1607"/>
    </row>
    <row r="49" spans="1:8" ht="13.5" thickBot="1">
      <c r="A49" s="1813"/>
      <c r="B49" s="1795"/>
      <c r="C49" s="1814"/>
      <c r="D49" s="1795"/>
      <c r="E49" s="1781"/>
      <c r="F49" s="1607"/>
      <c r="G49" s="1781"/>
      <c r="H49" s="1607"/>
    </row>
    <row r="50" spans="1:8" ht="13.5" thickBot="1">
      <c r="A50" s="1795"/>
      <c r="B50" s="1795"/>
      <c r="C50" s="1795"/>
      <c r="D50" s="1795"/>
      <c r="E50" s="1815"/>
      <c r="F50" s="1795"/>
      <c r="G50" s="1815"/>
      <c r="H50" s="1795"/>
    </row>
    <row r="51" spans="1:8" ht="13.5" thickBot="1">
      <c r="A51" s="1816" t="s">
        <v>1108</v>
      </c>
      <c r="B51" s="1605"/>
      <c r="C51" s="1817"/>
      <c r="D51" s="1605"/>
      <c r="E51" s="1817">
        <f>E48/(1-E26)</f>
        <v>0</v>
      </c>
      <c r="F51" s="1607"/>
      <c r="G51" s="1817">
        <f>G48/(1-G26)</f>
        <v>0</v>
      </c>
      <c r="H51" s="1607"/>
    </row>
    <row r="52" spans="1:8">
      <c r="A52" s="1607"/>
      <c r="B52" s="1607"/>
      <c r="C52" s="1607"/>
      <c r="D52" s="1607"/>
      <c r="E52" s="1818"/>
      <c r="F52" s="1607"/>
      <c r="G52" s="1818"/>
      <c r="H52" s="1607"/>
    </row>
    <row r="53" spans="1:8">
      <c r="A53" s="1608"/>
      <c r="B53" s="1608"/>
      <c r="C53" s="1608"/>
      <c r="D53" s="1608"/>
      <c r="E53" s="1608"/>
      <c r="F53" s="1608"/>
      <c r="G53" s="1608"/>
      <c r="H53" s="1608"/>
    </row>
  </sheetData>
  <mergeCells count="1">
    <mergeCell ref="L11:L12"/>
  </mergeCells>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sheetPr published="0">
    <tabColor theme="3"/>
    <pageSetUpPr fitToPage="1"/>
  </sheetPr>
  <dimension ref="A1:H56"/>
  <sheetViews>
    <sheetView showGridLines="0" zoomScaleNormal="100" zoomScaleSheetLayoutView="100" workbookViewId="0">
      <selection activeCell="A5" sqref="A5"/>
    </sheetView>
  </sheetViews>
  <sheetFormatPr baseColWidth="10" defaultColWidth="8.85546875" defaultRowHeight="12.75"/>
  <cols>
    <col min="1" max="1" width="99.7109375" style="1213" customWidth="1"/>
    <col min="2" max="4" width="1.85546875" style="1213" customWidth="1"/>
    <col min="5" max="5" width="20.7109375" style="2" customWidth="1"/>
    <col min="6" max="6" width="1.85546875" style="2" customWidth="1"/>
    <col min="7" max="7" width="40" style="2" customWidth="1"/>
    <col min="8" max="8" width="5.7109375" style="2" customWidth="1"/>
    <col min="9" max="16384" width="8.85546875" style="2"/>
  </cols>
  <sheetData>
    <row r="1" spans="1:8" s="380" customFormat="1" ht="15.75" customHeight="1">
      <c r="A1" s="374" t="s">
        <v>1911</v>
      </c>
      <c r="B1" s="374"/>
      <c r="C1" s="374"/>
      <c r="D1" s="394"/>
      <c r="E1" s="374"/>
      <c r="F1" s="374"/>
      <c r="G1" s="1696"/>
      <c r="H1" s="1325"/>
    </row>
    <row r="2" spans="1:8" s="19" customFormat="1" ht="11.25">
      <c r="A2" s="357" t="str">
        <f>'PAGE DE GARDE'!C8</f>
        <v>ELECTRICITE</v>
      </c>
      <c r="B2" s="2480" t="str">
        <f>'PAGE DE GARDE'!C10</f>
        <v>PT 2015-2016 V0</v>
      </c>
      <c r="C2" s="357"/>
      <c r="D2" s="395"/>
      <c r="E2" s="357"/>
      <c r="F2" s="357"/>
      <c r="G2" s="1698"/>
      <c r="H2" s="1326"/>
    </row>
    <row r="3" spans="1:8" s="19" customFormat="1" ht="11.25">
      <c r="A3" s="1320" t="str">
        <f>'PAGE DE GARDE'!C7</f>
        <v>GRD</v>
      </c>
      <c r="B3" s="369"/>
      <c r="C3" s="357"/>
      <c r="D3" s="395"/>
      <c r="E3" s="357"/>
      <c r="F3" s="357"/>
      <c r="G3" s="1698"/>
      <c r="H3" s="1326"/>
    </row>
    <row r="5" spans="1:8" s="4" customFormat="1" ht="15.75">
      <c r="A5" s="3781" t="s">
        <v>2006</v>
      </c>
      <c r="B5" s="11"/>
      <c r="C5" s="11"/>
      <c r="D5" s="11"/>
    </row>
    <row r="6" spans="1:8" s="4" customFormat="1" ht="13.5" thickBot="1">
      <c r="A6" s="11"/>
      <c r="B6" s="11"/>
      <c r="C6" s="11"/>
      <c r="D6" s="11"/>
      <c r="E6" s="10"/>
    </row>
    <row r="7" spans="1:8" s="4" customFormat="1" ht="30" customHeight="1" thickBot="1">
      <c r="A7" s="1766" t="s">
        <v>1109</v>
      </c>
      <c r="B7" s="1786"/>
      <c r="C7" s="1786"/>
      <c r="D7" s="1786"/>
      <c r="E7" s="1855" t="s">
        <v>936</v>
      </c>
      <c r="F7" s="1607"/>
      <c r="G7" s="1855" t="s">
        <v>935</v>
      </c>
      <c r="H7" s="1607"/>
    </row>
    <row r="8" spans="1:8" s="1764" customFormat="1" ht="21.75" customHeight="1" thickBot="1">
      <c r="A8" s="1854"/>
      <c r="B8" s="1767"/>
      <c r="C8" s="1767"/>
      <c r="D8" s="1767"/>
      <c r="E8" s="1853"/>
      <c r="F8" s="1777"/>
      <c r="G8" s="1853"/>
      <c r="H8" s="1777"/>
    </row>
    <row r="9" spans="1:8" s="4" customFormat="1" ht="30" customHeight="1" thickBot="1">
      <c r="A9" s="1774" t="s">
        <v>1144</v>
      </c>
      <c r="B9" s="1787"/>
      <c r="C9" s="1787"/>
      <c r="D9" s="1787"/>
      <c r="E9" s="1775"/>
      <c r="F9" s="1604"/>
      <c r="G9" s="1775"/>
      <c r="H9" s="1607"/>
    </row>
    <row r="10" spans="1:8" s="4" customFormat="1">
      <c r="A10" s="1772" t="s">
        <v>1125</v>
      </c>
      <c r="B10" s="1787"/>
      <c r="C10" s="1787"/>
      <c r="D10" s="1787"/>
      <c r="E10" s="1843">
        <f>E19+E22</f>
        <v>0</v>
      </c>
      <c r="F10" s="1790"/>
      <c r="G10" s="1843">
        <f>G19+G22</f>
        <v>0</v>
      </c>
      <c r="H10" s="1604"/>
    </row>
    <row r="11" spans="1:8" s="4" customFormat="1" ht="13.5" thickBot="1">
      <c r="A11" s="1772" t="s">
        <v>1126</v>
      </c>
      <c r="B11" s="1787"/>
      <c r="C11" s="1787"/>
      <c r="D11" s="1787"/>
      <c r="E11" s="1843">
        <f>E20+E23</f>
        <v>0</v>
      </c>
      <c r="F11" s="1790"/>
      <c r="G11" s="1843">
        <f>G20+G23</f>
        <v>0</v>
      </c>
      <c r="H11" s="1604"/>
    </row>
    <row r="12" spans="1:8" s="4" customFormat="1" ht="13.5" thickBot="1">
      <c r="A12" s="1845" t="s">
        <v>1127</v>
      </c>
      <c r="B12" s="1787"/>
      <c r="C12" s="1787"/>
      <c r="D12" s="1787"/>
      <c r="E12" s="1846">
        <f>(E10+E11)/2</f>
        <v>0</v>
      </c>
      <c r="F12" s="1604"/>
      <c r="G12" s="1846">
        <f>(G10+G11)/2</f>
        <v>0</v>
      </c>
      <c r="H12" s="1604"/>
    </row>
    <row r="13" spans="1:8" s="4" customFormat="1">
      <c r="A13" s="1772" t="s">
        <v>42</v>
      </c>
      <c r="B13" s="1787"/>
      <c r="C13" s="1787"/>
      <c r="D13" s="1787"/>
      <c r="E13" s="1844"/>
      <c r="F13" s="1790"/>
      <c r="G13" s="1844"/>
      <c r="H13" s="1604"/>
    </row>
    <row r="14" spans="1:8" s="4" customFormat="1" ht="13.5" thickBot="1">
      <c r="A14" s="1856" t="s">
        <v>43</v>
      </c>
      <c r="B14" s="1787"/>
      <c r="C14" s="1787"/>
      <c r="D14" s="1787"/>
      <c r="E14" s="1789"/>
      <c r="F14" s="1790"/>
      <c r="G14" s="1789"/>
      <c r="H14" s="1604"/>
    </row>
    <row r="15" spans="1:8" s="4" customFormat="1" ht="13.5" thickBot="1">
      <c r="A15" s="1857" t="s">
        <v>44</v>
      </c>
      <c r="B15" s="1787"/>
      <c r="C15" s="1787"/>
      <c r="D15" s="1787"/>
      <c r="E15" s="1773">
        <f>(E13+E14)/2</f>
        <v>0</v>
      </c>
      <c r="F15" s="1791"/>
      <c r="G15" s="1773">
        <f>(G13+G14)/2</f>
        <v>0</v>
      </c>
      <c r="H15" s="1604"/>
    </row>
    <row r="16" spans="1:8" s="4" customFormat="1" ht="15" thickBot="1">
      <c r="A16" s="1845" t="s">
        <v>1145</v>
      </c>
      <c r="B16" s="1787"/>
      <c r="C16" s="1787"/>
      <c r="D16" s="1787"/>
      <c r="E16" s="1848">
        <f>IF(E15=0,0,IF((E15/E12)&gt;100%,"100%",E15/E12))</f>
        <v>0</v>
      </c>
      <c r="F16" s="1791"/>
      <c r="G16" s="1848">
        <f>IF(G15=0,0,IF((G15/G12)&gt;100%,"100%",G15/G12))</f>
        <v>0</v>
      </c>
      <c r="H16" s="1604"/>
    </row>
    <row r="17" spans="1:8" s="4" customFormat="1" ht="13.5" thickBot="1">
      <c r="A17" s="1770"/>
      <c r="B17" s="1770"/>
      <c r="C17" s="1770"/>
      <c r="D17" s="1770"/>
      <c r="E17" s="1851"/>
      <c r="F17" s="1779"/>
      <c r="G17" s="1851"/>
      <c r="H17" s="1604"/>
    </row>
    <row r="18" spans="1:8" s="4" customFormat="1" ht="24.75" customHeight="1" thickBot="1">
      <c r="A18" s="1774" t="s">
        <v>1129</v>
      </c>
      <c r="B18" s="1787"/>
      <c r="C18" s="1787"/>
      <c r="D18" s="1787"/>
      <c r="E18" s="1775"/>
      <c r="F18" s="1604"/>
      <c r="G18" s="1775"/>
      <c r="H18" s="1604"/>
    </row>
    <row r="19" spans="1:8" s="4" customFormat="1">
      <c r="A19" s="1772" t="s">
        <v>1130</v>
      </c>
      <c r="B19" s="1787"/>
      <c r="C19" s="1787"/>
      <c r="D19" s="1787"/>
      <c r="E19" s="1843">
        <f>'Tableau 9A'!J7</f>
        <v>0</v>
      </c>
      <c r="F19" s="1604"/>
      <c r="G19" s="1843">
        <f>E20</f>
        <v>0</v>
      </c>
      <c r="H19" s="1604"/>
    </row>
    <row r="20" spans="1:8" s="4" customFormat="1" ht="13.5" thickBot="1">
      <c r="A20" s="1856" t="s">
        <v>1131</v>
      </c>
      <c r="B20" s="1787"/>
      <c r="C20" s="1787"/>
      <c r="D20" s="1787"/>
      <c r="E20" s="1843">
        <f>'Tableau 9A'!J33</f>
        <v>0</v>
      </c>
      <c r="F20" s="1604"/>
      <c r="G20" s="1843">
        <f>'Tableau 9A'!K33</f>
        <v>0</v>
      </c>
      <c r="H20" s="1604"/>
    </row>
    <row r="21" spans="1:8" s="4" customFormat="1" ht="13.5" thickBot="1">
      <c r="A21" s="1845" t="s">
        <v>1134</v>
      </c>
      <c r="B21" s="1787"/>
      <c r="C21" s="1787"/>
      <c r="D21" s="1787"/>
      <c r="E21" s="1846">
        <f>(E19+E20)/2</f>
        <v>0</v>
      </c>
      <c r="F21" s="1604"/>
      <c r="G21" s="1846">
        <f>(G19+G20)/2</f>
        <v>0</v>
      </c>
      <c r="H21" s="1604"/>
    </row>
    <row r="22" spans="1:8" s="4" customFormat="1">
      <c r="A22" s="1772" t="s">
        <v>1132</v>
      </c>
      <c r="B22" s="1787"/>
      <c r="C22" s="1787"/>
      <c r="D22" s="1787"/>
      <c r="E22" s="1843">
        <f>'Tableau 9B'!D7</f>
        <v>0</v>
      </c>
      <c r="F22" s="1604"/>
      <c r="G22" s="1843">
        <f>E23</f>
        <v>0</v>
      </c>
      <c r="H22" s="1604"/>
    </row>
    <row r="23" spans="1:8" s="4" customFormat="1" ht="13.5" thickBot="1">
      <c r="A23" s="1856" t="s">
        <v>1133</v>
      </c>
      <c r="B23" s="1787"/>
      <c r="C23" s="1787"/>
      <c r="D23" s="1787"/>
      <c r="E23" s="1843">
        <f>'Tableau 9B'!D29</f>
        <v>0</v>
      </c>
      <c r="F23" s="1605"/>
      <c r="G23" s="1843">
        <f>'Tableau 9B'!E29</f>
        <v>0</v>
      </c>
      <c r="H23" s="1604"/>
    </row>
    <row r="24" spans="1:8" s="4" customFormat="1" ht="13.5" thickBot="1">
      <c r="A24" s="1845" t="s">
        <v>1135</v>
      </c>
      <c r="B24" s="1787"/>
      <c r="C24" s="1787"/>
      <c r="D24" s="1787"/>
      <c r="E24" s="1846">
        <f>(E22+E23)/2</f>
        <v>0</v>
      </c>
      <c r="F24" s="1605"/>
      <c r="G24" s="1846">
        <f>(G22+G23)/2</f>
        <v>0</v>
      </c>
      <c r="H24" s="1604"/>
    </row>
    <row r="25" spans="1:8" s="4" customFormat="1" ht="13.5" thickBot="1">
      <c r="A25" s="1770"/>
      <c r="B25" s="1770"/>
      <c r="C25" s="1770"/>
      <c r="D25" s="1770"/>
      <c r="E25" s="1851"/>
      <c r="F25" s="1779"/>
      <c r="G25" s="1851"/>
      <c r="H25" s="1604"/>
    </row>
    <row r="26" spans="1:8" ht="13.5" thickBot="1">
      <c r="A26" s="1857" t="s">
        <v>296</v>
      </c>
      <c r="B26" s="1787"/>
      <c r="C26" s="1787"/>
      <c r="D26" s="1787"/>
      <c r="E26" s="1849"/>
      <c r="F26" s="1607"/>
      <c r="G26" s="1849"/>
      <c r="H26" s="1607"/>
    </row>
    <row r="27" spans="1:8" s="1763" customFormat="1" ht="13.5" thickBot="1">
      <c r="A27" s="1858"/>
      <c r="B27" s="1770"/>
      <c r="C27" s="1770"/>
      <c r="D27" s="1770"/>
      <c r="E27" s="1851"/>
      <c r="F27" s="1777"/>
      <c r="G27" s="1851"/>
      <c r="H27" s="1777"/>
    </row>
    <row r="28" spans="1:8" ht="13.5" thickBot="1">
      <c r="A28" s="1774" t="s">
        <v>1110</v>
      </c>
      <c r="B28" s="1794"/>
      <c r="C28" s="1794"/>
      <c r="D28" s="1794"/>
      <c r="E28" s="1862"/>
      <c r="F28" s="1607"/>
      <c r="G28" s="1862"/>
      <c r="H28" s="1607"/>
    </row>
    <row r="29" spans="1:8">
      <c r="A29" s="1821" t="s">
        <v>807</v>
      </c>
      <c r="B29" s="1795"/>
      <c r="C29" s="1795"/>
      <c r="D29" s="1795"/>
      <c r="E29" s="1859">
        <f>HYPOTHESES!$B$25</f>
        <v>0.2</v>
      </c>
      <c r="F29" s="1607"/>
      <c r="G29" s="1859">
        <f>HYPOTHESES!$B$25</f>
        <v>0.2</v>
      </c>
      <c r="H29" s="1607"/>
    </row>
    <row r="30" spans="1:8">
      <c r="A30" s="1821" t="s">
        <v>808</v>
      </c>
      <c r="B30" s="1795"/>
      <c r="C30" s="1795"/>
      <c r="D30" s="1795"/>
      <c r="E30" s="1859">
        <f>1+E29</f>
        <v>1.2</v>
      </c>
      <c r="F30" s="1607"/>
      <c r="G30" s="1859">
        <f>1+G29</f>
        <v>1.2</v>
      </c>
      <c r="H30" s="1607"/>
    </row>
    <row r="31" spans="1:8">
      <c r="A31" s="1821" t="s">
        <v>1098</v>
      </c>
      <c r="B31" s="1795"/>
      <c r="C31" s="1795"/>
      <c r="D31" s="1795"/>
      <c r="E31" s="1793">
        <f>HYPOTHESES!B26</f>
        <v>2.8000000000000001E-2</v>
      </c>
      <c r="F31" s="1607"/>
      <c r="G31" s="1793">
        <f>HYPOTHESES!$B$27</f>
        <v>3.1E-2</v>
      </c>
      <c r="H31" s="1607"/>
    </row>
    <row r="32" spans="1:8">
      <c r="A32" s="1821" t="s">
        <v>1099</v>
      </c>
      <c r="B32" s="1795"/>
      <c r="C32" s="1795"/>
      <c r="D32" s="1795"/>
      <c r="E32" s="1793">
        <f>HYPOTHESES!$B$28</f>
        <v>3.5000000000000003E-2</v>
      </c>
      <c r="F32" s="1607"/>
      <c r="G32" s="1793">
        <f>HYPOTHESES!$B$28</f>
        <v>3.5000000000000003E-2</v>
      </c>
      <c r="H32" s="1607"/>
    </row>
    <row r="33" spans="1:8">
      <c r="A33" s="1821" t="s">
        <v>1100</v>
      </c>
      <c r="B33" s="1795"/>
      <c r="C33" s="1795"/>
      <c r="D33" s="1795"/>
      <c r="E33" s="1859">
        <f>HYPOTHESES!$B$29</f>
        <v>0.65</v>
      </c>
      <c r="F33" s="1607"/>
      <c r="G33" s="1859">
        <f>HYPOTHESES!$B$29</f>
        <v>0.65</v>
      </c>
      <c r="H33" s="1607"/>
    </row>
    <row r="34" spans="1:8">
      <c r="A34" s="1821" t="s">
        <v>1101</v>
      </c>
      <c r="B34" s="1795"/>
      <c r="C34" s="1795"/>
      <c r="D34" s="1795"/>
      <c r="E34" s="1793">
        <f>(E31+(E32*E33))</f>
        <v>5.0750000000000003E-2</v>
      </c>
      <c r="F34" s="1607"/>
      <c r="G34" s="1793">
        <f>(G31+(G32*G33))</f>
        <v>5.3750000000000006E-2</v>
      </c>
      <c r="H34" s="1607"/>
    </row>
    <row r="35" spans="1:8">
      <c r="A35" s="1821" t="s">
        <v>1102</v>
      </c>
      <c r="B35" s="1795"/>
      <c r="C35" s="1795"/>
      <c r="D35" s="1795"/>
      <c r="E35" s="1793">
        <f>E30*E34</f>
        <v>6.0900000000000003E-2</v>
      </c>
      <c r="F35" s="1607"/>
      <c r="G35" s="1793">
        <f>G30*G34</f>
        <v>6.4500000000000002E-2</v>
      </c>
      <c r="H35" s="1607"/>
    </row>
    <row r="36" spans="1:8" ht="13.5" thickBot="1">
      <c r="A36" s="1865" t="s">
        <v>1441</v>
      </c>
      <c r="B36" s="1795"/>
      <c r="C36" s="1795"/>
      <c r="D36" s="1795"/>
      <c r="E36" s="1860">
        <f>33%*E35</f>
        <v>2.0097E-2</v>
      </c>
      <c r="F36" s="1607"/>
      <c r="G36" s="1860">
        <f>33%*G35</f>
        <v>2.1285000000000002E-2</v>
      </c>
      <c r="H36" s="1607"/>
    </row>
    <row r="37" spans="1:8" s="1763" customFormat="1" ht="13.5" thickBot="1">
      <c r="A37" s="1777"/>
      <c r="B37" s="1777"/>
      <c r="C37" s="1777"/>
      <c r="D37" s="1777"/>
      <c r="E37" s="1861"/>
      <c r="F37" s="1777"/>
      <c r="G37" s="1861"/>
      <c r="H37" s="1777"/>
    </row>
    <row r="38" spans="1:8" ht="13.5" thickBot="1">
      <c r="A38" s="1774" t="s">
        <v>1146</v>
      </c>
      <c r="B38" s="1795"/>
      <c r="C38" s="1795"/>
      <c r="D38" s="1795"/>
      <c r="E38" s="1863"/>
      <c r="F38" s="1607"/>
      <c r="G38" s="1863"/>
      <c r="H38" s="1607"/>
    </row>
    <row r="39" spans="1:8">
      <c r="A39" s="1797" t="s">
        <v>900</v>
      </c>
      <c r="B39" s="396"/>
      <c r="C39" s="396"/>
      <c r="D39" s="396"/>
      <c r="E39" s="1799"/>
      <c r="F39" s="1607"/>
      <c r="G39" s="1799"/>
      <c r="H39" s="1607"/>
    </row>
    <row r="40" spans="1:8">
      <c r="A40" s="1800" t="s">
        <v>1158</v>
      </c>
      <c r="E40" s="1801">
        <f>IF(E16&lt;=33%,E36,0)</f>
        <v>2.0097E-2</v>
      </c>
      <c r="F40" s="1607"/>
      <c r="G40" s="1801">
        <f>IF(G16&lt;=33%,G36,0)</f>
        <v>2.1285000000000002E-2</v>
      </c>
      <c r="H40" s="1607"/>
    </row>
    <row r="41" spans="1:8">
      <c r="A41" s="1800"/>
      <c r="E41" s="1802"/>
      <c r="F41" s="1607"/>
      <c r="G41" s="1802"/>
      <c r="H41" s="1607"/>
    </row>
    <row r="42" spans="1:8">
      <c r="A42" s="1800" t="s">
        <v>1147</v>
      </c>
      <c r="E42" s="1802">
        <f>E40+1%</f>
        <v>3.0096999999999999E-2</v>
      </c>
      <c r="F42" s="1607"/>
      <c r="G42" s="1802">
        <f>G40+1%</f>
        <v>3.1285E-2</v>
      </c>
      <c r="H42" s="1607"/>
    </row>
    <row r="43" spans="1:8">
      <c r="A43" s="1803"/>
      <c r="E43" s="1799"/>
      <c r="F43" s="1607"/>
      <c r="G43" s="1799"/>
      <c r="H43" s="1607"/>
    </row>
    <row r="44" spans="1:8">
      <c r="A44" s="1797" t="s">
        <v>1104</v>
      </c>
      <c r="B44" s="396"/>
      <c r="C44" s="396"/>
      <c r="D44" s="396"/>
      <c r="E44" s="1799"/>
      <c r="F44" s="1607"/>
      <c r="G44" s="1799"/>
      <c r="H44" s="1607"/>
    </row>
    <row r="45" spans="1:8">
      <c r="A45" s="1800" t="s">
        <v>1105</v>
      </c>
      <c r="E45" s="1801">
        <f>IF(E16&gt;33%,E36+ (E16-33%) * (E31+0.7%),0)</f>
        <v>0</v>
      </c>
      <c r="F45" s="1607"/>
      <c r="G45" s="1801">
        <f>IF(G16&gt;33%,G36+ (G16-33%) * (G31+0.7%),0)</f>
        <v>0</v>
      </c>
      <c r="H45" s="1607"/>
    </row>
    <row r="46" spans="1:8" ht="15.75">
      <c r="A46" s="1805" t="s">
        <v>1159</v>
      </c>
      <c r="E46" s="1799"/>
      <c r="F46" s="1607"/>
      <c r="G46" s="1799"/>
      <c r="H46" s="1607"/>
    </row>
    <row r="47" spans="1:8">
      <c r="A47" s="1806"/>
      <c r="B47" s="1795"/>
      <c r="C47" s="1795"/>
      <c r="D47" s="1795"/>
      <c r="E47" s="1799"/>
      <c r="F47" s="1607"/>
      <c r="G47" s="1799"/>
      <c r="H47" s="1607"/>
    </row>
    <row r="48" spans="1:8">
      <c r="A48" s="1800" t="s">
        <v>1147</v>
      </c>
      <c r="B48" s="1795"/>
      <c r="C48" s="1795"/>
      <c r="D48" s="1795"/>
      <c r="E48" s="1802">
        <f>E45+1%</f>
        <v>0.01</v>
      </c>
      <c r="F48" s="1607"/>
      <c r="G48" s="1802">
        <f>G45+1%</f>
        <v>0.01</v>
      </c>
      <c r="H48" s="1607"/>
    </row>
    <row r="49" spans="1:8" ht="13.5" thickBot="1">
      <c r="A49" s="1807"/>
      <c r="B49" s="1795"/>
      <c r="C49" s="1795"/>
      <c r="D49" s="1795"/>
      <c r="E49" s="1809"/>
      <c r="F49" s="1607"/>
      <c r="G49" s="1809"/>
      <c r="H49" s="1607"/>
    </row>
    <row r="50" spans="1:8">
      <c r="A50" s="1810"/>
      <c r="B50" s="1795"/>
      <c r="C50" s="1795"/>
      <c r="D50" s="1795"/>
      <c r="E50" s="1776"/>
      <c r="F50" s="1607"/>
      <c r="G50" s="1776"/>
      <c r="H50" s="1607"/>
    </row>
    <row r="51" spans="1:8">
      <c r="A51" s="1762" t="s">
        <v>1163</v>
      </c>
      <c r="B51" s="1605"/>
      <c r="C51" s="1605"/>
      <c r="D51" s="1605"/>
      <c r="E51" s="1812">
        <f>IF(E16&lt;33%,E24*E42,E48*E24)</f>
        <v>0</v>
      </c>
      <c r="F51" s="1607"/>
      <c r="G51" s="1812">
        <f>IF(G16&lt;33%,G24*G42,G48*G24)</f>
        <v>0</v>
      </c>
      <c r="H51" s="1607"/>
    </row>
    <row r="52" spans="1:8" ht="13.5" thickBot="1">
      <c r="A52" s="1813"/>
      <c r="B52" s="1795"/>
      <c r="C52" s="1795"/>
      <c r="D52" s="1795"/>
      <c r="E52" s="1781"/>
      <c r="F52" s="1607"/>
      <c r="G52" s="1781"/>
      <c r="H52" s="1607"/>
    </row>
    <row r="53" spans="1:8" ht="13.5" thickBot="1">
      <c r="A53" s="1795"/>
      <c r="B53" s="1795"/>
      <c r="C53" s="1795"/>
      <c r="D53" s="1795"/>
      <c r="E53" s="1815"/>
      <c r="F53" s="1795"/>
      <c r="G53" s="1815"/>
      <c r="H53" s="1795"/>
    </row>
    <row r="54" spans="1:8" ht="13.5" thickBot="1">
      <c r="A54" s="1816" t="s">
        <v>1164</v>
      </c>
      <c r="B54" s="1605"/>
      <c r="C54" s="1605"/>
      <c r="D54" s="1605"/>
      <c r="E54" s="1817">
        <f>E51/(1-E26)</f>
        <v>0</v>
      </c>
      <c r="F54" s="1607"/>
      <c r="G54" s="1817">
        <f>G51/(1-G26)</f>
        <v>0</v>
      </c>
      <c r="H54" s="1607"/>
    </row>
    <row r="55" spans="1:8">
      <c r="A55" s="1607"/>
      <c r="B55" s="1607"/>
      <c r="C55" s="1607"/>
      <c r="D55" s="1795"/>
      <c r="E55" s="1818"/>
      <c r="F55" s="1607"/>
      <c r="G55" s="1818"/>
      <c r="H55" s="1607"/>
    </row>
    <row r="56" spans="1:8">
      <c r="A56" s="1608"/>
      <c r="B56" s="1608"/>
      <c r="C56" s="1608"/>
      <c r="D56" s="1819"/>
      <c r="E56" s="1608"/>
      <c r="F56" s="1608"/>
      <c r="G56" s="1608"/>
      <c r="H56" s="1608"/>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sheetPr published="0">
    <tabColor theme="3"/>
    <pageSetUpPr fitToPage="1"/>
  </sheetPr>
  <dimension ref="A1:G49"/>
  <sheetViews>
    <sheetView showGridLines="0" zoomScaleNormal="100" zoomScaleSheetLayoutView="100" workbookViewId="0">
      <selection activeCell="K13" sqref="K13"/>
    </sheetView>
  </sheetViews>
  <sheetFormatPr baseColWidth="10" defaultColWidth="8.85546875" defaultRowHeight="12.75"/>
  <cols>
    <col min="1" max="1" width="95.85546875" style="1213" customWidth="1"/>
    <col min="2" max="2" width="1.85546875" style="1213" customWidth="1"/>
    <col min="3" max="3" width="20.7109375" style="2" customWidth="1"/>
    <col min="4" max="4" width="1.85546875" style="2" customWidth="1"/>
    <col min="5" max="5" width="20.7109375" style="2" customWidth="1"/>
    <col min="6" max="6" width="5.7109375" style="2" customWidth="1"/>
    <col min="7" max="16384" width="8.85546875" style="2"/>
  </cols>
  <sheetData>
    <row r="1" spans="1:7" s="380" customFormat="1" ht="15.75" customHeight="1">
      <c r="A1" s="374" t="s">
        <v>1912</v>
      </c>
      <c r="B1" s="374"/>
      <c r="C1" s="374"/>
      <c r="D1" s="374"/>
      <c r="E1" s="1696"/>
      <c r="F1" s="381"/>
      <c r="G1" s="381"/>
    </row>
    <row r="2" spans="1:7" s="19" customFormat="1" ht="11.25">
      <c r="A2" s="357" t="str">
        <f>'PAGE DE GARDE'!C8</f>
        <v>ELECTRICITE</v>
      </c>
      <c r="B2" s="357"/>
      <c r="C2" s="357" t="str">
        <f>'PAGE DE GARDE'!C10</f>
        <v>PT 2015-2016 V0</v>
      </c>
      <c r="D2" s="357"/>
      <c r="E2" s="1698"/>
      <c r="F2" s="369"/>
      <c r="G2" s="369"/>
    </row>
    <row r="3" spans="1:7" s="19" customFormat="1" ht="11.25">
      <c r="A3" s="1320" t="str">
        <f>'PAGE DE GARDE'!C7</f>
        <v>GRD</v>
      </c>
      <c r="B3" s="357"/>
      <c r="C3" s="357"/>
      <c r="D3" s="357"/>
      <c r="E3" s="1698"/>
      <c r="F3" s="369"/>
      <c r="G3" s="369"/>
    </row>
    <row r="5" spans="1:7" s="4" customFormat="1">
      <c r="A5" s="3781" t="s">
        <v>2007</v>
      </c>
      <c r="B5" s="11"/>
    </row>
    <row r="6" spans="1:7" s="4" customFormat="1" ht="13.5" thickBot="1">
      <c r="A6" s="11"/>
      <c r="B6" s="11"/>
      <c r="C6" s="10"/>
    </row>
    <row r="7" spans="1:7" s="4" customFormat="1" ht="30" customHeight="1" thickBot="1">
      <c r="A7" s="1766" t="s">
        <v>1491</v>
      </c>
      <c r="B7" s="1786"/>
      <c r="C7" s="1855" t="s">
        <v>936</v>
      </c>
      <c r="D7" s="1607"/>
      <c r="E7" s="1855" t="s">
        <v>935</v>
      </c>
      <c r="F7" s="1607"/>
    </row>
    <row r="8" spans="1:7" s="1764" customFormat="1" ht="21.75" customHeight="1" thickBot="1">
      <c r="A8" s="1854"/>
      <c r="B8" s="1767"/>
      <c r="C8" s="1853"/>
      <c r="D8" s="1777"/>
      <c r="E8" s="1853"/>
      <c r="F8" s="1777"/>
    </row>
    <row r="9" spans="1:7" s="4" customFormat="1" ht="30" customHeight="1" thickBot="1">
      <c r="A9" s="1774" t="s">
        <v>1148</v>
      </c>
      <c r="B9" s="1787"/>
      <c r="C9" s="1775"/>
      <c r="D9" s="1604"/>
      <c r="E9" s="1775"/>
      <c r="F9" s="1607"/>
    </row>
    <row r="10" spans="1:7" s="4" customFormat="1">
      <c r="A10" s="1772" t="s">
        <v>1123</v>
      </c>
      <c r="B10" s="1787"/>
      <c r="C10" s="2743">
        <f>-'Tableau 9C'!J7</f>
        <v>0</v>
      </c>
      <c r="D10" s="1790"/>
      <c r="E10" s="2743">
        <f>-C13</f>
        <v>0</v>
      </c>
      <c r="F10" s="1604"/>
    </row>
    <row r="11" spans="1:7" s="4" customFormat="1">
      <c r="A11" s="1772" t="s">
        <v>1149</v>
      </c>
      <c r="B11" s="1787"/>
      <c r="C11" s="2950"/>
      <c r="D11" s="1790"/>
      <c r="E11" s="2950"/>
      <c r="F11" s="1604"/>
    </row>
    <row r="12" spans="1:7" s="4" customFormat="1">
      <c r="A12" s="1820" t="s">
        <v>1150</v>
      </c>
      <c r="B12" s="1787"/>
      <c r="C12" s="1843">
        <f>C10+C11</f>
        <v>0</v>
      </c>
      <c r="D12" s="1790"/>
      <c r="E12" s="1843">
        <f>E10+E11</f>
        <v>0</v>
      </c>
      <c r="F12" s="1604"/>
    </row>
    <row r="13" spans="1:7" s="4" customFormat="1">
      <c r="A13" s="1772" t="s">
        <v>1124</v>
      </c>
      <c r="B13" s="1787"/>
      <c r="C13" s="2743">
        <f>-'Tableau 9C'!J33</f>
        <v>0</v>
      </c>
      <c r="D13" s="1790"/>
      <c r="E13" s="2743">
        <f>-'Tableau 9C'!K33</f>
        <v>0</v>
      </c>
      <c r="F13" s="1604"/>
    </row>
    <row r="14" spans="1:7" s="4" customFormat="1">
      <c r="A14" s="1772" t="s">
        <v>1151</v>
      </c>
      <c r="B14" s="1787"/>
      <c r="C14" s="2950"/>
      <c r="D14" s="1790"/>
      <c r="E14" s="1789"/>
      <c r="F14" s="1604"/>
    </row>
    <row r="15" spans="1:7" s="4" customFormat="1" ht="13.5" thickBot="1">
      <c r="A15" s="1820" t="s">
        <v>1152</v>
      </c>
      <c r="B15" s="1787"/>
      <c r="C15" s="1843">
        <f>C13+C14</f>
        <v>0</v>
      </c>
      <c r="D15" s="1790"/>
      <c r="E15" s="1843">
        <f>E13+E14</f>
        <v>0</v>
      </c>
      <c r="F15" s="1604"/>
    </row>
    <row r="16" spans="1:7" s="4" customFormat="1" ht="13.5" thickBot="1">
      <c r="A16" s="1845" t="s">
        <v>1153</v>
      </c>
      <c r="B16" s="1787"/>
      <c r="C16" s="1846">
        <f>(C12+C15)/2</f>
        <v>0</v>
      </c>
      <c r="D16" s="1604"/>
      <c r="E16" s="1846">
        <f>(E12+E15)/2</f>
        <v>0</v>
      </c>
      <c r="F16" s="1604"/>
    </row>
    <row r="17" spans="1:6" s="4" customFormat="1">
      <c r="A17" s="1772" t="s">
        <v>42</v>
      </c>
      <c r="B17" s="1787"/>
      <c r="C17" s="1844"/>
      <c r="D17" s="1790"/>
      <c r="E17" s="1844"/>
      <c r="F17" s="1604"/>
    </row>
    <row r="18" spans="1:6" s="4" customFormat="1" ht="13.5" thickBot="1">
      <c r="A18" s="1856" t="s">
        <v>43</v>
      </c>
      <c r="B18" s="1787"/>
      <c r="C18" s="1847"/>
      <c r="D18" s="1790"/>
      <c r="E18" s="1847"/>
      <c r="F18" s="1604"/>
    </row>
    <row r="19" spans="1:6" s="4" customFormat="1" ht="13.5" thickBot="1">
      <c r="A19" s="1857" t="s">
        <v>44</v>
      </c>
      <c r="B19" s="1787"/>
      <c r="C19" s="1846">
        <f>(C17+C18)/2</f>
        <v>0</v>
      </c>
      <c r="D19" s="1791"/>
      <c r="E19" s="1846">
        <f>(E17+E18)/2</f>
        <v>0</v>
      </c>
      <c r="F19" s="1604"/>
    </row>
    <row r="20" spans="1:6" s="4" customFormat="1" ht="13.5" thickBot="1">
      <c r="A20" s="1845" t="s">
        <v>1154</v>
      </c>
      <c r="B20" s="1787"/>
      <c r="C20" s="1848">
        <f>IF(C19=0,0,IF((C19/C16)&gt;100%,"100%",C19/C16))</f>
        <v>0</v>
      </c>
      <c r="D20" s="1791"/>
      <c r="E20" s="1848">
        <f>IF(E19=0,0,IF((E19/E16)&gt;100%,"100%",E19/E16))</f>
        <v>0</v>
      </c>
      <c r="F20" s="1604"/>
    </row>
    <row r="21" spans="1:6" s="4" customFormat="1" ht="13.5" thickBot="1">
      <c r="A21" s="1770"/>
      <c r="B21" s="1770"/>
      <c r="C21" s="1851"/>
      <c r="D21" s="1779"/>
      <c r="E21" s="1851"/>
      <c r="F21" s="1604"/>
    </row>
    <row r="22" spans="1:6" ht="13.5" thickBot="1">
      <c r="A22" s="1857" t="s">
        <v>296</v>
      </c>
      <c r="B22" s="1787"/>
      <c r="C22" s="1849"/>
      <c r="D22" s="1607"/>
      <c r="E22" s="1849"/>
      <c r="F22" s="1607"/>
    </row>
    <row r="23" spans="1:6" s="1763" customFormat="1" ht="13.5" thickBot="1">
      <c r="A23" s="1858"/>
      <c r="B23" s="1770"/>
      <c r="C23" s="1851"/>
      <c r="D23" s="1777"/>
      <c r="E23" s="1851"/>
      <c r="F23" s="1777"/>
    </row>
    <row r="24" spans="1:6" ht="13.5" thickBot="1">
      <c r="A24" s="1774" t="s">
        <v>1155</v>
      </c>
      <c r="B24" s="1794"/>
      <c r="C24" s="1862"/>
      <c r="D24" s="1607"/>
      <c r="E24" s="1862"/>
      <c r="F24" s="1607"/>
    </row>
    <row r="25" spans="1:6">
      <c r="A25" s="1821" t="s">
        <v>807</v>
      </c>
      <c r="B25" s="1795"/>
      <c r="C25" s="1859">
        <f>HYPOTHESES!$B$25</f>
        <v>0.2</v>
      </c>
      <c r="D25" s="1607"/>
      <c r="E25" s="1859">
        <f>HYPOTHESES!$B$25</f>
        <v>0.2</v>
      </c>
      <c r="F25" s="1607"/>
    </row>
    <row r="26" spans="1:6">
      <c r="A26" s="1821" t="s">
        <v>808</v>
      </c>
      <c r="B26" s="1795"/>
      <c r="C26" s="1859">
        <f>1+C25</f>
        <v>1.2</v>
      </c>
      <c r="D26" s="1607"/>
      <c r="E26" s="1859">
        <f>1+E25</f>
        <v>1.2</v>
      </c>
      <c r="F26" s="1607"/>
    </row>
    <row r="27" spans="1:6">
      <c r="A27" s="1821" t="s">
        <v>1098</v>
      </c>
      <c r="B27" s="1795"/>
      <c r="C27" s="1793">
        <f>HYPOTHESES!B26</f>
        <v>2.8000000000000001E-2</v>
      </c>
      <c r="D27" s="1607"/>
      <c r="E27" s="1793">
        <f>HYPOTHESES!$B$27</f>
        <v>3.1E-2</v>
      </c>
      <c r="F27" s="1607"/>
    </row>
    <row r="28" spans="1:6">
      <c r="A28" s="1821" t="s">
        <v>1099</v>
      </c>
      <c r="B28" s="1795"/>
      <c r="C28" s="1793">
        <f>HYPOTHESES!$B$28</f>
        <v>3.5000000000000003E-2</v>
      </c>
      <c r="D28" s="1607"/>
      <c r="E28" s="1793">
        <f>HYPOTHESES!$B$28</f>
        <v>3.5000000000000003E-2</v>
      </c>
      <c r="F28" s="1607"/>
    </row>
    <row r="29" spans="1:6">
      <c r="A29" s="1821" t="s">
        <v>1100</v>
      </c>
      <c r="B29" s="1795"/>
      <c r="C29" s="1859">
        <f>HYPOTHESES!$B$29</f>
        <v>0.65</v>
      </c>
      <c r="D29" s="1607"/>
      <c r="E29" s="1859">
        <f>HYPOTHESES!$B$29</f>
        <v>0.65</v>
      </c>
      <c r="F29" s="1607"/>
    </row>
    <row r="30" spans="1:6">
      <c r="A30" s="1821" t="s">
        <v>1101</v>
      </c>
      <c r="B30" s="1795"/>
      <c r="C30" s="1793">
        <f>(C27+(C28*C29))</f>
        <v>5.0750000000000003E-2</v>
      </c>
      <c r="D30" s="1607"/>
      <c r="E30" s="1793">
        <f>(E27+(E28*E29))</f>
        <v>5.3750000000000006E-2</v>
      </c>
      <c r="F30" s="1607"/>
    </row>
    <row r="31" spans="1:6">
      <c r="A31" s="1821" t="s">
        <v>1102</v>
      </c>
      <c r="B31" s="1795"/>
      <c r="C31" s="1793">
        <f>C26*C30</f>
        <v>6.0900000000000003E-2</v>
      </c>
      <c r="D31" s="1607"/>
      <c r="E31" s="1793">
        <f>E26*E30</f>
        <v>6.4500000000000002E-2</v>
      </c>
      <c r="F31" s="1607"/>
    </row>
    <row r="32" spans="1:6" ht="13.5" thickBot="1">
      <c r="A32" s="1865" t="s">
        <v>1441</v>
      </c>
      <c r="B32" s="1795"/>
      <c r="C32" s="1860">
        <f>33%*C31</f>
        <v>2.0097E-2</v>
      </c>
      <c r="D32" s="1607"/>
      <c r="E32" s="1860">
        <f>33%*E31</f>
        <v>2.1285000000000002E-2</v>
      </c>
      <c r="F32" s="1607"/>
    </row>
    <row r="33" spans="1:6" s="1763" customFormat="1" ht="13.5" thickBot="1">
      <c r="A33" s="1777"/>
      <c r="B33" s="1777"/>
      <c r="C33" s="1861"/>
      <c r="D33" s="1777"/>
      <c r="E33" s="1861"/>
      <c r="F33" s="1777"/>
    </row>
    <row r="34" spans="1:6" ht="13.5" thickBot="1">
      <c r="A34" s="1774" t="s">
        <v>1160</v>
      </c>
      <c r="B34" s="1795"/>
      <c r="C34" s="1863"/>
      <c r="D34" s="1607"/>
      <c r="E34" s="1863"/>
      <c r="F34" s="1607"/>
    </row>
    <row r="35" spans="1:6">
      <c r="A35" s="1797" t="s">
        <v>900</v>
      </c>
      <c r="B35" s="396"/>
      <c r="C35" s="1799"/>
      <c r="D35" s="1607"/>
      <c r="E35" s="1799"/>
      <c r="F35" s="1607"/>
    </row>
    <row r="36" spans="1:6">
      <c r="A36" s="1800" t="s">
        <v>1158</v>
      </c>
      <c r="C36" s="1801">
        <f>IF(C20&lt;=33%,C32,0)</f>
        <v>2.0097E-2</v>
      </c>
      <c r="D36" s="1607"/>
      <c r="E36" s="1801">
        <f>IF(E20&lt;=33%,E32,0)</f>
        <v>2.1285000000000002E-2</v>
      </c>
      <c r="F36" s="1607"/>
    </row>
    <row r="37" spans="1:6">
      <c r="A37" s="1803"/>
      <c r="C37" s="1799"/>
      <c r="D37" s="1607"/>
      <c r="E37" s="1799"/>
      <c r="F37" s="1607"/>
    </row>
    <row r="38" spans="1:6">
      <c r="A38" s="1797" t="s">
        <v>1104</v>
      </c>
      <c r="B38" s="396"/>
      <c r="C38" s="1799"/>
      <c r="D38" s="1607"/>
      <c r="E38" s="1799"/>
      <c r="F38" s="1607"/>
    </row>
    <row r="39" spans="1:6">
      <c r="A39" s="1800" t="s">
        <v>1105</v>
      </c>
      <c r="C39" s="1801">
        <f>IF(C20&gt;33%,C32+ (C20-33%) * (C27+0.7%),0)</f>
        <v>0</v>
      </c>
      <c r="D39" s="1607"/>
      <c r="E39" s="1801">
        <f>IF(E20&gt;33%,E32+ (E20-33%) * (E27+0.7%),0)</f>
        <v>0</v>
      </c>
      <c r="F39" s="1607"/>
    </row>
    <row r="40" spans="1:6">
      <c r="A40" s="1805" t="s">
        <v>1106</v>
      </c>
      <c r="C40" s="1799"/>
      <c r="D40" s="1607"/>
      <c r="E40" s="1799"/>
      <c r="F40" s="1607"/>
    </row>
    <row r="41" spans="1:6">
      <c r="A41" s="1806"/>
      <c r="B41" s="1795"/>
      <c r="C41" s="1799"/>
      <c r="D41" s="1607"/>
      <c r="E41" s="1799"/>
      <c r="F41" s="1607"/>
    </row>
    <row r="42" spans="1:6" ht="13.5" thickBot="1">
      <c r="A42" s="1807"/>
      <c r="B42" s="1795"/>
      <c r="C42" s="1809"/>
      <c r="D42" s="1607"/>
      <c r="E42" s="1809"/>
      <c r="F42" s="1607"/>
    </row>
    <row r="43" spans="1:6">
      <c r="A43" s="1810"/>
      <c r="B43" s="1795"/>
      <c r="C43" s="1776"/>
      <c r="D43" s="1607"/>
      <c r="E43" s="1776"/>
      <c r="F43" s="1607"/>
    </row>
    <row r="44" spans="1:6">
      <c r="A44" s="1762" t="s">
        <v>1161</v>
      </c>
      <c r="B44" s="1605"/>
      <c r="C44" s="1812">
        <f>IF(C20&lt;33%,C16*C36,C39*C16)</f>
        <v>0</v>
      </c>
      <c r="D44" s="1607"/>
      <c r="E44" s="1812">
        <f>IF(E20&lt;33%,E16*E36,E39*E16)</f>
        <v>0</v>
      </c>
      <c r="F44" s="1607"/>
    </row>
    <row r="45" spans="1:6" ht="13.5" thickBot="1">
      <c r="A45" s="1813"/>
      <c r="B45" s="1795"/>
      <c r="C45" s="1781"/>
      <c r="D45" s="1607"/>
      <c r="E45" s="1781"/>
      <c r="F45" s="1607"/>
    </row>
    <row r="46" spans="1:6" ht="13.5" thickBot="1">
      <c r="A46" s="1795"/>
      <c r="B46" s="1795"/>
      <c r="C46" s="1815"/>
      <c r="D46" s="1795"/>
      <c r="E46" s="1815"/>
      <c r="F46" s="1795"/>
    </row>
    <row r="47" spans="1:6" ht="13.5" thickBot="1">
      <c r="A47" s="1816" t="s">
        <v>1162</v>
      </c>
      <c r="B47" s="1605"/>
      <c r="C47" s="1817">
        <f>C44/(1-C22)</f>
        <v>0</v>
      </c>
      <c r="D47" s="1607"/>
      <c r="E47" s="1817">
        <f>E44/(1-E22)</f>
        <v>0</v>
      </c>
      <c r="F47" s="1607"/>
    </row>
    <row r="48" spans="1:6">
      <c r="A48" s="1607"/>
      <c r="B48" s="1607"/>
      <c r="C48" s="1818"/>
      <c r="D48" s="1607"/>
      <c r="E48" s="1818"/>
      <c r="F48" s="1607"/>
    </row>
    <row r="49" spans="1:6">
      <c r="A49" s="1608"/>
      <c r="B49" s="1608"/>
      <c r="C49" s="1608"/>
      <c r="D49" s="1608"/>
      <c r="E49" s="1608"/>
      <c r="F49" s="1608"/>
    </row>
  </sheetData>
  <pageMargins left="0.55118110236220474" right="0.23622047244094491" top="0.43307086614173229" bottom="0.31496062992125984" header="0.27559055118110237" footer="0.15748031496062992"/>
  <pageSetup paperSize="9" scale="62" orientation="portrait"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sheetPr published="0" enableFormatConditionsCalculation="0">
    <pageSetUpPr fitToPage="1"/>
  </sheetPr>
  <dimension ref="A1:L62"/>
  <sheetViews>
    <sheetView showGridLines="0" zoomScaleNormal="100" workbookViewId="0">
      <selection activeCell="G4" sqref="G4"/>
    </sheetView>
  </sheetViews>
  <sheetFormatPr baseColWidth="10" defaultColWidth="8.85546875" defaultRowHeight="12.75"/>
  <cols>
    <col min="1" max="1" width="21.85546875" style="7" customWidth="1"/>
    <col min="2" max="2" width="61.7109375" style="7" customWidth="1"/>
    <col min="3" max="5" width="10.7109375" style="7" customWidth="1"/>
    <col min="6" max="6" width="12.140625" style="7" customWidth="1"/>
    <col min="7" max="7" width="10.7109375" style="7" customWidth="1"/>
    <col min="8" max="8" width="13.7109375" style="7" customWidth="1"/>
    <col min="9" max="12" width="10.7109375" style="7" customWidth="1"/>
    <col min="13" max="16384" width="8.85546875" style="7"/>
  </cols>
  <sheetData>
    <row r="1" spans="1:12" s="380" customFormat="1" ht="18">
      <c r="A1" s="374" t="s">
        <v>1514</v>
      </c>
      <c r="B1" s="374"/>
      <c r="C1" s="374"/>
      <c r="D1" s="377"/>
      <c r="E1" s="377"/>
      <c r="F1" s="377"/>
      <c r="G1" s="377"/>
      <c r="H1" s="377"/>
      <c r="I1" s="377"/>
      <c r="J1" s="377"/>
      <c r="K1" s="377"/>
      <c r="L1" s="377"/>
    </row>
    <row r="2" spans="1:12" s="19" customFormat="1" ht="11.25">
      <c r="A2" s="357" t="str">
        <f>'PAGE DE GARDE'!C8</f>
        <v>ELECTRICITE</v>
      </c>
      <c r="B2" s="357" t="str">
        <f>'PAGE DE GARDE'!C10</f>
        <v>PT 2015-2016 V0</v>
      </c>
      <c r="C2" s="357"/>
      <c r="D2" s="366"/>
      <c r="E2" s="366"/>
      <c r="F2" s="366"/>
      <c r="G2" s="366"/>
      <c r="H2" s="366"/>
      <c r="I2" s="366"/>
      <c r="J2" s="366"/>
      <c r="K2" s="366"/>
      <c r="L2" s="366"/>
    </row>
    <row r="3" spans="1:12" s="19" customFormat="1" ht="11.25">
      <c r="A3" s="357" t="str">
        <f>'PAGE DE GARDE'!C7</f>
        <v>GRD</v>
      </c>
      <c r="B3" s="357"/>
      <c r="C3" s="357"/>
      <c r="D3" s="366"/>
      <c r="E3" s="366"/>
      <c r="F3" s="366"/>
      <c r="G3" s="366"/>
      <c r="H3" s="366"/>
      <c r="I3" s="366"/>
      <c r="J3" s="366"/>
      <c r="K3" s="366"/>
      <c r="L3" s="366"/>
    </row>
    <row r="4" spans="1:12">
      <c r="A4" s="8"/>
      <c r="D4" s="234"/>
    </row>
    <row r="5" spans="1:12" ht="13.5" thickBot="1">
      <c r="A5" s="233"/>
      <c r="D5" s="234"/>
    </row>
    <row r="6" spans="1:12" s="449" customFormat="1" ht="27" customHeight="1" thickBot="1">
      <c r="A6" s="446"/>
      <c r="B6" s="448"/>
      <c r="C6" s="4179" t="s">
        <v>1636</v>
      </c>
      <c r="D6" s="4180"/>
      <c r="E6" s="4179" t="s">
        <v>1523</v>
      </c>
      <c r="F6" s="4180"/>
      <c r="G6" s="4179" t="s">
        <v>1637</v>
      </c>
      <c r="H6" s="4180"/>
      <c r="I6" s="4179" t="s">
        <v>1521</v>
      </c>
      <c r="J6" s="4180"/>
      <c r="K6" s="4179" t="s">
        <v>1522</v>
      </c>
      <c r="L6" s="4180"/>
    </row>
    <row r="7" spans="1:12" s="449" customFormat="1">
      <c r="A7" s="609" t="s">
        <v>304</v>
      </c>
      <c r="B7" s="610"/>
      <c r="C7" s="611" t="s">
        <v>305</v>
      </c>
      <c r="D7" s="612" t="s">
        <v>306</v>
      </c>
      <c r="E7" s="611" t="s">
        <v>305</v>
      </c>
      <c r="F7" s="612" t="s">
        <v>306</v>
      </c>
      <c r="G7" s="611" t="s">
        <v>305</v>
      </c>
      <c r="H7" s="612" t="s">
        <v>306</v>
      </c>
      <c r="I7" s="611" t="s">
        <v>305</v>
      </c>
      <c r="J7" s="612" t="s">
        <v>306</v>
      </c>
      <c r="K7" s="611" t="s">
        <v>305</v>
      </c>
      <c r="L7" s="612" t="s">
        <v>306</v>
      </c>
    </row>
    <row r="8" spans="1:12" s="449" customFormat="1">
      <c r="A8" s="613"/>
      <c r="B8" s="614"/>
      <c r="C8" s="615"/>
      <c r="D8" s="616"/>
      <c r="E8" s="615"/>
      <c r="F8" s="616"/>
      <c r="G8" s="615"/>
      <c r="H8" s="616"/>
      <c r="I8" s="615"/>
      <c r="J8" s="616"/>
      <c r="K8" s="615"/>
      <c r="L8" s="616"/>
    </row>
    <row r="9" spans="1:12" s="449" customFormat="1">
      <c r="A9" s="617" t="s">
        <v>307</v>
      </c>
      <c r="B9" s="618"/>
      <c r="C9" s="619"/>
      <c r="D9" s="620"/>
      <c r="E9" s="619"/>
      <c r="F9" s="620"/>
      <c r="G9" s="619"/>
      <c r="H9" s="620"/>
      <c r="I9" s="619"/>
      <c r="J9" s="620"/>
      <c r="K9" s="619"/>
      <c r="L9" s="620"/>
    </row>
    <row r="10" spans="1:12" s="449" customFormat="1">
      <c r="A10" s="613"/>
      <c r="B10" s="614"/>
      <c r="C10" s="621"/>
      <c r="D10" s="620"/>
      <c r="E10" s="621"/>
      <c r="F10" s="620"/>
      <c r="G10" s="621"/>
      <c r="H10" s="620"/>
      <c r="I10" s="621"/>
      <c r="J10" s="620"/>
      <c r="K10" s="621"/>
      <c r="L10" s="620"/>
    </row>
    <row r="11" spans="1:12" s="449" customFormat="1">
      <c r="A11" s="452"/>
      <c r="B11" s="622" t="s">
        <v>308</v>
      </c>
      <c r="C11" s="621"/>
      <c r="D11" s="620"/>
      <c r="E11" s="621"/>
      <c r="F11" s="620"/>
      <c r="G11" s="621"/>
      <c r="H11" s="620"/>
      <c r="I11" s="621"/>
      <c r="J11" s="620"/>
      <c r="K11" s="621"/>
      <c r="L11" s="620"/>
    </row>
    <row r="12" spans="1:12" s="449" customFormat="1">
      <c r="A12" s="452"/>
      <c r="B12" s="614"/>
      <c r="C12" s="621"/>
      <c r="D12" s="620"/>
      <c r="E12" s="621"/>
      <c r="F12" s="620"/>
      <c r="G12" s="621"/>
      <c r="H12" s="620"/>
      <c r="I12" s="621"/>
      <c r="J12" s="620"/>
      <c r="K12" s="621"/>
      <c r="L12" s="620"/>
    </row>
    <row r="13" spans="1:12" s="449" customFormat="1">
      <c r="A13" s="452"/>
      <c r="B13" s="623" t="s">
        <v>45</v>
      </c>
      <c r="C13" s="624"/>
      <c r="D13" s="620"/>
      <c r="E13" s="624"/>
      <c r="F13" s="620"/>
      <c r="G13" s="624"/>
      <c r="H13" s="620"/>
      <c r="I13" s="624"/>
      <c r="J13" s="620"/>
      <c r="K13" s="624"/>
      <c r="L13" s="620"/>
    </row>
    <row r="14" spans="1:12" s="449" customFormat="1">
      <c r="A14" s="452"/>
      <c r="B14" s="623" t="s">
        <v>309</v>
      </c>
      <c r="C14" s="619"/>
      <c r="D14" s="620"/>
      <c r="E14" s="619"/>
      <c r="F14" s="620"/>
      <c r="G14" s="619"/>
      <c r="H14" s="620"/>
      <c r="I14" s="619"/>
      <c r="J14" s="620"/>
      <c r="K14" s="619"/>
      <c r="L14" s="620"/>
    </row>
    <row r="15" spans="1:12" s="449" customFormat="1">
      <c r="A15" s="452"/>
      <c r="B15" s="614"/>
      <c r="C15" s="621"/>
      <c r="D15" s="620"/>
      <c r="E15" s="621"/>
      <c r="F15" s="620"/>
      <c r="G15" s="621"/>
      <c r="H15" s="620"/>
      <c r="I15" s="621"/>
      <c r="J15" s="620"/>
      <c r="K15" s="621"/>
      <c r="L15" s="620"/>
    </row>
    <row r="16" spans="1:12" s="449" customFormat="1">
      <c r="A16" s="452"/>
      <c r="B16" s="622" t="s">
        <v>310</v>
      </c>
      <c r="C16" s="621"/>
      <c r="D16" s="620"/>
      <c r="E16" s="621"/>
      <c r="F16" s="620"/>
      <c r="G16" s="621"/>
      <c r="H16" s="620"/>
      <c r="I16" s="621"/>
      <c r="J16" s="620"/>
      <c r="K16" s="621"/>
      <c r="L16" s="620"/>
    </row>
    <row r="17" spans="1:12" s="449" customFormat="1">
      <c r="A17" s="452"/>
      <c r="B17" s="614"/>
      <c r="C17" s="621"/>
      <c r="D17" s="620"/>
      <c r="E17" s="621"/>
      <c r="F17" s="620"/>
      <c r="G17" s="621"/>
      <c r="H17" s="620"/>
      <c r="I17" s="621"/>
      <c r="J17" s="620"/>
      <c r="K17" s="621"/>
      <c r="L17" s="620"/>
    </row>
    <row r="18" spans="1:12" s="449" customFormat="1">
      <c r="A18" s="452"/>
      <c r="B18" s="623" t="s">
        <v>311</v>
      </c>
      <c r="C18" s="624"/>
      <c r="D18" s="620"/>
      <c r="E18" s="624"/>
      <c r="F18" s="620"/>
      <c r="G18" s="624"/>
      <c r="H18" s="620"/>
      <c r="I18" s="624"/>
      <c r="J18" s="620"/>
      <c r="K18" s="624"/>
      <c r="L18" s="620"/>
    </row>
    <row r="19" spans="1:12" s="449" customFormat="1">
      <c r="A19" s="452"/>
      <c r="B19" s="623" t="s">
        <v>312</v>
      </c>
      <c r="C19" s="624"/>
      <c r="D19" s="620"/>
      <c r="E19" s="624"/>
      <c r="F19" s="620"/>
      <c r="G19" s="624"/>
      <c r="H19" s="620"/>
      <c r="I19" s="624"/>
      <c r="J19" s="620"/>
      <c r="K19" s="624"/>
      <c r="L19" s="620"/>
    </row>
    <row r="20" spans="1:12" s="449" customFormat="1">
      <c r="A20" s="452"/>
      <c r="B20" s="623" t="s">
        <v>313</v>
      </c>
      <c r="C20" s="624"/>
      <c r="D20" s="620"/>
      <c r="E20" s="624"/>
      <c r="F20" s="620"/>
      <c r="G20" s="624"/>
      <c r="H20" s="620"/>
      <c r="I20" s="624"/>
      <c r="J20" s="620"/>
      <c r="K20" s="624"/>
      <c r="L20" s="620"/>
    </row>
    <row r="21" spans="1:12" s="449" customFormat="1">
      <c r="A21" s="452"/>
      <c r="B21" s="623" t="s">
        <v>314</v>
      </c>
      <c r="C21" s="624"/>
      <c r="D21" s="620"/>
      <c r="E21" s="624"/>
      <c r="F21" s="620"/>
      <c r="G21" s="624"/>
      <c r="H21" s="620"/>
      <c r="I21" s="624"/>
      <c r="J21" s="620"/>
      <c r="K21" s="624"/>
      <c r="L21" s="620"/>
    </row>
    <row r="22" spans="1:12" s="449" customFormat="1">
      <c r="A22" s="452"/>
      <c r="B22" s="623" t="s">
        <v>315</v>
      </c>
      <c r="C22" s="624"/>
      <c r="D22" s="620"/>
      <c r="E22" s="624"/>
      <c r="F22" s="620"/>
      <c r="G22" s="624"/>
      <c r="H22" s="620"/>
      <c r="I22" s="624"/>
      <c r="J22" s="620"/>
      <c r="K22" s="624"/>
      <c r="L22" s="620"/>
    </row>
    <row r="23" spans="1:12" s="449" customFormat="1">
      <c r="A23" s="613"/>
      <c r="B23" s="614"/>
      <c r="C23" s="621"/>
      <c r="D23" s="625"/>
      <c r="E23" s="621"/>
      <c r="F23" s="625"/>
      <c r="G23" s="621"/>
      <c r="H23" s="625"/>
      <c r="I23" s="621"/>
      <c r="J23" s="625"/>
      <c r="K23" s="621"/>
      <c r="L23" s="625"/>
    </row>
    <row r="24" spans="1:12" s="449" customFormat="1">
      <c r="A24" s="613"/>
      <c r="B24" s="614"/>
      <c r="C24" s="621"/>
      <c r="D24" s="620"/>
      <c r="E24" s="621"/>
      <c r="F24" s="620"/>
      <c r="G24" s="621"/>
      <c r="H24" s="620"/>
      <c r="I24" s="621"/>
      <c r="J24" s="620"/>
      <c r="K24" s="621"/>
      <c r="L24" s="620"/>
    </row>
    <row r="25" spans="1:12" s="449" customFormat="1">
      <c r="A25" s="4178" t="s">
        <v>316</v>
      </c>
      <c r="B25" s="4178"/>
      <c r="C25" s="621"/>
      <c r="D25" s="626">
        <f>SUM(C9:C22)</f>
        <v>0</v>
      </c>
      <c r="E25" s="621"/>
      <c r="F25" s="626">
        <f>SUM(E9:E22)</f>
        <v>0</v>
      </c>
      <c r="G25" s="621"/>
      <c r="H25" s="626">
        <f>SUM(G9:G22)</f>
        <v>0</v>
      </c>
      <c r="I25" s="621"/>
      <c r="J25" s="626">
        <f>SUM(I9:I22)</f>
        <v>0</v>
      </c>
      <c r="K25" s="621"/>
      <c r="L25" s="626">
        <f>SUM(K9:K22)</f>
        <v>0</v>
      </c>
    </row>
    <row r="26" spans="1:12" s="449" customFormat="1">
      <c r="A26" s="613"/>
      <c r="B26" s="614"/>
      <c r="C26" s="621"/>
      <c r="D26" s="620"/>
      <c r="E26" s="621"/>
      <c r="F26" s="620"/>
      <c r="G26" s="621"/>
      <c r="H26" s="620"/>
      <c r="I26" s="621"/>
      <c r="J26" s="620"/>
      <c r="K26" s="621"/>
      <c r="L26" s="620"/>
    </row>
    <row r="27" spans="1:12" s="449" customFormat="1">
      <c r="A27" s="613"/>
      <c r="B27" s="614"/>
      <c r="C27" s="621"/>
      <c r="D27" s="620"/>
      <c r="E27" s="621"/>
      <c r="F27" s="620"/>
      <c r="G27" s="621"/>
      <c r="H27" s="620"/>
      <c r="I27" s="621"/>
      <c r="J27" s="620"/>
      <c r="K27" s="621"/>
      <c r="L27" s="620"/>
    </row>
    <row r="28" spans="1:12" s="449" customFormat="1">
      <c r="A28" s="609" t="s">
        <v>317</v>
      </c>
      <c r="B28" s="610"/>
      <c r="C28" s="621"/>
      <c r="D28" s="620"/>
      <c r="E28" s="621"/>
      <c r="F28" s="620"/>
      <c r="G28" s="621"/>
      <c r="H28" s="620"/>
      <c r="I28" s="621"/>
      <c r="J28" s="620"/>
      <c r="K28" s="621"/>
      <c r="L28" s="620"/>
    </row>
    <row r="29" spans="1:12" s="449" customFormat="1">
      <c r="A29" s="613"/>
      <c r="B29" s="614"/>
      <c r="C29" s="621"/>
      <c r="D29" s="620"/>
      <c r="E29" s="621"/>
      <c r="F29" s="620"/>
      <c r="G29" s="621"/>
      <c r="H29" s="620"/>
      <c r="I29" s="621"/>
      <c r="J29" s="620"/>
      <c r="K29" s="621"/>
      <c r="L29" s="620"/>
    </row>
    <row r="30" spans="1:12" s="449" customFormat="1">
      <c r="A30" s="617" t="s">
        <v>318</v>
      </c>
      <c r="B30" s="618"/>
      <c r="C30" s="627"/>
      <c r="D30" s="620"/>
      <c r="E30" s="627"/>
      <c r="F30" s="620"/>
      <c r="G30" s="627"/>
      <c r="H30" s="620"/>
      <c r="I30" s="627"/>
      <c r="J30" s="620"/>
      <c r="K30" s="627"/>
      <c r="L30" s="620"/>
    </row>
    <row r="31" spans="1:12" s="449" customFormat="1">
      <c r="A31" s="617" t="s">
        <v>319</v>
      </c>
      <c r="B31" s="618"/>
      <c r="C31" s="627"/>
      <c r="D31" s="620"/>
      <c r="E31" s="627"/>
      <c r="F31" s="620"/>
      <c r="G31" s="627"/>
      <c r="H31" s="620"/>
      <c r="I31" s="627"/>
      <c r="J31" s="620"/>
      <c r="K31" s="627"/>
      <c r="L31" s="620"/>
    </row>
    <row r="32" spans="1:12" s="449" customFormat="1">
      <c r="A32" s="617" t="s">
        <v>320</v>
      </c>
      <c r="B32" s="618"/>
      <c r="C32" s="624"/>
      <c r="D32" s="620"/>
      <c r="E32" s="624"/>
      <c r="F32" s="620"/>
      <c r="G32" s="624"/>
      <c r="H32" s="620"/>
      <c r="I32" s="624"/>
      <c r="J32" s="620"/>
      <c r="K32" s="624"/>
      <c r="L32" s="620"/>
    </row>
    <row r="33" spans="1:12" s="449" customFormat="1">
      <c r="A33" s="617" t="s">
        <v>321</v>
      </c>
      <c r="B33" s="618"/>
      <c r="C33" s="624"/>
      <c r="D33" s="620"/>
      <c r="E33" s="624"/>
      <c r="F33" s="620"/>
      <c r="G33" s="624"/>
      <c r="H33" s="620"/>
      <c r="I33" s="624"/>
      <c r="J33" s="620"/>
      <c r="K33" s="624"/>
      <c r="L33" s="620"/>
    </row>
    <row r="34" spans="1:12" s="449" customFormat="1">
      <c r="A34" s="617" t="s">
        <v>322</v>
      </c>
      <c r="B34" s="618"/>
      <c r="C34" s="619"/>
      <c r="D34" s="620"/>
      <c r="E34" s="619"/>
      <c r="F34" s="620"/>
      <c r="G34" s="619"/>
      <c r="H34" s="620"/>
      <c r="I34" s="619"/>
      <c r="J34" s="620"/>
      <c r="K34" s="619"/>
      <c r="L34" s="620"/>
    </row>
    <row r="35" spans="1:12" s="449" customFormat="1">
      <c r="A35" s="617" t="s">
        <v>323</v>
      </c>
      <c r="B35" s="618"/>
      <c r="C35" s="619"/>
      <c r="D35" s="620"/>
      <c r="E35" s="619"/>
      <c r="F35" s="620"/>
      <c r="G35" s="619"/>
      <c r="H35" s="620"/>
      <c r="I35" s="619"/>
      <c r="J35" s="620"/>
      <c r="K35" s="619"/>
      <c r="L35" s="620"/>
    </row>
    <row r="36" spans="1:12" s="449" customFormat="1">
      <c r="A36" s="613"/>
      <c r="B36" s="614"/>
      <c r="C36" s="621"/>
      <c r="D36" s="625"/>
      <c r="E36" s="621"/>
      <c r="F36" s="625"/>
      <c r="G36" s="621"/>
      <c r="H36" s="625"/>
      <c r="I36" s="621"/>
      <c r="J36" s="625"/>
      <c r="K36" s="621"/>
      <c r="L36" s="625"/>
    </row>
    <row r="37" spans="1:12" s="449" customFormat="1">
      <c r="A37" s="613"/>
      <c r="B37" s="614"/>
      <c r="C37" s="621"/>
      <c r="D37" s="620"/>
      <c r="E37" s="621"/>
      <c r="F37" s="620"/>
      <c r="G37" s="621"/>
      <c r="H37" s="620"/>
      <c r="I37" s="621"/>
      <c r="J37" s="620"/>
      <c r="K37" s="621"/>
      <c r="L37" s="620"/>
    </row>
    <row r="38" spans="1:12" s="449" customFormat="1">
      <c r="A38" s="4178" t="s">
        <v>324</v>
      </c>
      <c r="B38" s="4178"/>
      <c r="C38" s="621"/>
      <c r="D38" s="626">
        <f>SUM(C32:C35)</f>
        <v>0</v>
      </c>
      <c r="E38" s="621"/>
      <c r="F38" s="626">
        <f>SUM(E32:E35)</f>
        <v>0</v>
      </c>
      <c r="G38" s="621"/>
      <c r="H38" s="626">
        <f>SUM(G32:G35)</f>
        <v>0</v>
      </c>
      <c r="I38" s="621"/>
      <c r="J38" s="626">
        <f>SUM(I32:I35)</f>
        <v>0</v>
      </c>
      <c r="K38" s="621"/>
      <c r="L38" s="626">
        <f>SUM(K32:K35)</f>
        <v>0</v>
      </c>
    </row>
    <row r="39" spans="1:12" s="449" customFormat="1">
      <c r="A39" s="613"/>
      <c r="B39" s="614"/>
      <c r="C39" s="621"/>
      <c r="D39" s="620"/>
      <c r="E39" s="621"/>
      <c r="F39" s="620"/>
      <c r="G39" s="621"/>
      <c r="H39" s="620"/>
      <c r="I39" s="621"/>
      <c r="J39" s="620"/>
      <c r="K39" s="621"/>
      <c r="L39" s="620"/>
    </row>
    <row r="40" spans="1:12" s="449" customFormat="1">
      <c r="A40" s="613"/>
      <c r="B40" s="614"/>
      <c r="C40" s="621"/>
      <c r="D40" s="620"/>
      <c r="E40" s="621"/>
      <c r="F40" s="620"/>
      <c r="G40" s="621"/>
      <c r="H40" s="620"/>
      <c r="I40" s="621"/>
      <c r="J40" s="620"/>
      <c r="K40" s="621"/>
      <c r="L40" s="620"/>
    </row>
    <row r="41" spans="1:12" s="449" customFormat="1">
      <c r="A41" s="609" t="s">
        <v>325</v>
      </c>
      <c r="B41" s="610"/>
      <c r="C41" s="621"/>
      <c r="D41" s="620"/>
      <c r="E41" s="621"/>
      <c r="F41" s="620"/>
      <c r="G41" s="621"/>
      <c r="H41" s="620"/>
      <c r="I41" s="621"/>
      <c r="J41" s="620"/>
      <c r="K41" s="621"/>
      <c r="L41" s="620"/>
    </row>
    <row r="42" spans="1:12" s="449" customFormat="1">
      <c r="A42" s="613"/>
      <c r="B42" s="614"/>
      <c r="C42" s="621"/>
      <c r="D42" s="620"/>
      <c r="E42" s="621"/>
      <c r="F42" s="620"/>
      <c r="G42" s="621"/>
      <c r="H42" s="620"/>
      <c r="I42" s="621"/>
      <c r="J42" s="620"/>
      <c r="K42" s="621"/>
      <c r="L42" s="620"/>
    </row>
    <row r="43" spans="1:12" s="449" customFormat="1">
      <c r="A43" s="617" t="s">
        <v>326</v>
      </c>
      <c r="B43" s="618"/>
      <c r="C43" s="619"/>
      <c r="D43" s="620"/>
      <c r="E43" s="619"/>
      <c r="F43" s="620"/>
      <c r="G43" s="619"/>
      <c r="H43" s="620"/>
      <c r="I43" s="619"/>
      <c r="J43" s="620"/>
      <c r="K43" s="619"/>
      <c r="L43" s="620"/>
    </row>
    <row r="44" spans="1:12" s="449" customFormat="1">
      <c r="A44" s="617" t="s">
        <v>327</v>
      </c>
      <c r="B44" s="618"/>
      <c r="C44" s="619"/>
      <c r="D44" s="620"/>
      <c r="E44" s="619"/>
      <c r="F44" s="620"/>
      <c r="G44" s="619"/>
      <c r="H44" s="620"/>
      <c r="I44" s="619"/>
      <c r="J44" s="620"/>
      <c r="K44" s="619"/>
      <c r="L44" s="620"/>
    </row>
    <row r="45" spans="1:12" s="449" customFormat="1">
      <c r="A45" s="617" t="s">
        <v>328</v>
      </c>
      <c r="B45" s="618"/>
      <c r="C45" s="619"/>
      <c r="D45" s="620"/>
      <c r="E45" s="619"/>
      <c r="F45" s="620"/>
      <c r="G45" s="619"/>
      <c r="H45" s="620"/>
      <c r="I45" s="619"/>
      <c r="J45" s="620"/>
      <c r="K45" s="619"/>
      <c r="L45" s="620"/>
    </row>
    <row r="46" spans="1:12" s="449" customFormat="1">
      <c r="A46" s="617" t="s">
        <v>329</v>
      </c>
      <c r="B46" s="618"/>
      <c r="C46" s="619"/>
      <c r="D46" s="620"/>
      <c r="E46" s="619"/>
      <c r="F46" s="620"/>
      <c r="G46" s="619"/>
      <c r="H46" s="620"/>
      <c r="I46" s="619"/>
      <c r="J46" s="620"/>
      <c r="K46" s="619"/>
      <c r="L46" s="620"/>
    </row>
    <row r="47" spans="1:12" s="449" customFormat="1">
      <c r="A47" s="617" t="s">
        <v>330</v>
      </c>
      <c r="B47" s="618"/>
      <c r="C47" s="619"/>
      <c r="D47" s="620"/>
      <c r="E47" s="619"/>
      <c r="F47" s="620"/>
      <c r="G47" s="619"/>
      <c r="H47" s="620"/>
      <c r="I47" s="619"/>
      <c r="J47" s="620"/>
      <c r="K47" s="619"/>
      <c r="L47" s="620"/>
    </row>
    <row r="48" spans="1:12" s="449" customFormat="1">
      <c r="A48" s="617" t="s">
        <v>331</v>
      </c>
      <c r="B48" s="618"/>
      <c r="C48" s="619"/>
      <c r="D48" s="620"/>
      <c r="E48" s="619"/>
      <c r="F48" s="620"/>
      <c r="G48" s="619"/>
      <c r="H48" s="620"/>
      <c r="I48" s="619"/>
      <c r="J48" s="620"/>
      <c r="K48" s="619"/>
      <c r="L48" s="620"/>
    </row>
    <row r="49" spans="1:12" s="449" customFormat="1">
      <c r="A49" s="617" t="s">
        <v>332</v>
      </c>
      <c r="B49" s="618"/>
      <c r="C49" s="619"/>
      <c r="D49" s="620"/>
      <c r="E49" s="619"/>
      <c r="F49" s="620"/>
      <c r="G49" s="619"/>
      <c r="H49" s="620"/>
      <c r="I49" s="619"/>
      <c r="J49" s="620"/>
      <c r="K49" s="619"/>
      <c r="L49" s="620"/>
    </row>
    <row r="50" spans="1:12" s="449" customFormat="1">
      <c r="A50" s="613"/>
      <c r="B50" s="614"/>
      <c r="C50" s="621"/>
      <c r="D50" s="625"/>
      <c r="E50" s="621"/>
      <c r="F50" s="625"/>
      <c r="G50" s="621"/>
      <c r="H50" s="625"/>
      <c r="I50" s="621"/>
      <c r="J50" s="625"/>
      <c r="K50" s="621"/>
      <c r="L50" s="625"/>
    </row>
    <row r="51" spans="1:12" s="449" customFormat="1">
      <c r="A51" s="613"/>
      <c r="B51" s="614"/>
      <c r="C51" s="621"/>
      <c r="D51" s="620"/>
      <c r="E51" s="621"/>
      <c r="F51" s="620"/>
      <c r="G51" s="621"/>
      <c r="H51" s="620"/>
      <c r="I51" s="621"/>
      <c r="J51" s="620"/>
      <c r="K51" s="621"/>
      <c r="L51" s="620"/>
    </row>
    <row r="52" spans="1:12" s="449" customFormat="1">
      <c r="A52" s="4178" t="s">
        <v>333</v>
      </c>
      <c r="B52" s="4178"/>
      <c r="C52" s="621"/>
      <c r="D52" s="626">
        <f>SUM(C43:C49)</f>
        <v>0</v>
      </c>
      <c r="E52" s="621"/>
      <c r="F52" s="626">
        <f>SUM(E43:E49)</f>
        <v>0</v>
      </c>
      <c r="G52" s="621"/>
      <c r="H52" s="626">
        <f>SUM(G43:G49)</f>
        <v>0</v>
      </c>
      <c r="I52" s="621"/>
      <c r="J52" s="626">
        <f>SUM(I43:I49)</f>
        <v>0</v>
      </c>
      <c r="K52" s="621"/>
      <c r="L52" s="626">
        <f>SUM(K43:K49)</f>
        <v>0</v>
      </c>
    </row>
    <row r="53" spans="1:12" s="449" customFormat="1">
      <c r="A53" s="628"/>
      <c r="B53" s="629"/>
      <c r="C53" s="621"/>
      <c r="D53" s="626"/>
      <c r="E53" s="621"/>
      <c r="F53" s="626"/>
      <c r="G53" s="621"/>
      <c r="H53" s="626"/>
      <c r="I53" s="621"/>
      <c r="J53" s="626"/>
      <c r="K53" s="621"/>
      <c r="L53" s="626"/>
    </row>
    <row r="54" spans="1:12" s="449" customFormat="1">
      <c r="A54" s="613"/>
      <c r="B54" s="614"/>
      <c r="C54" s="630"/>
      <c r="D54" s="631"/>
      <c r="E54" s="630"/>
      <c r="F54" s="631"/>
      <c r="G54" s="630"/>
      <c r="H54" s="631"/>
      <c r="I54" s="630"/>
      <c r="J54" s="631"/>
      <c r="K54" s="630"/>
      <c r="L54" s="631"/>
    </row>
    <row r="55" spans="1:12" s="449" customFormat="1" ht="13.5" thickBot="1">
      <c r="A55" s="4178" t="s">
        <v>334</v>
      </c>
      <c r="B55" s="4178"/>
      <c r="C55" s="630"/>
      <c r="D55" s="632">
        <f>D25+D38+D52</f>
        <v>0</v>
      </c>
      <c r="E55" s="630"/>
      <c r="F55" s="632">
        <f>F25+F38+F52</f>
        <v>0</v>
      </c>
      <c r="G55" s="630"/>
      <c r="H55" s="632">
        <f>H25+H38+H52</f>
        <v>0</v>
      </c>
      <c r="I55" s="630"/>
      <c r="J55" s="632">
        <f>J25+J38+J52</f>
        <v>0</v>
      </c>
      <c r="K55" s="630"/>
      <c r="L55" s="632">
        <f>L25+L38+L52</f>
        <v>0</v>
      </c>
    </row>
    <row r="56" spans="1:12" s="449" customFormat="1" ht="13.5" thickTop="1">
      <c r="A56" s="613"/>
      <c r="B56" s="614"/>
      <c r="C56" s="630"/>
      <c r="D56" s="620"/>
      <c r="E56" s="630"/>
      <c r="F56" s="620"/>
      <c r="G56" s="630"/>
      <c r="H56" s="620"/>
      <c r="I56" s="630"/>
      <c r="J56" s="620"/>
      <c r="K56" s="630"/>
      <c r="L56" s="620"/>
    </row>
    <row r="57" spans="1:12" s="449" customFormat="1">
      <c r="A57" s="617" t="s">
        <v>46</v>
      </c>
      <c r="B57" s="633"/>
      <c r="C57" s="630"/>
      <c r="D57" s="634"/>
      <c r="E57" s="630"/>
      <c r="F57" s="634"/>
      <c r="G57" s="630"/>
      <c r="H57" s="634"/>
      <c r="I57" s="630"/>
      <c r="J57" s="634"/>
      <c r="K57" s="630"/>
      <c r="L57" s="634"/>
    </row>
    <row r="58" spans="1:12" s="449" customFormat="1">
      <c r="A58" s="613"/>
      <c r="B58" s="614"/>
      <c r="C58" s="630"/>
      <c r="D58" s="620"/>
      <c r="E58" s="630"/>
      <c r="F58" s="620"/>
      <c r="G58" s="630"/>
      <c r="H58" s="620"/>
      <c r="I58" s="630"/>
      <c r="J58" s="620"/>
      <c r="K58" s="630"/>
      <c r="L58" s="620"/>
    </row>
    <row r="59" spans="1:12" s="449" customFormat="1">
      <c r="A59" s="617" t="s">
        <v>47</v>
      </c>
      <c r="B59" s="633"/>
      <c r="C59" s="630"/>
      <c r="D59" s="634"/>
      <c r="E59" s="630"/>
      <c r="F59" s="634"/>
      <c r="G59" s="630"/>
      <c r="H59" s="634"/>
      <c r="I59" s="630"/>
      <c r="J59" s="634"/>
      <c r="K59" s="630"/>
      <c r="L59" s="634"/>
    </row>
    <row r="60" spans="1:12" s="449" customFormat="1">
      <c r="A60" s="613"/>
      <c r="B60" s="614"/>
      <c r="C60" s="630"/>
      <c r="D60" s="631"/>
      <c r="E60" s="630"/>
      <c r="F60" s="631"/>
      <c r="G60" s="630"/>
      <c r="H60" s="631"/>
      <c r="I60" s="630"/>
      <c r="J60" s="631"/>
      <c r="K60" s="630"/>
      <c r="L60" s="631"/>
    </row>
    <row r="61" spans="1:12" s="449" customFormat="1" ht="13.5" thickBot="1">
      <c r="A61" s="635" t="s">
        <v>506</v>
      </c>
      <c r="B61" s="636"/>
      <c r="C61" s="637"/>
      <c r="D61" s="638">
        <f>D57-D59</f>
        <v>0</v>
      </c>
      <c r="E61" s="637"/>
      <c r="F61" s="638">
        <f>F57-F59</f>
        <v>0</v>
      </c>
      <c r="G61" s="637"/>
      <c r="H61" s="638">
        <f>H57-H59</f>
        <v>0</v>
      </c>
      <c r="I61" s="637"/>
      <c r="J61" s="638">
        <f>J57-J59</f>
        <v>0</v>
      </c>
      <c r="K61" s="637"/>
      <c r="L61" s="638">
        <f>L57-L59</f>
        <v>0</v>
      </c>
    </row>
    <row r="62" spans="1:12">
      <c r="A62" s="15"/>
      <c r="B62" s="15"/>
      <c r="D62" s="44"/>
    </row>
  </sheetData>
  <mergeCells count="9">
    <mergeCell ref="A52:B52"/>
    <mergeCell ref="A55:B55"/>
    <mergeCell ref="C6:D6"/>
    <mergeCell ref="E6:F6"/>
    <mergeCell ref="K6:L6"/>
    <mergeCell ref="I6:J6"/>
    <mergeCell ref="A25:B25"/>
    <mergeCell ref="G6:H6"/>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sheetPr published="0">
    <pageSetUpPr fitToPage="1"/>
  </sheetPr>
  <dimension ref="A1:G49"/>
  <sheetViews>
    <sheetView workbookViewId="0">
      <selection activeCell="F41" sqref="F41"/>
    </sheetView>
  </sheetViews>
  <sheetFormatPr baseColWidth="10" defaultColWidth="8.85546875" defaultRowHeight="12.75"/>
  <cols>
    <col min="1" max="1" width="30.28515625" style="1415" customWidth="1"/>
    <col min="2" max="2" width="50.42578125" style="1415" customWidth="1"/>
    <col min="3" max="7" width="20" style="1415" customWidth="1"/>
    <col min="8" max="16384" width="8.85546875" style="1415"/>
  </cols>
  <sheetData>
    <row r="1" spans="1:7" ht="18">
      <c r="A1" s="374" t="s">
        <v>1512</v>
      </c>
      <c r="B1" s="374"/>
      <c r="C1" s="374"/>
      <c r="D1" s="1696"/>
      <c r="E1" s="1696"/>
      <c r="F1" s="1696"/>
      <c r="G1" s="1696"/>
    </row>
    <row r="2" spans="1:7">
      <c r="A2" s="357" t="str">
        <f>'PAGE DE GARDE'!C8</f>
        <v>ELECTRICITE</v>
      </c>
      <c r="B2" s="2480" t="str">
        <f>'PAGE DE GARDE'!C10</f>
        <v>PT 2015-2016 V0</v>
      </c>
      <c r="C2" s="357"/>
      <c r="D2" s="1698"/>
      <c r="E2" s="1698"/>
      <c r="F2" s="1698"/>
      <c r="G2" s="1698"/>
    </row>
    <row r="3" spans="1:7">
      <c r="A3" s="1320" t="str">
        <f>'PAGE DE GARDE'!C7</f>
        <v>GRD</v>
      </c>
      <c r="B3" s="369"/>
      <c r="C3" s="357"/>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7">
      <c r="A17" s="2118"/>
      <c r="B17" s="2119"/>
      <c r="C17" s="2119"/>
      <c r="D17" s="2119"/>
      <c r="E17" s="2119"/>
      <c r="F17" s="2119"/>
      <c r="G17" s="2119"/>
    </row>
    <row r="18" spans="1:7">
      <c r="A18" s="2118"/>
      <c r="B18" s="2119"/>
      <c r="C18" s="2119"/>
      <c r="D18" s="2119"/>
      <c r="E18" s="2119"/>
      <c r="F18" s="2119"/>
      <c r="G18" s="2119"/>
    </row>
    <row r="19" spans="1:7">
      <c r="A19" s="2118"/>
      <c r="B19" s="2119"/>
      <c r="C19" s="2119"/>
      <c r="D19" s="2119"/>
      <c r="E19" s="2119"/>
      <c r="F19" s="2119"/>
      <c r="G19" s="2119"/>
    </row>
    <row r="20" spans="1:7">
      <c r="A20" s="2118"/>
      <c r="B20" s="2119"/>
      <c r="C20" s="2119"/>
      <c r="D20" s="2119"/>
      <c r="E20" s="2119"/>
      <c r="F20" s="2119"/>
      <c r="G20" s="2119"/>
    </row>
    <row r="21" spans="1:7">
      <c r="A21" s="2118"/>
      <c r="B21" s="2119"/>
      <c r="C21" s="2119"/>
      <c r="D21" s="2119"/>
      <c r="E21" s="2119"/>
      <c r="F21" s="2119"/>
      <c r="G21" s="2119"/>
    </row>
    <row r="22" spans="1:7">
      <c r="A22" s="2118"/>
      <c r="B22" s="2119"/>
      <c r="C22" s="2119"/>
      <c r="D22" s="2119"/>
      <c r="E22" s="2119"/>
      <c r="F22" s="2119"/>
      <c r="G22" s="2119"/>
    </row>
    <row r="23" spans="1:7">
      <c r="A23" s="2118"/>
      <c r="B23" s="2119"/>
      <c r="C23" s="2119"/>
      <c r="D23" s="2119"/>
      <c r="E23" s="2119"/>
      <c r="F23" s="2119"/>
      <c r="G23" s="2119"/>
    </row>
    <row r="24" spans="1:7" ht="13.5" thickBot="1">
      <c r="A24" s="2113"/>
      <c r="B24" s="2114"/>
      <c r="C24" s="2114"/>
      <c r="D24" s="2114"/>
      <c r="E24" s="2114"/>
      <c r="F24" s="2114"/>
      <c r="G24" s="2114"/>
    </row>
    <row r="25" spans="1:7" ht="13.5" thickBot="1">
      <c r="A25" s="2126" t="s">
        <v>754</v>
      </c>
      <c r="B25" s="2127"/>
      <c r="C25" s="3064">
        <f>SUM(C5:C24)</f>
        <v>0</v>
      </c>
      <c r="D25" s="3064">
        <f>SUM(D5:D24)</f>
        <v>0</v>
      </c>
      <c r="E25" s="3064">
        <f>SUM(E5:E24)</f>
        <v>0</v>
      </c>
      <c r="F25" s="3064">
        <f>SUM(F5:F24)</f>
        <v>0</v>
      </c>
      <c r="G25" s="3064">
        <f>SUM(G5:G24)</f>
        <v>0</v>
      </c>
    </row>
    <row r="26" spans="1:7">
      <c r="A26" s="2518"/>
      <c r="B26" s="2535"/>
      <c r="C26" s="2535"/>
      <c r="D26" s="2535"/>
      <c r="E26" s="2535"/>
      <c r="F26" s="2535"/>
      <c r="G26" s="3063"/>
    </row>
    <row r="27" spans="1:7">
      <c r="A27" s="2113"/>
      <c r="B27" s="2143"/>
      <c r="C27" s="2151"/>
      <c r="D27" s="2151"/>
      <c r="E27" s="2151"/>
      <c r="F27" s="2151"/>
      <c r="G27" s="2152"/>
    </row>
    <row r="28" spans="1:7">
      <c r="A28" s="2113"/>
      <c r="B28" s="2143"/>
      <c r="C28" s="2151"/>
      <c r="D28" s="2151"/>
      <c r="E28" s="2151"/>
      <c r="F28" s="2151"/>
      <c r="G28" s="2152"/>
    </row>
    <row r="29" spans="1:7" ht="13.5" thickBot="1">
      <c r="A29" s="2141"/>
      <c r="B29" s="2142"/>
      <c r="C29" s="2142"/>
      <c r="D29" s="2142"/>
      <c r="E29" s="2142"/>
      <c r="F29" s="2142"/>
      <c r="G29" s="2145"/>
    </row>
    <row r="30" spans="1:7" ht="14.25">
      <c r="A30" s="2698" t="s">
        <v>1638</v>
      </c>
      <c r="B30" s="2699"/>
      <c r="C30" s="2700"/>
      <c r="D30" s="2700"/>
      <c r="E30" s="2700"/>
      <c r="F30" s="2700"/>
      <c r="G30" s="2701"/>
    </row>
    <row r="31" spans="1:7">
      <c r="A31" s="2445"/>
      <c r="B31" s="1763"/>
      <c r="C31" s="1763"/>
      <c r="D31" s="1763"/>
      <c r="E31" s="1763"/>
      <c r="F31" s="1763"/>
      <c r="G31" s="2702"/>
    </row>
    <row r="32" spans="1:7">
      <c r="A32" s="4033" t="s">
        <v>1444</v>
      </c>
      <c r="B32" s="4034"/>
      <c r="C32" s="4034"/>
      <c r="D32" s="4034"/>
      <c r="E32" s="4034"/>
      <c r="F32" s="4034"/>
      <c r="G32" s="4035"/>
    </row>
    <row r="33" spans="1:7">
      <c r="A33" s="4033" t="s">
        <v>508</v>
      </c>
      <c r="B33" s="4034"/>
      <c r="C33" s="4034"/>
      <c r="D33" s="4034"/>
      <c r="E33" s="4034"/>
      <c r="F33" s="4034"/>
      <c r="G33" s="4035"/>
    </row>
    <row r="34" spans="1:7">
      <c r="A34" s="3121"/>
      <c r="B34" s="3122"/>
      <c r="C34" s="3122"/>
      <c r="D34" s="3122"/>
      <c r="E34" s="3122"/>
      <c r="F34" s="3122"/>
      <c r="G34" s="3123"/>
    </row>
    <row r="35" spans="1:7">
      <c r="A35" s="3121"/>
      <c r="B35" s="3122"/>
      <c r="C35" s="3122"/>
      <c r="D35" s="3122"/>
      <c r="E35" s="3122"/>
      <c r="F35" s="3122"/>
      <c r="G35" s="3123"/>
    </row>
    <row r="36" spans="1:7">
      <c r="A36" s="3121"/>
      <c r="B36" s="3122"/>
      <c r="C36" s="3122"/>
      <c r="D36" s="3122"/>
      <c r="E36" s="3122"/>
      <c r="F36" s="3122"/>
      <c r="G36" s="3123"/>
    </row>
    <row r="37" spans="1:7">
      <c r="A37" s="3121"/>
      <c r="B37" s="3122"/>
      <c r="C37" s="3122"/>
      <c r="D37" s="3122"/>
      <c r="E37" s="3122"/>
      <c r="F37" s="3122"/>
      <c r="G37" s="3123"/>
    </row>
    <row r="38" spans="1:7">
      <c r="A38" s="3121"/>
      <c r="B38" s="3122"/>
      <c r="C38" s="3122"/>
      <c r="D38" s="3122"/>
      <c r="E38" s="3122"/>
      <c r="F38" s="3122"/>
      <c r="G38" s="3123"/>
    </row>
    <row r="39" spans="1:7">
      <c r="A39" s="3121"/>
      <c r="B39" s="3122"/>
      <c r="C39" s="3122"/>
      <c r="D39" s="3122"/>
      <c r="E39" s="3122"/>
      <c r="F39" s="3122"/>
      <c r="G39" s="3123"/>
    </row>
    <row r="40" spans="1:7">
      <c r="A40" s="3121"/>
      <c r="B40" s="3122"/>
      <c r="C40" s="3122"/>
      <c r="D40" s="3122"/>
      <c r="E40" s="3122"/>
      <c r="F40" s="3122"/>
      <c r="G40" s="3123"/>
    </row>
    <row r="41" spans="1:7">
      <c r="A41" s="3121"/>
      <c r="B41" s="3122"/>
      <c r="C41" s="3122"/>
      <c r="D41" s="3122"/>
      <c r="E41" s="3122"/>
      <c r="F41" s="3122"/>
      <c r="G41" s="3123"/>
    </row>
    <row r="42" spans="1:7">
      <c r="A42" s="3121"/>
      <c r="B42" s="3122"/>
      <c r="C42" s="3122"/>
      <c r="D42" s="3122"/>
      <c r="E42" s="3122"/>
      <c r="F42" s="3122"/>
      <c r="G42" s="3123"/>
    </row>
    <row r="43" spans="1:7">
      <c r="A43" s="3121"/>
      <c r="B43" s="3122"/>
      <c r="C43" s="3122"/>
      <c r="D43" s="3122"/>
      <c r="E43" s="3122"/>
      <c r="F43" s="3122"/>
      <c r="G43" s="3123"/>
    </row>
    <row r="44" spans="1:7">
      <c r="A44" s="3121"/>
      <c r="B44" s="3122"/>
      <c r="C44" s="3122"/>
      <c r="D44" s="3122"/>
      <c r="E44" s="3122"/>
      <c r="F44" s="3122"/>
      <c r="G44" s="3123"/>
    </row>
    <row r="45" spans="1:7">
      <c r="A45" s="3121"/>
      <c r="B45" s="3122"/>
      <c r="C45" s="3122"/>
      <c r="D45" s="3122"/>
      <c r="E45" s="3122"/>
      <c r="F45" s="3122"/>
      <c r="G45" s="3123"/>
    </row>
    <row r="46" spans="1:7">
      <c r="A46" s="3121"/>
      <c r="B46" s="3122"/>
      <c r="C46" s="3122"/>
      <c r="D46" s="3122"/>
      <c r="E46" s="3122"/>
      <c r="F46" s="3122"/>
      <c r="G46" s="3123"/>
    </row>
    <row r="47" spans="1:7">
      <c r="A47" s="3121"/>
      <c r="B47" s="3122"/>
      <c r="C47" s="3122"/>
      <c r="D47" s="3122"/>
      <c r="E47" s="3122"/>
      <c r="F47" s="3122"/>
      <c r="G47" s="3123"/>
    </row>
    <row r="48" spans="1:7">
      <c r="A48" s="3121"/>
      <c r="B48" s="3122"/>
      <c r="C48" s="3122"/>
      <c r="D48" s="3122"/>
      <c r="E48" s="3122"/>
      <c r="F48" s="3122"/>
      <c r="G48" s="3123"/>
    </row>
    <row r="49" spans="1:7" ht="13.5" thickBot="1">
      <c r="A49" s="2149"/>
      <c r="B49" s="2150"/>
      <c r="C49" s="2150"/>
      <c r="D49" s="2150"/>
      <c r="E49" s="2150"/>
      <c r="F49" s="2150"/>
      <c r="G49" s="2697"/>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sheetPr published="0">
    <tabColor rgb="FFFF0000"/>
    <pageSetUpPr fitToPage="1"/>
  </sheetPr>
  <dimension ref="A1:F38"/>
  <sheetViews>
    <sheetView workbookViewId="0">
      <selection activeCell="B38" sqref="B38"/>
    </sheetView>
  </sheetViews>
  <sheetFormatPr baseColWidth="10" defaultColWidth="8.85546875" defaultRowHeight="12.75"/>
  <cols>
    <col min="1" max="1" width="30.28515625" style="1415" customWidth="1"/>
    <col min="2" max="2" width="50.42578125" style="1415" customWidth="1"/>
    <col min="3" max="6" width="20" style="1415" customWidth="1"/>
    <col min="7" max="16384" width="8.85546875" style="1415"/>
  </cols>
  <sheetData>
    <row r="1" spans="1:6" ht="18">
      <c r="A1" s="374" t="s">
        <v>1917</v>
      </c>
      <c r="B1" s="374"/>
      <c r="C1" s="1696"/>
      <c r="D1" s="1696"/>
      <c r="E1" s="1696"/>
      <c r="F1" s="1696"/>
    </row>
    <row r="2" spans="1:6">
      <c r="A2" s="357" t="str">
        <f>'PAGE DE GARDE'!C8</f>
        <v>ELECTRICITE</v>
      </c>
      <c r="B2" s="2480" t="str">
        <f>'PAGE DE GARDE'!C10</f>
        <v>PT 2015-2016 V0</v>
      </c>
      <c r="C2" s="1698"/>
      <c r="D2" s="1698"/>
      <c r="E2" s="1698"/>
      <c r="F2" s="1698"/>
    </row>
    <row r="3" spans="1:6">
      <c r="A3" s="1320" t="str">
        <f>'PAGE DE GARDE'!C7</f>
        <v>GRD</v>
      </c>
      <c r="B3" s="369"/>
      <c r="C3" s="1698"/>
      <c r="D3" s="1698"/>
      <c r="E3" s="1698"/>
      <c r="F3" s="1698"/>
    </row>
    <row r="4" spans="1:6" ht="13.5" thickBot="1"/>
    <row r="5" spans="1:6">
      <c r="A5" s="2105"/>
      <c r="B5" s="2106"/>
      <c r="C5" s="2106"/>
      <c r="D5" s="2106"/>
      <c r="E5" s="2106"/>
      <c r="F5" s="2440"/>
    </row>
    <row r="6" spans="1:6">
      <c r="A6" s="2108" t="s">
        <v>1445</v>
      </c>
      <c r="B6" s="2109"/>
      <c r="C6" s="2110"/>
      <c r="D6" s="2110"/>
      <c r="E6" s="2110"/>
      <c r="F6" s="2111"/>
    </row>
    <row r="7" spans="1:6" ht="13.5" thickBot="1">
      <c r="A7" s="2112"/>
      <c r="B7" s="2110"/>
      <c r="C7" s="2110"/>
      <c r="D7" s="2110"/>
      <c r="E7" s="2110"/>
      <c r="F7" s="2111"/>
    </row>
    <row r="8" spans="1:6" ht="12.75" customHeight="1">
      <c r="A8" s="4045" t="s">
        <v>1447</v>
      </c>
      <c r="B8" s="4039" t="s">
        <v>1448</v>
      </c>
      <c r="C8" s="4039" t="s">
        <v>938</v>
      </c>
      <c r="D8" s="4039" t="s">
        <v>937</v>
      </c>
      <c r="E8" s="4039" t="s">
        <v>936</v>
      </c>
      <c r="F8" s="4057" t="s">
        <v>935</v>
      </c>
    </row>
    <row r="9" spans="1:6">
      <c r="A9" s="4046"/>
      <c r="B9" s="4040"/>
      <c r="C9" s="4040"/>
      <c r="D9" s="4040"/>
      <c r="E9" s="4040"/>
      <c r="F9" s="4058"/>
    </row>
    <row r="10" spans="1:6" ht="13.5" thickBot="1">
      <c r="A10" s="4047"/>
      <c r="B10" s="4041"/>
      <c r="C10" s="4041"/>
      <c r="D10" s="4041"/>
      <c r="E10" s="4041"/>
      <c r="F10" s="4059"/>
    </row>
    <row r="11" spans="1:6">
      <c r="A11" s="2113"/>
      <c r="B11" s="2114"/>
      <c r="C11" s="2114"/>
      <c r="D11" s="2114"/>
      <c r="E11" s="2114"/>
      <c r="F11" s="2114"/>
    </row>
    <row r="12" spans="1:6">
      <c r="A12" s="2118"/>
      <c r="B12" s="2119"/>
      <c r="C12" s="2119"/>
      <c r="D12" s="2119"/>
      <c r="E12" s="2119"/>
      <c r="F12" s="2119"/>
    </row>
    <row r="13" spans="1:6">
      <c r="A13" s="2118"/>
      <c r="B13" s="2119"/>
      <c r="C13" s="2119"/>
      <c r="D13" s="2119"/>
      <c r="E13" s="2119"/>
      <c r="F13" s="2119"/>
    </row>
    <row r="14" spans="1:6">
      <c r="A14" s="2118"/>
      <c r="B14" s="2119"/>
      <c r="C14" s="2119"/>
      <c r="D14" s="2119"/>
      <c r="E14" s="2119"/>
      <c r="F14" s="2119"/>
    </row>
    <row r="15" spans="1:6">
      <c r="A15" s="2118"/>
      <c r="B15" s="2119"/>
      <c r="C15" s="2119"/>
      <c r="D15" s="2119"/>
      <c r="E15" s="2119"/>
      <c r="F15" s="2119"/>
    </row>
    <row r="16" spans="1:6">
      <c r="A16" s="2118"/>
      <c r="B16" s="2119"/>
      <c r="C16" s="2119"/>
      <c r="D16" s="2119"/>
      <c r="E16" s="2119"/>
      <c r="F16" s="2119"/>
    </row>
    <row r="17" spans="1:6">
      <c r="A17" s="2118"/>
      <c r="B17" s="2119"/>
      <c r="C17" s="2119"/>
      <c r="D17" s="2119"/>
      <c r="E17" s="2119"/>
      <c r="F17" s="2119"/>
    </row>
    <row r="18" spans="1:6">
      <c r="A18" s="2118"/>
      <c r="B18" s="2119"/>
      <c r="C18" s="2119"/>
      <c r="D18" s="2119"/>
      <c r="E18" s="2119"/>
      <c r="F18" s="2119"/>
    </row>
    <row r="19" spans="1:6">
      <c r="A19" s="2118"/>
      <c r="B19" s="2119"/>
      <c r="C19" s="2119"/>
      <c r="D19" s="2119"/>
      <c r="E19" s="2119"/>
      <c r="F19" s="2119"/>
    </row>
    <row r="20" spans="1:6">
      <c r="A20" s="2118"/>
      <c r="B20" s="2119"/>
      <c r="C20" s="2119"/>
      <c r="D20" s="2119"/>
      <c r="E20" s="2119"/>
      <c r="F20" s="2119"/>
    </row>
    <row r="21" spans="1:6">
      <c r="A21" s="2118"/>
      <c r="B21" s="2119"/>
      <c r="C21" s="2119"/>
      <c r="D21" s="2119"/>
      <c r="E21" s="2119"/>
      <c r="F21" s="2119"/>
    </row>
    <row r="22" spans="1:6">
      <c r="A22" s="2118"/>
      <c r="B22" s="2119"/>
      <c r="C22" s="2119"/>
      <c r="D22" s="2119"/>
      <c r="E22" s="2119"/>
      <c r="F22" s="2119"/>
    </row>
    <row r="23" spans="1:6">
      <c r="A23" s="2118"/>
      <c r="B23" s="2119"/>
      <c r="C23" s="2119"/>
      <c r="D23" s="2119"/>
      <c r="E23" s="2119"/>
      <c r="F23" s="2119"/>
    </row>
    <row r="24" spans="1:6" ht="13.5" thickBot="1">
      <c r="A24" s="2113"/>
      <c r="B24" s="2114"/>
      <c r="C24" s="2114"/>
      <c r="D24" s="2114"/>
      <c r="E24" s="2114"/>
      <c r="F24" s="2114"/>
    </row>
    <row r="25" spans="1:6" ht="13.5" thickBot="1">
      <c r="A25" s="2126" t="s">
        <v>754</v>
      </c>
      <c r="B25" s="2127"/>
      <c r="C25" s="3064">
        <f>SUM(C5:C24)</f>
        <v>0</v>
      </c>
      <c r="D25" s="3064">
        <f>SUM(D5:D24)</f>
        <v>0</v>
      </c>
      <c r="E25" s="3064">
        <f>SUM(E5:E24)</f>
        <v>0</v>
      </c>
      <c r="F25" s="3064">
        <f>SUM(F5:F24)</f>
        <v>0</v>
      </c>
    </row>
    <row r="26" spans="1:6">
      <c r="A26" s="2518"/>
      <c r="B26" s="2535"/>
      <c r="C26" s="2535"/>
      <c r="D26" s="2535"/>
      <c r="E26" s="2535"/>
      <c r="F26" s="3063"/>
    </row>
    <row r="27" spans="1:6">
      <c r="A27" s="2113"/>
      <c r="B27" s="2143" t="s">
        <v>1958</v>
      </c>
      <c r="C27" s="2151">
        <f>'Tableau 16B'!E59</f>
        <v>0</v>
      </c>
      <c r="D27" s="2151">
        <f>'Tableau 16B'!F59</f>
        <v>0</v>
      </c>
      <c r="E27" s="2151">
        <f>'Tableau 16B'!G59</f>
        <v>0</v>
      </c>
      <c r="F27" s="2152">
        <f>'Tableau 16B'!H59</f>
        <v>0</v>
      </c>
    </row>
    <row r="28" spans="1:6">
      <c r="A28" s="2113"/>
      <c r="B28" s="2143" t="s">
        <v>506</v>
      </c>
      <c r="C28" s="2151">
        <f>C25-C27</f>
        <v>0</v>
      </c>
      <c r="D28" s="2151">
        <f>D25-D27</f>
        <v>0</v>
      </c>
      <c r="E28" s="2151">
        <f>E25-E27</f>
        <v>0</v>
      </c>
      <c r="F28" s="2152">
        <f>F25-F27</f>
        <v>0</v>
      </c>
    </row>
    <row r="29" spans="1:6" ht="13.5" thickBot="1">
      <c r="A29" s="2141"/>
      <c r="B29" s="2142"/>
      <c r="C29" s="2142"/>
      <c r="D29" s="2142"/>
      <c r="E29" s="2142"/>
      <c r="F29" s="2145"/>
    </row>
    <row r="30" spans="1:6" ht="14.25">
      <c r="A30" s="2698" t="s">
        <v>1638</v>
      </c>
      <c r="B30" s="2699"/>
      <c r="C30" s="2700"/>
      <c r="D30" s="2700"/>
      <c r="E30" s="2700"/>
      <c r="F30" s="2701"/>
    </row>
    <row r="31" spans="1:6">
      <c r="A31" s="2445"/>
      <c r="B31" s="1763"/>
      <c r="C31" s="1763"/>
      <c r="D31" s="1763"/>
      <c r="E31" s="1763"/>
      <c r="F31" s="2702"/>
    </row>
    <row r="32" spans="1:6">
      <c r="A32" s="4033" t="s">
        <v>1444</v>
      </c>
      <c r="B32" s="4034"/>
      <c r="C32" s="4034"/>
      <c r="D32" s="4034"/>
      <c r="E32" s="4034"/>
      <c r="F32" s="4035"/>
    </row>
    <row r="33" spans="1:6">
      <c r="A33" s="4033" t="s">
        <v>508</v>
      </c>
      <c r="B33" s="4034"/>
      <c r="C33" s="4034"/>
      <c r="D33" s="4034"/>
      <c r="E33" s="4034"/>
      <c r="F33" s="4035"/>
    </row>
    <row r="34" spans="1:6">
      <c r="A34" s="3128"/>
      <c r="B34" s="3129"/>
      <c r="C34" s="3129"/>
      <c r="D34" s="3129"/>
      <c r="E34" s="3129"/>
      <c r="F34" s="3130"/>
    </row>
    <row r="35" spans="1:6">
      <c r="A35" s="3128"/>
      <c r="B35" s="3129"/>
      <c r="C35" s="3129"/>
      <c r="D35" s="3129"/>
      <c r="E35" s="3129"/>
      <c r="F35" s="3130"/>
    </row>
    <row r="36" spans="1:6">
      <c r="A36" s="3128"/>
      <c r="B36" s="3129"/>
      <c r="C36" s="3129"/>
      <c r="D36" s="3129"/>
      <c r="E36" s="3129"/>
      <c r="F36" s="3130"/>
    </row>
    <row r="37" spans="1:6">
      <c r="A37" s="3128"/>
      <c r="B37" s="3129"/>
      <c r="C37" s="3129"/>
      <c r="D37" s="3129"/>
      <c r="E37" s="3129"/>
      <c r="F37" s="3130"/>
    </row>
    <row r="38" spans="1:6" ht="13.5" thickBot="1">
      <c r="A38" s="2149"/>
      <c r="B38" s="2150"/>
      <c r="C38" s="2150"/>
      <c r="D38" s="2150"/>
      <c r="E38" s="2150"/>
      <c r="F38" s="2697"/>
    </row>
  </sheetData>
  <mergeCells count="8">
    <mergeCell ref="F8:F10"/>
    <mergeCell ref="A32:F32"/>
    <mergeCell ref="A33:F33"/>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83" orientation="landscape" r:id="rId1"/>
</worksheet>
</file>

<file path=xl/worksheets/sheet79.xml><?xml version="1.0" encoding="utf-8"?>
<worksheet xmlns="http://schemas.openxmlformats.org/spreadsheetml/2006/main" xmlns:r="http://schemas.openxmlformats.org/officeDocument/2006/relationships">
  <sheetPr>
    <tabColor theme="3"/>
    <pageSetUpPr fitToPage="1"/>
  </sheetPr>
  <dimension ref="A1:DN74"/>
  <sheetViews>
    <sheetView topLeftCell="A40" zoomScaleNormal="100" zoomScaleSheetLayoutView="100" workbookViewId="0">
      <selection activeCell="L67" sqref="L67"/>
    </sheetView>
  </sheetViews>
  <sheetFormatPr baseColWidth="10" defaultRowHeight="12.75"/>
  <cols>
    <col min="1" max="1" width="14.7109375" style="1600" customWidth="1"/>
    <col min="2" max="2" width="6" style="1600" customWidth="1"/>
    <col min="3" max="3" width="9.42578125" style="1600" customWidth="1"/>
    <col min="4" max="4" width="59" style="1600" customWidth="1"/>
    <col min="5" max="5" width="15.5703125" style="1600" customWidth="1"/>
    <col min="6" max="8" width="13.85546875" style="1600" customWidth="1"/>
    <col min="9" max="9" width="11.42578125" style="1600"/>
    <col min="10" max="10" width="6.85546875" style="1600" customWidth="1"/>
    <col min="11" max="11" width="7.85546875" style="1600" customWidth="1"/>
    <col min="12" max="12" width="11.42578125" style="1600" customWidth="1"/>
    <col min="13" max="13" width="7.28515625" style="1600" customWidth="1"/>
    <col min="14" max="16384" width="11.42578125" style="1600"/>
  </cols>
  <sheetData>
    <row r="1" spans="1:8" ht="18">
      <c r="A1" s="374" t="s">
        <v>1920</v>
      </c>
      <c r="B1" s="2483"/>
      <c r="C1" s="2482"/>
      <c r="D1" s="2482"/>
      <c r="E1" s="1327"/>
      <c r="F1" s="1327"/>
      <c r="G1" s="2483"/>
      <c r="H1" s="2483"/>
    </row>
    <row r="2" spans="1:8">
      <c r="A2" s="357" t="str">
        <f>'PAGE DE GARDE'!C8</f>
        <v>ELECTRICITE</v>
      </c>
      <c r="B2" s="2480" t="str">
        <f>'PAGE DE GARDE'!C10</f>
        <v>PT 2015-2016 V0</v>
      </c>
      <c r="C2" s="2482"/>
      <c r="D2" s="2482"/>
      <c r="E2" s="1327"/>
      <c r="F2" s="1327"/>
      <c r="G2" s="2483"/>
      <c r="H2" s="2483"/>
    </row>
    <row r="3" spans="1:8">
      <c r="A3" s="1320" t="str">
        <f>'PAGE DE GARDE'!C7</f>
        <v>GRD</v>
      </c>
      <c r="B3" s="369"/>
      <c r="C3" s="2482"/>
      <c r="D3" s="2482"/>
      <c r="E3" s="1327"/>
      <c r="F3" s="1327"/>
      <c r="G3" s="2483"/>
      <c r="H3" s="2483"/>
    </row>
    <row r="6" spans="1:8" ht="38.25">
      <c r="E6" s="1878" t="s">
        <v>938</v>
      </c>
      <c r="F6" s="1878" t="s">
        <v>937</v>
      </c>
      <c r="G6" s="1878" t="s">
        <v>936</v>
      </c>
      <c r="H6" s="1878" t="s">
        <v>935</v>
      </c>
    </row>
    <row r="7" spans="1:8">
      <c r="C7" s="1879"/>
      <c r="D7" s="1879"/>
      <c r="E7" s="1880"/>
      <c r="F7" s="1879"/>
    </row>
    <row r="8" spans="1:8" ht="12.75" customHeight="1">
      <c r="A8" s="1771"/>
      <c r="B8" s="1881" t="s">
        <v>1165</v>
      </c>
      <c r="C8" s="1881"/>
      <c r="D8" s="1881"/>
      <c r="E8" s="1882">
        <f>SUM(E9:E15)</f>
        <v>0</v>
      </c>
      <c r="F8" s="1882">
        <f>SUM(F9:F15)</f>
        <v>0</v>
      </c>
      <c r="G8" s="1882">
        <f>SUM(G9:G15)</f>
        <v>0</v>
      </c>
      <c r="H8" s="1882">
        <f>SUM(H9:H15)</f>
        <v>0</v>
      </c>
    </row>
    <row r="9" spans="1:8">
      <c r="B9" s="1415" t="s">
        <v>295</v>
      </c>
      <c r="C9" s="1771"/>
      <c r="D9" s="1771"/>
      <c r="E9" s="1883"/>
      <c r="F9" s="1883"/>
      <c r="G9" s="1883"/>
      <c r="H9" s="1883"/>
    </row>
    <row r="10" spans="1:8">
      <c r="B10" s="1600" t="s">
        <v>1166</v>
      </c>
      <c r="C10" s="1771"/>
      <c r="D10" s="1771"/>
      <c r="E10" s="1883"/>
      <c r="F10" s="1883"/>
      <c r="G10" s="1883"/>
      <c r="H10" s="1883"/>
    </row>
    <row r="11" spans="1:8">
      <c r="B11" s="1415" t="s">
        <v>1167</v>
      </c>
      <c r="E11" s="1883"/>
      <c r="F11" s="1883"/>
      <c r="G11" s="1883"/>
      <c r="H11" s="1883"/>
    </row>
    <row r="12" spans="1:8">
      <c r="B12" s="1777" t="s">
        <v>1168</v>
      </c>
      <c r="E12" s="1883"/>
      <c r="F12" s="1883"/>
      <c r="G12" s="1883"/>
      <c r="H12" s="1883"/>
    </row>
    <row r="13" spans="1:8">
      <c r="B13" s="1777" t="s">
        <v>1169</v>
      </c>
      <c r="E13" s="1883"/>
      <c r="F13" s="1883"/>
      <c r="G13" s="1883"/>
      <c r="H13" s="1883"/>
    </row>
    <row r="14" spans="1:8">
      <c r="B14" s="1777" t="s">
        <v>1170</v>
      </c>
      <c r="E14" s="1883"/>
      <c r="F14" s="1883"/>
      <c r="G14" s="1883"/>
      <c r="H14" s="1883"/>
    </row>
    <row r="15" spans="1:8">
      <c r="B15" s="1415" t="s">
        <v>1171</v>
      </c>
      <c r="E15" s="1883"/>
      <c r="F15" s="1883"/>
      <c r="G15" s="1883"/>
      <c r="H15" s="1883"/>
    </row>
    <row r="16" spans="1:8">
      <c r="C16" s="1879"/>
      <c r="D16" s="1879"/>
      <c r="E16" s="1471"/>
      <c r="F16" s="1471"/>
    </row>
    <row r="17" spans="1:118" ht="12.75" customHeight="1">
      <c r="A17" s="1771"/>
      <c r="B17" s="1884" t="s">
        <v>1172</v>
      </c>
      <c r="C17" s="1884"/>
      <c r="D17" s="1884"/>
      <c r="E17" s="1885">
        <f>E18+E19+E32</f>
        <v>0</v>
      </c>
      <c r="F17" s="1885">
        <f>F18+F19+F32</f>
        <v>0</v>
      </c>
      <c r="G17" s="1885">
        <f>G18+G19+G32</f>
        <v>0</v>
      </c>
      <c r="H17" s="1885">
        <f>H18+H19+H32</f>
        <v>0</v>
      </c>
    </row>
    <row r="18" spans="1:118">
      <c r="B18" s="1886" t="s">
        <v>1173</v>
      </c>
      <c r="C18" s="1887"/>
      <c r="D18" s="1887"/>
      <c r="E18" s="1888"/>
      <c r="F18" s="1888"/>
      <c r="G18" s="1888"/>
      <c r="H18" s="1888"/>
    </row>
    <row r="19" spans="1:118">
      <c r="B19" s="1887" t="s">
        <v>1174</v>
      </c>
      <c r="C19" s="1887"/>
      <c r="D19" s="1887"/>
      <c r="E19" s="1888">
        <f>E20-E27+E31</f>
        <v>0</v>
      </c>
      <c r="F19" s="1888">
        <f>F20-F27+F31</f>
        <v>0</v>
      </c>
      <c r="G19" s="1888">
        <f>G20-G27+G31</f>
        <v>0</v>
      </c>
      <c r="H19" s="1888">
        <f>H20-H27+H31</f>
        <v>0</v>
      </c>
    </row>
    <row r="20" spans="1:118" s="1602" customFormat="1">
      <c r="A20" s="1879"/>
      <c r="B20" s="1879"/>
      <c r="C20" s="1779" t="s">
        <v>286</v>
      </c>
      <c r="D20" s="1879"/>
      <c r="E20" s="1889">
        <f>E23+E24+E25+E26</f>
        <v>0</v>
      </c>
      <c r="F20" s="1889">
        <f>F23+F24+F25+F26</f>
        <v>0</v>
      </c>
      <c r="G20" s="1889">
        <f>G23+G24+G25+G26</f>
        <v>0</v>
      </c>
      <c r="H20" s="1889">
        <f>H23+H24+H25+H26</f>
        <v>0</v>
      </c>
      <c r="I20" s="1879"/>
      <c r="J20" s="1879"/>
      <c r="K20" s="1879"/>
      <c r="L20" s="1879"/>
      <c r="M20" s="1879"/>
      <c r="N20" s="1879"/>
      <c r="O20" s="1879"/>
      <c r="P20" s="1879"/>
      <c r="Q20" s="1879"/>
      <c r="R20" s="1879"/>
      <c r="S20" s="1879"/>
      <c r="T20" s="1879"/>
      <c r="U20" s="1879"/>
      <c r="V20" s="1879"/>
      <c r="W20" s="1879"/>
      <c r="X20" s="1879"/>
      <c r="Y20" s="1879"/>
      <c r="Z20" s="1879"/>
      <c r="AA20" s="1879"/>
      <c r="AB20" s="1879"/>
      <c r="AC20" s="1879"/>
      <c r="AD20" s="1879"/>
      <c r="AE20" s="1879"/>
      <c r="AF20" s="1879"/>
      <c r="AG20" s="1879"/>
      <c r="AH20" s="1879"/>
      <c r="AI20" s="1879"/>
      <c r="AJ20" s="1879"/>
      <c r="AK20" s="1879"/>
      <c r="AL20" s="1879"/>
      <c r="AM20" s="1879"/>
      <c r="AN20" s="1879"/>
      <c r="AO20" s="1879"/>
      <c r="AP20" s="1879"/>
      <c r="AQ20" s="1879"/>
      <c r="AR20" s="1879"/>
      <c r="AS20" s="1879"/>
      <c r="AT20" s="1879"/>
      <c r="AU20" s="1879"/>
      <c r="AV20" s="1879"/>
      <c r="AW20" s="1879"/>
      <c r="AX20" s="1879"/>
      <c r="AY20" s="1879"/>
      <c r="AZ20" s="1879"/>
      <c r="BA20" s="1879"/>
      <c r="BB20" s="1879"/>
      <c r="BC20" s="1879"/>
      <c r="BD20" s="1879"/>
      <c r="BE20" s="1879"/>
      <c r="BF20" s="1879"/>
      <c r="BG20" s="1879"/>
      <c r="BH20" s="1879"/>
      <c r="BI20" s="1879"/>
      <c r="BJ20" s="1879"/>
      <c r="BK20" s="1879"/>
      <c r="BL20" s="1879"/>
      <c r="BM20" s="1879"/>
      <c r="BN20" s="1879"/>
      <c r="BO20" s="1879"/>
      <c r="BP20" s="1879"/>
      <c r="BQ20" s="1879"/>
      <c r="BR20" s="1879"/>
      <c r="BS20" s="1879"/>
      <c r="BT20" s="1879"/>
      <c r="BU20" s="1879"/>
      <c r="BV20" s="1879"/>
      <c r="BW20" s="1879"/>
      <c r="BX20" s="1879"/>
      <c r="BY20" s="1879"/>
      <c r="BZ20" s="1879"/>
      <c r="CA20" s="1879"/>
      <c r="CB20" s="1879"/>
      <c r="CC20" s="1879"/>
      <c r="CD20" s="1879"/>
      <c r="CE20" s="1879"/>
      <c r="CF20" s="1879"/>
      <c r="CG20" s="1879"/>
      <c r="CH20" s="1879"/>
      <c r="CI20" s="1879"/>
      <c r="CJ20" s="1879"/>
      <c r="CK20" s="1879"/>
      <c r="CL20" s="1879"/>
      <c r="CM20" s="1879"/>
      <c r="CN20" s="1879"/>
      <c r="CO20" s="1879"/>
      <c r="CP20" s="1879"/>
      <c r="CQ20" s="1879"/>
      <c r="CR20" s="1879"/>
      <c r="CS20" s="1879"/>
      <c r="CT20" s="1879"/>
      <c r="CU20" s="1879"/>
      <c r="CV20" s="1879"/>
      <c r="CW20" s="1879"/>
      <c r="CX20" s="1879"/>
      <c r="CY20" s="1879"/>
      <c r="CZ20" s="1879"/>
      <c r="DA20" s="1879"/>
      <c r="DB20" s="1879"/>
      <c r="DC20" s="1879"/>
      <c r="DD20" s="1879"/>
      <c r="DE20" s="1879"/>
      <c r="DF20" s="1879"/>
      <c r="DG20" s="1879"/>
      <c r="DH20" s="1879"/>
      <c r="DI20" s="1879"/>
      <c r="DJ20" s="1879"/>
      <c r="DK20" s="1879"/>
      <c r="DL20" s="1879"/>
      <c r="DM20" s="1879"/>
      <c r="DN20" s="1879"/>
    </row>
    <row r="21" spans="1:118" s="1602" customFormat="1">
      <c r="A21" s="1879"/>
      <c r="B21" s="1879"/>
      <c r="C21" s="1890" t="s">
        <v>287</v>
      </c>
      <c r="D21" s="1879"/>
      <c r="E21" s="1889"/>
      <c r="F21" s="1889"/>
      <c r="G21" s="1889"/>
      <c r="H21" s="1889"/>
      <c r="I21" s="1879"/>
      <c r="J21" s="1879"/>
      <c r="K21" s="1879"/>
      <c r="L21" s="1879"/>
      <c r="M21" s="1879"/>
      <c r="N21" s="1879"/>
      <c r="O21" s="1879"/>
      <c r="P21" s="1879"/>
      <c r="Q21" s="1879"/>
      <c r="R21" s="1879"/>
      <c r="S21" s="1879"/>
      <c r="T21" s="1879"/>
      <c r="U21" s="1879"/>
      <c r="V21" s="1879"/>
      <c r="W21" s="1879"/>
      <c r="X21" s="1879"/>
      <c r="Y21" s="1879"/>
      <c r="Z21" s="1879"/>
      <c r="AA21" s="1879"/>
      <c r="AB21" s="1879"/>
      <c r="AC21" s="1879"/>
      <c r="AD21" s="1879"/>
      <c r="AE21" s="1879"/>
      <c r="AF21" s="1879"/>
      <c r="AG21" s="1879"/>
      <c r="AH21" s="1879"/>
      <c r="AI21" s="1879"/>
      <c r="AJ21" s="1879"/>
      <c r="AK21" s="1879"/>
      <c r="AL21" s="1879"/>
      <c r="AM21" s="1879"/>
      <c r="AN21" s="1879"/>
      <c r="AO21" s="1879"/>
      <c r="AP21" s="1879"/>
      <c r="AQ21" s="1879"/>
      <c r="AR21" s="1879"/>
      <c r="AS21" s="1879"/>
      <c r="AT21" s="1879"/>
      <c r="AU21" s="1879"/>
      <c r="AV21" s="1879"/>
      <c r="AW21" s="1879"/>
      <c r="AX21" s="1879"/>
      <c r="AY21" s="1879"/>
      <c r="AZ21" s="1879"/>
      <c r="BA21" s="1879"/>
      <c r="BB21" s="1879"/>
      <c r="BC21" s="1879"/>
      <c r="BD21" s="1879"/>
      <c r="BE21" s="1879"/>
      <c r="BF21" s="1879"/>
      <c r="BG21" s="1879"/>
      <c r="BH21" s="1879"/>
      <c r="BI21" s="1879"/>
      <c r="BJ21" s="1879"/>
      <c r="BK21" s="1879"/>
      <c r="BL21" s="1879"/>
      <c r="BM21" s="1879"/>
      <c r="BN21" s="1879"/>
      <c r="BO21" s="1879"/>
      <c r="BP21" s="1879"/>
      <c r="BQ21" s="1879"/>
      <c r="BR21" s="1879"/>
      <c r="BS21" s="1879"/>
      <c r="BT21" s="1879"/>
      <c r="BU21" s="1879"/>
      <c r="BV21" s="1879"/>
      <c r="BW21" s="1879"/>
      <c r="BX21" s="1879"/>
      <c r="BY21" s="1879"/>
      <c r="BZ21" s="1879"/>
      <c r="CA21" s="1879"/>
      <c r="CB21" s="1879"/>
      <c r="CC21" s="1879"/>
      <c r="CD21" s="1879"/>
      <c r="CE21" s="1879"/>
      <c r="CF21" s="1879"/>
      <c r="CG21" s="1879"/>
      <c r="CH21" s="1879"/>
      <c r="CI21" s="1879"/>
      <c r="CJ21" s="1879"/>
      <c r="CK21" s="1879"/>
      <c r="CL21" s="1879"/>
      <c r="CM21" s="1879"/>
      <c r="CN21" s="1879"/>
      <c r="CO21" s="1879"/>
      <c r="CP21" s="1879"/>
      <c r="CQ21" s="1879"/>
      <c r="CR21" s="1879"/>
      <c r="CS21" s="1879"/>
      <c r="CT21" s="1879"/>
      <c r="CU21" s="1879"/>
      <c r="CV21" s="1879"/>
      <c r="CW21" s="1879"/>
      <c r="CX21" s="1879"/>
      <c r="CY21" s="1879"/>
      <c r="CZ21" s="1879"/>
      <c r="DA21" s="1879"/>
      <c r="DB21" s="1879"/>
      <c r="DC21" s="1879"/>
      <c r="DD21" s="1879"/>
      <c r="DE21" s="1879"/>
      <c r="DF21" s="1879"/>
      <c r="DG21" s="1879"/>
      <c r="DH21" s="1879"/>
      <c r="DI21" s="1879"/>
      <c r="DJ21" s="1879"/>
      <c r="DK21" s="1879"/>
      <c r="DL21" s="1879"/>
      <c r="DM21" s="1879"/>
      <c r="DN21" s="1879"/>
    </row>
    <row r="22" spans="1:118" s="1602" customFormat="1">
      <c r="A22" s="1879"/>
      <c r="B22" s="1879"/>
      <c r="C22" s="1890" t="s">
        <v>288</v>
      </c>
      <c r="D22" s="1879"/>
      <c r="E22" s="1889"/>
      <c r="F22" s="1889"/>
      <c r="G22" s="1889"/>
      <c r="H22" s="1889"/>
      <c r="I22" s="1879"/>
      <c r="J22" s="1879"/>
      <c r="K22" s="1879"/>
      <c r="L22" s="1879"/>
      <c r="M22" s="1879"/>
      <c r="N22" s="1879"/>
      <c r="O22" s="1879"/>
      <c r="P22" s="1879"/>
      <c r="Q22" s="1879"/>
      <c r="R22" s="1879"/>
      <c r="S22" s="1879"/>
      <c r="T22" s="1879"/>
      <c r="U22" s="1879"/>
      <c r="V22" s="1879"/>
      <c r="W22" s="1879"/>
      <c r="X22" s="1879"/>
      <c r="Y22" s="1879"/>
      <c r="Z22" s="1879"/>
      <c r="AA22" s="1879"/>
      <c r="AB22" s="1879"/>
      <c r="AC22" s="1879"/>
      <c r="AD22" s="1879"/>
      <c r="AE22" s="1879"/>
      <c r="AF22" s="1879"/>
      <c r="AG22" s="1879"/>
      <c r="AH22" s="1879"/>
      <c r="AI22" s="1879"/>
      <c r="AJ22" s="1879"/>
      <c r="AK22" s="1879"/>
      <c r="AL22" s="1879"/>
      <c r="AM22" s="1879"/>
      <c r="AN22" s="1879"/>
      <c r="AO22" s="1879"/>
      <c r="AP22" s="1879"/>
      <c r="AQ22" s="1879"/>
      <c r="AR22" s="1879"/>
      <c r="AS22" s="1879"/>
      <c r="AT22" s="1879"/>
      <c r="AU22" s="1879"/>
      <c r="AV22" s="1879"/>
      <c r="AW22" s="1879"/>
      <c r="AX22" s="1879"/>
      <c r="AY22" s="1879"/>
      <c r="AZ22" s="1879"/>
      <c r="BA22" s="1879"/>
      <c r="BB22" s="1879"/>
      <c r="BC22" s="1879"/>
      <c r="BD22" s="1879"/>
      <c r="BE22" s="1879"/>
      <c r="BF22" s="1879"/>
      <c r="BG22" s="1879"/>
      <c r="BH22" s="1879"/>
      <c r="BI22" s="1879"/>
      <c r="BJ22" s="1879"/>
      <c r="BK22" s="1879"/>
      <c r="BL22" s="1879"/>
      <c r="BM22" s="1879"/>
      <c r="BN22" s="1879"/>
      <c r="BO22" s="1879"/>
      <c r="BP22" s="1879"/>
      <c r="BQ22" s="1879"/>
      <c r="BR22" s="1879"/>
      <c r="BS22" s="1879"/>
      <c r="BT22" s="1879"/>
      <c r="BU22" s="1879"/>
      <c r="BV22" s="1879"/>
      <c r="BW22" s="1879"/>
      <c r="BX22" s="1879"/>
      <c r="BY22" s="1879"/>
      <c r="BZ22" s="1879"/>
      <c r="CA22" s="1879"/>
      <c r="CB22" s="1879"/>
      <c r="CC22" s="1879"/>
      <c r="CD22" s="1879"/>
      <c r="CE22" s="1879"/>
      <c r="CF22" s="1879"/>
      <c r="CG22" s="1879"/>
      <c r="CH22" s="1879"/>
      <c r="CI22" s="1879"/>
      <c r="CJ22" s="1879"/>
      <c r="CK22" s="1879"/>
      <c r="CL22" s="1879"/>
      <c r="CM22" s="1879"/>
      <c r="CN22" s="1879"/>
      <c r="CO22" s="1879"/>
      <c r="CP22" s="1879"/>
      <c r="CQ22" s="1879"/>
      <c r="CR22" s="1879"/>
      <c r="CS22" s="1879"/>
      <c r="CT22" s="1879"/>
      <c r="CU22" s="1879"/>
      <c r="CV22" s="1879"/>
      <c r="CW22" s="1879"/>
      <c r="CX22" s="1879"/>
      <c r="CY22" s="1879"/>
      <c r="CZ22" s="1879"/>
      <c r="DA22" s="1879"/>
      <c r="DB22" s="1879"/>
      <c r="DC22" s="1879"/>
      <c r="DD22" s="1879"/>
      <c r="DE22" s="1879"/>
      <c r="DF22" s="1879"/>
      <c r="DG22" s="1879"/>
      <c r="DH22" s="1879"/>
      <c r="DI22" s="1879"/>
      <c r="DJ22" s="1879"/>
      <c r="DK22" s="1879"/>
      <c r="DL22" s="1879"/>
      <c r="DM22" s="1879"/>
      <c r="DN22" s="1879"/>
    </row>
    <row r="23" spans="1:118">
      <c r="C23" s="1890" t="s">
        <v>289</v>
      </c>
      <c r="E23" s="1883"/>
      <c r="F23" s="1883"/>
      <c r="G23" s="1883"/>
      <c r="H23" s="1883"/>
    </row>
    <row r="24" spans="1:118">
      <c r="C24" s="1891" t="s">
        <v>290</v>
      </c>
      <c r="E24" s="1883"/>
      <c r="F24" s="1883"/>
      <c r="G24" s="1883"/>
      <c r="H24" s="1883"/>
    </row>
    <row r="25" spans="1:118">
      <c r="C25" s="1891" t="s">
        <v>291</v>
      </c>
      <c r="E25" s="1883"/>
      <c r="F25" s="1883"/>
      <c r="G25" s="1883"/>
      <c r="H25" s="1883"/>
    </row>
    <row r="26" spans="1:118">
      <c r="C26" s="1891" t="s">
        <v>1175</v>
      </c>
      <c r="E26" s="1883"/>
      <c r="F26" s="1883"/>
      <c r="G26" s="1883"/>
      <c r="H26" s="1883"/>
    </row>
    <row r="27" spans="1:118">
      <c r="C27" s="1779" t="s">
        <v>292</v>
      </c>
      <c r="E27" s="1883">
        <f>E30</f>
        <v>0</v>
      </c>
      <c r="F27" s="1883">
        <f>F30</f>
        <v>0</v>
      </c>
      <c r="G27" s="1883">
        <f>G30</f>
        <v>0</v>
      </c>
      <c r="H27" s="1883">
        <f>H30</f>
        <v>0</v>
      </c>
    </row>
    <row r="28" spans="1:118">
      <c r="C28" s="1890" t="s">
        <v>287</v>
      </c>
      <c r="E28" s="1883"/>
      <c r="F28" s="1883"/>
      <c r="G28" s="1883"/>
      <c r="H28" s="1883"/>
    </row>
    <row r="29" spans="1:118">
      <c r="C29" s="1890" t="s">
        <v>293</v>
      </c>
      <c r="E29" s="1883"/>
      <c r="F29" s="1883"/>
      <c r="G29" s="1883"/>
      <c r="H29" s="1883"/>
    </row>
    <row r="30" spans="1:118">
      <c r="C30" s="1890" t="s">
        <v>294</v>
      </c>
      <c r="E30" s="1883"/>
      <c r="F30" s="1883"/>
      <c r="G30" s="1883"/>
      <c r="H30" s="1883"/>
    </row>
    <row r="31" spans="1:118">
      <c r="C31" s="1771" t="s">
        <v>1176</v>
      </c>
      <c r="E31" s="1883"/>
      <c r="F31" s="1883"/>
      <c r="G31" s="1883"/>
      <c r="H31" s="1883"/>
    </row>
    <row r="32" spans="1:118">
      <c r="B32" s="1887" t="s">
        <v>1177</v>
      </c>
      <c r="C32" s="1887"/>
      <c r="D32" s="1887"/>
      <c r="E32" s="1888"/>
      <c r="F32" s="1888"/>
      <c r="G32" s="1888"/>
      <c r="H32" s="1888"/>
    </row>
    <row r="33" spans="1:8">
      <c r="A33" s="1771"/>
      <c r="E33" s="1892"/>
      <c r="F33" s="1892"/>
    </row>
    <row r="34" spans="1:8" ht="12.75" customHeight="1">
      <c r="A34" s="1771"/>
      <c r="B34" s="1893" t="s">
        <v>1178</v>
      </c>
      <c r="C34" s="1893"/>
      <c r="D34" s="1893"/>
      <c r="E34" s="1894">
        <f>SUM(E35:E36)</f>
        <v>0</v>
      </c>
      <c r="F34" s="1894">
        <f>SUM(F35:F36)</f>
        <v>0</v>
      </c>
      <c r="G34" s="1894">
        <f>SUM(G35:G36)</f>
        <v>0</v>
      </c>
      <c r="H34" s="1894">
        <f>SUM(H35:H36)</f>
        <v>0</v>
      </c>
    </row>
    <row r="35" spans="1:8">
      <c r="A35" s="1771"/>
      <c r="B35" s="1415" t="s">
        <v>1179</v>
      </c>
      <c r="E35" s="1883"/>
      <c r="F35" s="1883"/>
      <c r="G35" s="1883"/>
      <c r="H35" s="1883"/>
    </row>
    <row r="36" spans="1:8">
      <c r="A36" s="1771"/>
      <c r="B36" s="1415" t="s">
        <v>1180</v>
      </c>
      <c r="E36" s="1883"/>
      <c r="F36" s="1883"/>
      <c r="G36" s="1883"/>
      <c r="H36" s="1883"/>
    </row>
    <row r="37" spans="1:8">
      <c r="A37" s="1771"/>
      <c r="E37" s="1892"/>
      <c r="F37" s="1892"/>
      <c r="G37" s="1892"/>
      <c r="H37" s="1892"/>
    </row>
    <row r="38" spans="1:8">
      <c r="A38" s="1771"/>
      <c r="E38" s="1892"/>
      <c r="F38" s="1892"/>
      <c r="G38" s="1892"/>
      <c r="H38" s="1892"/>
    </row>
    <row r="39" spans="1:8" ht="12.75" customHeight="1">
      <c r="A39" s="1771"/>
      <c r="B39" s="1895" t="s">
        <v>1181</v>
      </c>
      <c r="C39" s="1896"/>
      <c r="D39" s="1896"/>
      <c r="E39" s="1897">
        <f>SUM(E40:E43)</f>
        <v>0</v>
      </c>
      <c r="F39" s="1897">
        <f>SUM(F40:F43)</f>
        <v>0</v>
      </c>
      <c r="G39" s="1897">
        <f>SUM(G40:G43)</f>
        <v>0</v>
      </c>
      <c r="H39" s="1897">
        <f>SUM(H40:H43)</f>
        <v>0</v>
      </c>
    </row>
    <row r="40" spans="1:8">
      <c r="A40" s="1771"/>
      <c r="B40" s="1600" t="s">
        <v>1182</v>
      </c>
      <c r="E40" s="1883"/>
      <c r="F40" s="1883"/>
      <c r="G40" s="1883"/>
      <c r="H40" s="1883"/>
    </row>
    <row r="41" spans="1:8">
      <c r="A41" s="1771"/>
      <c r="B41" s="1600" t="s">
        <v>1288</v>
      </c>
      <c r="E41" s="1883"/>
      <c r="F41" s="1883"/>
      <c r="G41" s="1883"/>
      <c r="H41" s="1883"/>
    </row>
    <row r="42" spans="1:8">
      <c r="A42" s="1771"/>
      <c r="B42" s="1600" t="s">
        <v>1183</v>
      </c>
      <c r="E42" s="1883"/>
      <c r="F42" s="1883"/>
      <c r="G42" s="1883"/>
      <c r="H42" s="1883"/>
    </row>
    <row r="43" spans="1:8">
      <c r="A43" s="1771"/>
      <c r="B43" s="1600" t="s">
        <v>1289</v>
      </c>
      <c r="E43" s="1889"/>
      <c r="F43" s="1889"/>
      <c r="G43" s="1889"/>
      <c r="H43" s="1889"/>
    </row>
    <row r="45" spans="1:8">
      <c r="A45" s="1771"/>
      <c r="B45" s="1898" t="s">
        <v>661</v>
      </c>
      <c r="C45" s="1899"/>
      <c r="D45" s="1899"/>
      <c r="E45" s="1900">
        <f>SUM(E46:E52)</f>
        <v>0</v>
      </c>
      <c r="F45" s="1900">
        <f>SUM(F46:F52)</f>
        <v>0</v>
      </c>
      <c r="G45" s="1900">
        <f>SUM(G46:G52)</f>
        <v>0</v>
      </c>
      <c r="H45" s="1900">
        <f>SUM(H46:H52)</f>
        <v>0</v>
      </c>
    </row>
    <row r="46" spans="1:8">
      <c r="A46" s="1771"/>
      <c r="B46" s="1600" t="s">
        <v>1184</v>
      </c>
      <c r="E46" s="1883"/>
      <c r="F46" s="1883"/>
      <c r="G46" s="1883"/>
      <c r="H46" s="1883"/>
    </row>
    <row r="47" spans="1:8">
      <c r="A47" s="1771"/>
      <c r="B47" s="1600" t="s">
        <v>1185</v>
      </c>
      <c r="E47" s="1883"/>
      <c r="F47" s="1883"/>
      <c r="G47" s="1883"/>
      <c r="H47" s="1883"/>
    </row>
    <row r="48" spans="1:8">
      <c r="A48" s="1771"/>
      <c r="B48" s="1415" t="s">
        <v>1186</v>
      </c>
      <c r="E48" s="1883"/>
      <c r="F48" s="1883"/>
      <c r="G48" s="1883"/>
      <c r="H48" s="1883"/>
    </row>
    <row r="49" spans="1:8">
      <c r="A49" s="1771"/>
      <c r="B49" s="1415" t="s">
        <v>1187</v>
      </c>
      <c r="E49" s="1883"/>
      <c r="F49" s="1883"/>
      <c r="G49" s="1883"/>
      <c r="H49" s="1883"/>
    </row>
    <row r="50" spans="1:8">
      <c r="A50" s="1771"/>
      <c r="B50" s="1600" t="s">
        <v>1188</v>
      </c>
      <c r="E50" s="1883"/>
      <c r="F50" s="1883"/>
      <c r="G50" s="1883"/>
      <c r="H50" s="1883"/>
    </row>
    <row r="51" spans="1:8">
      <c r="A51" s="1771"/>
      <c r="B51" s="1415" t="s">
        <v>1189</v>
      </c>
      <c r="E51" s="1883"/>
      <c r="F51" s="1883"/>
      <c r="G51" s="1883"/>
      <c r="H51" s="1883"/>
    </row>
    <row r="52" spans="1:8">
      <c r="A52" s="1771"/>
      <c r="B52" s="1415" t="s">
        <v>1492</v>
      </c>
      <c r="E52" s="1883"/>
      <c r="F52" s="1883"/>
      <c r="G52" s="1883"/>
      <c r="H52" s="1883"/>
    </row>
    <row r="53" spans="1:8" ht="15" customHeight="1">
      <c r="A53" s="1771"/>
      <c r="E53" s="1892"/>
      <c r="F53" s="1892"/>
      <c r="G53" s="1892"/>
      <c r="H53" s="1892"/>
    </row>
    <row r="54" spans="1:8">
      <c r="A54" s="1771"/>
      <c r="B54" s="2452" t="s">
        <v>1516</v>
      </c>
      <c r="C54" s="2452"/>
      <c r="D54" s="2452"/>
      <c r="E54" s="2453"/>
      <c r="F54" s="2453"/>
      <c r="G54" s="2453"/>
      <c r="H54" s="2453"/>
    </row>
    <row r="55" spans="1:8" ht="15" customHeight="1">
      <c r="A55" s="1771"/>
      <c r="E55" s="1892"/>
      <c r="F55" s="1892"/>
      <c r="G55" s="1892"/>
      <c r="H55" s="1892"/>
    </row>
    <row r="56" spans="1:8">
      <c r="A56" s="1771"/>
      <c r="B56" s="1901" t="s">
        <v>1190</v>
      </c>
      <c r="C56" s="1901"/>
      <c r="D56" s="1901"/>
      <c r="E56" s="1902"/>
      <c r="F56" s="1902"/>
      <c r="G56" s="1902"/>
      <c r="H56" s="1902"/>
    </row>
    <row r="57" spans="1:8">
      <c r="A57" s="1771"/>
      <c r="E57" s="1892"/>
      <c r="F57" s="1892"/>
    </row>
    <row r="58" spans="1:8">
      <c r="E58" s="1892"/>
      <c r="F58" s="1892"/>
    </row>
    <row r="59" spans="1:8">
      <c r="B59" s="1903" t="s">
        <v>1191</v>
      </c>
      <c r="C59" s="1903"/>
      <c r="D59" s="1903"/>
      <c r="E59" s="1903">
        <f>E8+E17+E34+E39+E45+E56+E54</f>
        <v>0</v>
      </c>
      <c r="F59" s="1903">
        <f>F8+F17+F34+F39+F45+F56+F54</f>
        <v>0</v>
      </c>
      <c r="G59" s="1903">
        <f>G8+G17+G34+G39+G45+G56+G54</f>
        <v>0</v>
      </c>
      <c r="H59" s="1903">
        <f>H8+H17+H34+H39+H45+H56+H54</f>
        <v>0</v>
      </c>
    </row>
    <row r="60" spans="1:8">
      <c r="C60" s="1904"/>
      <c r="D60" s="2454" t="s">
        <v>1517</v>
      </c>
      <c r="E60" s="2455"/>
      <c r="F60" s="2455"/>
      <c r="G60" s="2455">
        <f>'Tableau 3A bis'!Q107+'Tableau 3A bis'!R107</f>
        <v>0</v>
      </c>
      <c r="H60" s="3717">
        <f>'Tableau 3B bis'!Q107+'Tableau 3B bis'!R107</f>
        <v>0</v>
      </c>
    </row>
    <row r="62" spans="1:8">
      <c r="B62" s="1415"/>
    </row>
    <row r="63" spans="1:8">
      <c r="B63" s="1903" t="s">
        <v>1192</v>
      </c>
      <c r="C63" s="1903"/>
      <c r="D63" s="1903"/>
      <c r="E63" s="1903">
        <f>E65</f>
        <v>0</v>
      </c>
      <c r="F63" s="1903">
        <f>F65</f>
        <v>0</v>
      </c>
      <c r="G63" s="1903">
        <f>G65</f>
        <v>0</v>
      </c>
      <c r="H63" s="1903">
        <f>H65</f>
        <v>0</v>
      </c>
    </row>
    <row r="65" spans="1:8">
      <c r="A65" s="1771"/>
      <c r="B65" s="1905" t="s">
        <v>345</v>
      </c>
      <c r="C65" s="1877"/>
      <c r="D65" s="1877"/>
      <c r="E65" s="1906">
        <f>E66+E67</f>
        <v>0</v>
      </c>
      <c r="F65" s="1906">
        <f>F66+F67</f>
        <v>0</v>
      </c>
      <c r="G65" s="1906">
        <f>G66+G67</f>
        <v>0</v>
      </c>
      <c r="H65" s="1906">
        <f>H66+H67</f>
        <v>0</v>
      </c>
    </row>
    <row r="66" spans="1:8">
      <c r="B66" s="1600" t="s">
        <v>1193</v>
      </c>
      <c r="E66" s="1907"/>
      <c r="F66" s="1907"/>
      <c r="G66" s="1907"/>
      <c r="H66" s="1907"/>
    </row>
    <row r="67" spans="1:8">
      <c r="B67" s="1600" t="s">
        <v>1194</v>
      </c>
      <c r="E67" s="1907"/>
      <c r="F67" s="1907"/>
      <c r="G67" s="1907"/>
      <c r="H67" s="1907"/>
    </row>
    <row r="70" spans="1:8">
      <c r="B70" s="1903" t="s">
        <v>1195</v>
      </c>
      <c r="C70" s="1903"/>
      <c r="D70" s="1903"/>
      <c r="E70" s="1903">
        <f>E59+E63</f>
        <v>0</v>
      </c>
      <c r="F70" s="1903">
        <f>F59+F63</f>
        <v>0</v>
      </c>
      <c r="G70" s="1903">
        <f>G59+G63</f>
        <v>0</v>
      </c>
      <c r="H70" s="1903">
        <f>H59+H63</f>
        <v>0</v>
      </c>
    </row>
    <row r="73" spans="1:8" ht="15">
      <c r="A73" s="2075" t="s">
        <v>1533</v>
      </c>
    </row>
    <row r="74" spans="1:8">
      <c r="A74" s="1600" t="s">
        <v>1300</v>
      </c>
    </row>
  </sheetData>
  <pageMargins left="0.70866141732283472" right="0.70866141732283472" top="0.74803149606299213" bottom="0.74803149606299213" header="0.31496062992125984" footer="0.31496062992125984"/>
  <pageSetup paperSize="9" scale="52" orientation="portrait" r:id="rId1"/>
</worksheet>
</file>

<file path=xl/worksheets/sheet8.xml><?xml version="1.0" encoding="utf-8"?>
<worksheet xmlns="http://schemas.openxmlformats.org/spreadsheetml/2006/main" xmlns:r="http://schemas.openxmlformats.org/officeDocument/2006/relationships">
  <sheetPr published="0">
    <tabColor rgb="FFFF0000"/>
    <pageSetUpPr fitToPage="1"/>
  </sheetPr>
  <dimension ref="A1:AD91"/>
  <sheetViews>
    <sheetView zoomScaleNormal="100" zoomScaleSheetLayoutView="100" workbookViewId="0"/>
  </sheetViews>
  <sheetFormatPr baseColWidth="10" defaultColWidth="8.85546875" defaultRowHeight="12.75"/>
  <cols>
    <col min="1" max="3" width="8.85546875" style="1216"/>
    <col min="4" max="4" width="32.42578125" style="1216" customWidth="1"/>
    <col min="5" max="5" width="8.85546875" style="1216"/>
    <col min="6" max="6" width="6.85546875" style="1216" customWidth="1"/>
    <col min="7" max="8" width="12.7109375" style="1216" customWidth="1"/>
    <col min="9" max="9" width="6.85546875" style="1216" customWidth="1"/>
    <col min="10" max="15" width="18.42578125" style="1216" customWidth="1"/>
    <col min="16" max="16" width="6.85546875" style="1216" customWidth="1"/>
    <col min="17" max="22" width="18.42578125" style="1216" customWidth="1"/>
    <col min="23" max="23" width="6.85546875" style="1216" customWidth="1"/>
    <col min="24" max="29" width="18.42578125" style="1216" customWidth="1"/>
    <col min="30" max="16384" width="8.85546875" style="1216"/>
  </cols>
  <sheetData>
    <row r="1" spans="1:30" s="1321" customFormat="1" ht="18">
      <c r="A1" s="374" t="s">
        <v>2012</v>
      </c>
      <c r="B1" s="374"/>
      <c r="C1" s="374"/>
      <c r="D1" s="374"/>
      <c r="E1" s="375"/>
      <c r="F1" s="375"/>
      <c r="G1" s="375"/>
      <c r="H1" s="375"/>
      <c r="I1" s="375"/>
      <c r="J1" s="375"/>
      <c r="K1" s="375"/>
      <c r="L1" s="375"/>
      <c r="M1" s="375"/>
      <c r="N1" s="375"/>
      <c r="O1" s="375"/>
      <c r="P1" s="375"/>
      <c r="Q1" s="375"/>
      <c r="R1" s="375"/>
      <c r="S1" s="374"/>
      <c r="T1" s="374"/>
      <c r="U1" s="374"/>
      <c r="V1" s="374"/>
      <c r="W1" s="375"/>
      <c r="X1" s="375"/>
      <c r="Y1" s="375"/>
      <c r="Z1" s="374"/>
      <c r="AA1" s="374"/>
      <c r="AB1" s="374"/>
      <c r="AC1" s="374"/>
      <c r="AD1" s="402"/>
    </row>
    <row r="2" spans="1:30" s="1319" customFormat="1" ht="11.25">
      <c r="A2" s="357" t="str">
        <f>'PAGE DE GARDE'!C8</f>
        <v>ELECTRICITE</v>
      </c>
      <c r="B2" s="357"/>
      <c r="C2" s="357"/>
      <c r="D2" s="358"/>
      <c r="E2" s="358" t="str">
        <f>'PAGE DE GARDE'!C10</f>
        <v>PT 2015-2016 V0</v>
      </c>
      <c r="F2" s="358"/>
      <c r="G2" s="358"/>
      <c r="H2" s="358"/>
      <c r="I2" s="358"/>
      <c r="J2" s="358"/>
      <c r="K2" s="358"/>
      <c r="L2" s="358"/>
      <c r="M2" s="358"/>
      <c r="N2" s="358"/>
      <c r="O2" s="358"/>
      <c r="P2" s="358"/>
      <c r="Q2" s="358"/>
      <c r="R2" s="358"/>
      <c r="S2" s="357"/>
      <c r="T2" s="357"/>
      <c r="U2" s="357"/>
      <c r="V2" s="357"/>
      <c r="W2" s="358"/>
      <c r="X2" s="358"/>
      <c r="Y2" s="358"/>
      <c r="Z2" s="357"/>
      <c r="AA2" s="357"/>
      <c r="AB2" s="357"/>
      <c r="AC2" s="357"/>
      <c r="AD2" s="403"/>
    </row>
    <row r="3" spans="1:30" s="1319" customFormat="1" ht="11.25">
      <c r="A3" s="1320" t="str">
        <f>'PAGE DE GARDE'!C7</f>
        <v>GRD</v>
      </c>
      <c r="B3" s="357"/>
      <c r="C3" s="357"/>
      <c r="D3" s="357"/>
      <c r="E3" s="358"/>
      <c r="F3" s="358"/>
      <c r="G3" s="358"/>
      <c r="H3" s="358"/>
      <c r="I3" s="358"/>
      <c r="J3" s="358"/>
      <c r="K3" s="358"/>
      <c r="L3" s="358"/>
      <c r="M3" s="358"/>
      <c r="N3" s="358"/>
      <c r="O3" s="358"/>
      <c r="P3" s="358"/>
      <c r="Q3" s="358"/>
      <c r="R3" s="358"/>
      <c r="S3" s="357"/>
      <c r="T3" s="357"/>
      <c r="U3" s="357"/>
      <c r="V3" s="357"/>
      <c r="W3" s="358"/>
      <c r="X3" s="358"/>
      <c r="Y3" s="358"/>
      <c r="Z3" s="357"/>
      <c r="AA3" s="357"/>
      <c r="AB3" s="357"/>
      <c r="AC3" s="357"/>
      <c r="AD3" s="403"/>
    </row>
    <row r="4" spans="1:30">
      <c r="A4" s="386"/>
      <c r="B4" s="386"/>
      <c r="C4" s="386"/>
      <c r="D4" s="386"/>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row>
    <row r="5" spans="1:30" ht="13.5" thickBot="1"/>
    <row r="6" spans="1:30" ht="18.75" thickBot="1">
      <c r="J6" s="3923">
        <v>2013</v>
      </c>
      <c r="K6" s="3924"/>
      <c r="L6" s="3924"/>
      <c r="M6" s="3924"/>
      <c r="N6" s="3924"/>
      <c r="O6" s="3925"/>
      <c r="Q6" s="3923">
        <v>2015</v>
      </c>
      <c r="R6" s="3924"/>
      <c r="S6" s="3924"/>
      <c r="T6" s="3924"/>
      <c r="U6" s="3924"/>
      <c r="V6" s="3925"/>
      <c r="X6" s="3923">
        <v>2016</v>
      </c>
      <c r="Y6" s="3924"/>
      <c r="Z6" s="3924"/>
      <c r="AA6" s="3924"/>
      <c r="AB6" s="3924"/>
      <c r="AC6" s="3925"/>
    </row>
    <row r="7" spans="1:30" ht="13.5" customHeight="1" thickBot="1">
      <c r="A7" s="3911" t="s">
        <v>684</v>
      </c>
      <c r="B7" s="3912"/>
      <c r="C7" s="3912"/>
      <c r="D7" s="3913"/>
      <c r="E7" s="3920" t="s">
        <v>824</v>
      </c>
      <c r="G7" s="3926" t="s">
        <v>2009</v>
      </c>
      <c r="H7" s="3927"/>
      <c r="J7" s="3902" t="s">
        <v>932</v>
      </c>
      <c r="K7" s="3903"/>
      <c r="L7" s="3903"/>
      <c r="M7" s="3903"/>
      <c r="N7" s="3903"/>
      <c r="O7" s="3904"/>
      <c r="Q7" s="3902" t="s">
        <v>932</v>
      </c>
      <c r="R7" s="3903"/>
      <c r="S7" s="3903"/>
      <c r="T7" s="3903"/>
      <c r="U7" s="3903"/>
      <c r="V7" s="3904"/>
      <c r="X7" s="3902" t="s">
        <v>932</v>
      </c>
      <c r="Y7" s="3903"/>
      <c r="Z7" s="3903"/>
      <c r="AA7" s="3903"/>
      <c r="AB7" s="3903"/>
      <c r="AC7" s="3904"/>
    </row>
    <row r="8" spans="1:30" s="1220" customFormat="1" ht="13.5" customHeight="1">
      <c r="A8" s="3914"/>
      <c r="B8" s="3915"/>
      <c r="C8" s="3915"/>
      <c r="D8" s="3916"/>
      <c r="E8" s="3921"/>
      <c r="G8" s="3928"/>
      <c r="H8" s="3929"/>
      <c r="J8" s="3905" t="s">
        <v>931</v>
      </c>
      <c r="K8" s="3906"/>
      <c r="L8" s="3907"/>
      <c r="M8" s="3905" t="s">
        <v>930</v>
      </c>
      <c r="N8" s="3906"/>
      <c r="O8" s="3907"/>
      <c r="Q8" s="3905" t="s">
        <v>931</v>
      </c>
      <c r="R8" s="3906"/>
      <c r="S8" s="3907"/>
      <c r="T8" s="3905" t="s">
        <v>930</v>
      </c>
      <c r="U8" s="3906"/>
      <c r="V8" s="3907"/>
      <c r="X8" s="3905" t="s">
        <v>931</v>
      </c>
      <c r="Y8" s="3906"/>
      <c r="Z8" s="3907"/>
      <c r="AA8" s="3905" t="s">
        <v>930</v>
      </c>
      <c r="AB8" s="3906"/>
      <c r="AC8" s="3907"/>
    </row>
    <row r="9" spans="1:30" s="1220" customFormat="1" ht="13.5" thickBot="1">
      <c r="A9" s="3914"/>
      <c r="B9" s="3915"/>
      <c r="C9" s="3915"/>
      <c r="D9" s="3916"/>
      <c r="E9" s="3921"/>
      <c r="G9" s="3930"/>
      <c r="H9" s="3931"/>
      <c r="J9" s="3908"/>
      <c r="K9" s="3909"/>
      <c r="L9" s="3910"/>
      <c r="M9" s="3908"/>
      <c r="N9" s="3909"/>
      <c r="O9" s="3910"/>
      <c r="Q9" s="3908"/>
      <c r="R9" s="3909"/>
      <c r="S9" s="3910"/>
      <c r="T9" s="3908"/>
      <c r="U9" s="3909"/>
      <c r="V9" s="3910"/>
      <c r="X9" s="3908"/>
      <c r="Y9" s="3909"/>
      <c r="Z9" s="3910"/>
      <c r="AA9" s="3908"/>
      <c r="AB9" s="3909"/>
      <c r="AC9" s="3910"/>
    </row>
    <row r="10" spans="1:30" s="1220" customFormat="1" ht="26.25" thickBot="1">
      <c r="A10" s="3917"/>
      <c r="B10" s="3918"/>
      <c r="C10" s="3918"/>
      <c r="D10" s="3919"/>
      <c r="E10" s="3922"/>
      <c r="G10" s="3800" t="s">
        <v>2010</v>
      </c>
      <c r="H10" s="3801" t="s">
        <v>1923</v>
      </c>
      <c r="J10" s="1260" t="s">
        <v>928</v>
      </c>
      <c r="K10" s="1260" t="s">
        <v>927</v>
      </c>
      <c r="L10" s="1260" t="s">
        <v>929</v>
      </c>
      <c r="M10" s="1260" t="s">
        <v>928</v>
      </c>
      <c r="N10" s="1260" t="s">
        <v>927</v>
      </c>
      <c r="O10" s="1260" t="s">
        <v>926</v>
      </c>
      <c r="Q10" s="1260" t="s">
        <v>928</v>
      </c>
      <c r="R10" s="1260" t="s">
        <v>927</v>
      </c>
      <c r="S10" s="1260" t="s">
        <v>929</v>
      </c>
      <c r="T10" s="1260" t="s">
        <v>928</v>
      </c>
      <c r="U10" s="1260" t="s">
        <v>927</v>
      </c>
      <c r="V10" s="1260" t="s">
        <v>926</v>
      </c>
      <c r="X10" s="1260" t="s">
        <v>928</v>
      </c>
      <c r="Y10" s="1318" t="s">
        <v>927</v>
      </c>
      <c r="Z10" s="1260" t="s">
        <v>929</v>
      </c>
      <c r="AA10" s="1260" t="s">
        <v>928</v>
      </c>
      <c r="AB10" s="1318" t="s">
        <v>927</v>
      </c>
      <c r="AC10" s="1260" t="s">
        <v>926</v>
      </c>
    </row>
    <row r="11" spans="1:30" s="1220" customFormat="1">
      <c r="A11" s="1239"/>
      <c r="B11" s="1230"/>
      <c r="C11" s="1230"/>
      <c r="D11" s="1230"/>
      <c r="E11" s="1286"/>
      <c r="G11" s="1286"/>
      <c r="H11" s="1286"/>
      <c r="J11" s="1286"/>
      <c r="K11" s="1286"/>
      <c r="L11" s="1242"/>
      <c r="M11" s="1317"/>
      <c r="N11" s="1317"/>
      <c r="O11" s="1317"/>
      <c r="Q11" s="1286"/>
      <c r="R11" s="1286"/>
      <c r="S11" s="1242"/>
      <c r="T11" s="1317"/>
      <c r="U11" s="1317"/>
      <c r="V11" s="1317"/>
      <c r="X11" s="1316"/>
      <c r="Y11" s="1239"/>
      <c r="Z11" s="1313"/>
      <c r="AA11" s="1315"/>
      <c r="AB11" s="1312"/>
      <c r="AC11" s="1311"/>
    </row>
    <row r="12" spans="1:30" s="1220" customFormat="1">
      <c r="A12" s="1231" t="s">
        <v>685</v>
      </c>
      <c r="B12" s="1230"/>
      <c r="C12" s="1230"/>
      <c r="D12" s="1230"/>
      <c r="E12" s="1274" t="s">
        <v>825</v>
      </c>
      <c r="G12" s="1228"/>
      <c r="H12" s="1228"/>
      <c r="J12" s="1228">
        <f t="shared" ref="J12:O12" si="0">J14+J16+J18+J20</f>
        <v>0</v>
      </c>
      <c r="K12" s="1228">
        <f t="shared" si="0"/>
        <v>0</v>
      </c>
      <c r="L12" s="1228">
        <f t="shared" si="0"/>
        <v>0</v>
      </c>
      <c r="M12" s="1228">
        <f t="shared" si="0"/>
        <v>0</v>
      </c>
      <c r="N12" s="1228">
        <f t="shared" si="0"/>
        <v>0</v>
      </c>
      <c r="O12" s="1228">
        <f t="shared" si="0"/>
        <v>0</v>
      </c>
      <c r="Q12" s="1228">
        <f t="shared" ref="Q12:V12" si="1">Q14+Q16+Q18+Q20</f>
        <v>0</v>
      </c>
      <c r="R12" s="1228">
        <f t="shared" si="1"/>
        <v>0</v>
      </c>
      <c r="S12" s="1228">
        <f t="shared" si="1"/>
        <v>0</v>
      </c>
      <c r="T12" s="1228">
        <f t="shared" si="1"/>
        <v>0</v>
      </c>
      <c r="U12" s="1228">
        <f t="shared" si="1"/>
        <v>0</v>
      </c>
      <c r="V12" s="1228">
        <f t="shared" si="1"/>
        <v>0</v>
      </c>
      <c r="X12" s="1273">
        <f t="shared" ref="X12:AC12" si="2">X14+X16+X18+X20</f>
        <v>0</v>
      </c>
      <c r="Y12" s="1272">
        <f t="shared" si="2"/>
        <v>0</v>
      </c>
      <c r="Z12" s="1271">
        <f t="shared" si="2"/>
        <v>0</v>
      </c>
      <c r="AA12" s="1273">
        <f t="shared" si="2"/>
        <v>0</v>
      </c>
      <c r="AB12" s="1272">
        <f t="shared" si="2"/>
        <v>0</v>
      </c>
      <c r="AC12" s="1271">
        <f t="shared" si="2"/>
        <v>0</v>
      </c>
    </row>
    <row r="13" spans="1:30" s="1220" customFormat="1">
      <c r="A13" s="1239"/>
      <c r="B13" s="1230"/>
      <c r="C13" s="1230"/>
      <c r="D13" s="1230"/>
      <c r="E13" s="1286"/>
      <c r="G13" s="1278"/>
      <c r="H13" s="1278"/>
      <c r="J13" s="1278"/>
      <c r="K13" s="1278"/>
      <c r="L13" s="1278"/>
      <c r="M13" s="1278"/>
      <c r="N13" s="1278"/>
      <c r="O13" s="1278"/>
      <c r="Q13" s="1278"/>
      <c r="R13" s="1278"/>
      <c r="S13" s="1278"/>
      <c r="T13" s="1278"/>
      <c r="U13" s="1278"/>
      <c r="V13" s="1278"/>
      <c r="X13" s="1277"/>
      <c r="Y13" s="1276"/>
      <c r="Z13" s="1275"/>
      <c r="AA13" s="1277"/>
      <c r="AB13" s="1276"/>
      <c r="AC13" s="1275"/>
    </row>
    <row r="14" spans="1:30" s="1220" customFormat="1">
      <c r="A14" s="1239"/>
      <c r="B14" s="1249" t="s">
        <v>686</v>
      </c>
      <c r="C14" s="1230"/>
      <c r="D14" s="1230"/>
      <c r="E14" s="1293" t="s">
        <v>826</v>
      </c>
      <c r="G14" s="1292"/>
      <c r="H14" s="1292"/>
      <c r="J14" s="1292"/>
      <c r="K14" s="1292"/>
      <c r="L14" s="1291">
        <f>J14+K14</f>
        <v>0</v>
      </c>
      <c r="M14" s="1292"/>
      <c r="N14" s="1292"/>
      <c r="O14" s="1291">
        <f>M14+N14</f>
        <v>0</v>
      </c>
      <c r="Q14" s="1292"/>
      <c r="R14" s="1292"/>
      <c r="S14" s="1291">
        <f>Q14+R14</f>
        <v>0</v>
      </c>
      <c r="T14" s="1292"/>
      <c r="U14" s="1292"/>
      <c r="V14" s="1291">
        <f>T14+U14</f>
        <v>0</v>
      </c>
      <c r="X14" s="1290"/>
      <c r="Y14" s="1288"/>
      <c r="Z14" s="1287">
        <f>X14+Y14</f>
        <v>0</v>
      </c>
      <c r="AA14" s="1290"/>
      <c r="AB14" s="1288"/>
      <c r="AC14" s="1287">
        <f>AA14+AB14</f>
        <v>0</v>
      </c>
    </row>
    <row r="15" spans="1:30" s="1220" customFormat="1">
      <c r="A15" s="1239"/>
      <c r="B15" s="1230"/>
      <c r="C15" s="1230"/>
      <c r="D15" s="1230"/>
      <c r="E15" s="1286"/>
      <c r="G15" s="1240"/>
      <c r="H15" s="1240"/>
      <c r="J15" s="1240"/>
      <c r="K15" s="1240"/>
      <c r="L15" s="1240"/>
      <c r="M15" s="1240"/>
      <c r="N15" s="1240"/>
      <c r="O15" s="1240"/>
      <c r="Q15" s="1240"/>
      <c r="R15" s="1240"/>
      <c r="S15" s="1240"/>
      <c r="T15" s="1240"/>
      <c r="U15" s="1240"/>
      <c r="V15" s="1240"/>
      <c r="X15" s="1310"/>
      <c r="Y15" s="1309"/>
      <c r="Z15" s="1308"/>
      <c r="AA15" s="1310"/>
      <c r="AB15" s="1309"/>
      <c r="AC15" s="1308"/>
    </row>
    <row r="16" spans="1:30" s="1220" customFormat="1">
      <c r="A16" s="1239"/>
      <c r="B16" s="1249" t="s">
        <v>687</v>
      </c>
      <c r="C16" s="1230"/>
      <c r="D16" s="1230"/>
      <c r="E16" s="1293" t="s">
        <v>827</v>
      </c>
      <c r="G16" s="1292"/>
      <c r="H16" s="1292"/>
      <c r="J16" s="1292"/>
      <c r="K16" s="1292"/>
      <c r="L16" s="1291">
        <f>J16+K16</f>
        <v>0</v>
      </c>
      <c r="M16" s="1292"/>
      <c r="N16" s="1292"/>
      <c r="O16" s="1291">
        <f>M16+N16</f>
        <v>0</v>
      </c>
      <c r="Q16" s="1292"/>
      <c r="R16" s="1292"/>
      <c r="S16" s="1291">
        <f>Q16+R16</f>
        <v>0</v>
      </c>
      <c r="T16" s="1292"/>
      <c r="U16" s="1292"/>
      <c r="V16" s="1291">
        <f>T16+U16</f>
        <v>0</v>
      </c>
      <c r="X16" s="1290"/>
      <c r="Y16" s="1288"/>
      <c r="Z16" s="1287">
        <f>X16+Y16</f>
        <v>0</v>
      </c>
      <c r="AA16" s="1290"/>
      <c r="AB16" s="1288"/>
      <c r="AC16" s="1287">
        <f>AA16+AB16</f>
        <v>0</v>
      </c>
    </row>
    <row r="17" spans="1:29" s="1220" customFormat="1">
      <c r="A17" s="1239"/>
      <c r="B17" s="1230"/>
      <c r="C17" s="1230"/>
      <c r="D17" s="1230"/>
      <c r="E17" s="1286"/>
      <c r="G17" s="1278"/>
      <c r="H17" s="1278"/>
      <c r="J17" s="1278"/>
      <c r="K17" s="1278"/>
      <c r="L17" s="1278"/>
      <c r="M17" s="1278"/>
      <c r="N17" s="1278"/>
      <c r="O17" s="1278"/>
      <c r="Q17" s="1278"/>
      <c r="R17" s="1278"/>
      <c r="S17" s="1278"/>
      <c r="T17" s="1278"/>
      <c r="U17" s="1278"/>
      <c r="V17" s="1278"/>
      <c r="X17" s="1277"/>
      <c r="Y17" s="1276"/>
      <c r="Z17" s="1275"/>
      <c r="AA17" s="1277"/>
      <c r="AB17" s="1276"/>
      <c r="AC17" s="1275"/>
    </row>
    <row r="18" spans="1:29" s="1220" customFormat="1">
      <c r="A18" s="1239"/>
      <c r="B18" s="1249" t="s">
        <v>688</v>
      </c>
      <c r="C18" s="1230"/>
      <c r="D18" s="1230"/>
      <c r="E18" s="1293" t="s">
        <v>828</v>
      </c>
      <c r="G18" s="1292"/>
      <c r="H18" s="1292"/>
      <c r="J18" s="1292"/>
      <c r="K18" s="1292"/>
      <c r="L18" s="1291">
        <f>J18+K18</f>
        <v>0</v>
      </c>
      <c r="M18" s="1292"/>
      <c r="N18" s="1292"/>
      <c r="O18" s="1291">
        <f>M18+N18</f>
        <v>0</v>
      </c>
      <c r="Q18" s="1292"/>
      <c r="R18" s="1292"/>
      <c r="S18" s="1291">
        <f>Q18+R18</f>
        <v>0</v>
      </c>
      <c r="T18" s="1292"/>
      <c r="U18" s="1292"/>
      <c r="V18" s="1291">
        <f>T18+U18</f>
        <v>0</v>
      </c>
      <c r="X18" s="1290"/>
      <c r="Y18" s="1288"/>
      <c r="Z18" s="1287">
        <f>X18+Y18</f>
        <v>0</v>
      </c>
      <c r="AA18" s="1290"/>
      <c r="AB18" s="1288"/>
      <c r="AC18" s="1287">
        <f>AA18+AB18</f>
        <v>0</v>
      </c>
    </row>
    <row r="19" spans="1:29" s="1220" customFormat="1">
      <c r="A19" s="1239"/>
      <c r="B19" s="1230"/>
      <c r="C19" s="1230"/>
      <c r="D19" s="1230"/>
      <c r="E19" s="1286"/>
      <c r="G19" s="1278"/>
      <c r="H19" s="1278"/>
      <c r="J19" s="1278"/>
      <c r="K19" s="1278"/>
      <c r="L19" s="1278"/>
      <c r="M19" s="1278"/>
      <c r="N19" s="1278"/>
      <c r="O19" s="1278"/>
      <c r="Q19" s="1278"/>
      <c r="R19" s="1278"/>
      <c r="S19" s="1278"/>
      <c r="T19" s="1278"/>
      <c r="U19" s="1278"/>
      <c r="V19" s="1278"/>
      <c r="X19" s="1277"/>
      <c r="Y19" s="1276"/>
      <c r="Z19" s="1275"/>
      <c r="AA19" s="1277"/>
      <c r="AB19" s="1276"/>
      <c r="AC19" s="1275"/>
    </row>
    <row r="20" spans="1:29" s="1220" customFormat="1">
      <c r="A20" s="1239"/>
      <c r="B20" s="1249" t="s">
        <v>689</v>
      </c>
      <c r="C20" s="1230"/>
      <c r="D20" s="1254"/>
      <c r="E20" s="1293" t="s">
        <v>829</v>
      </c>
      <c r="G20" s="1292"/>
      <c r="H20" s="1292"/>
      <c r="J20" s="1292"/>
      <c r="K20" s="1292"/>
      <c r="L20" s="1291">
        <f>J20+K20</f>
        <v>0</v>
      </c>
      <c r="M20" s="1292"/>
      <c r="N20" s="1292"/>
      <c r="O20" s="1291">
        <f>M20+N20</f>
        <v>0</v>
      </c>
      <c r="Q20" s="1292"/>
      <c r="R20" s="1292"/>
      <c r="S20" s="1291">
        <f>Q20+R20</f>
        <v>0</v>
      </c>
      <c r="T20" s="1292"/>
      <c r="U20" s="1292"/>
      <c r="V20" s="1291">
        <f>T20+U20</f>
        <v>0</v>
      </c>
      <c r="X20" s="1290"/>
      <c r="Y20" s="1288"/>
      <c r="Z20" s="1287">
        <f>X20+Y20</f>
        <v>0</v>
      </c>
      <c r="AA20" s="1290"/>
      <c r="AB20" s="1288"/>
      <c r="AC20" s="1287">
        <f>AA20+AB20</f>
        <v>0</v>
      </c>
    </row>
    <row r="21" spans="1:29" s="1220" customFormat="1">
      <c r="A21" s="1239"/>
      <c r="B21" s="1230"/>
      <c r="C21" s="1230"/>
      <c r="D21" s="1230"/>
      <c r="E21" s="1286"/>
      <c r="G21" s="1278"/>
      <c r="H21" s="1278"/>
      <c r="J21" s="1278"/>
      <c r="K21" s="1278"/>
      <c r="L21" s="1278"/>
      <c r="M21" s="1278"/>
      <c r="N21" s="1278"/>
      <c r="O21" s="1278"/>
      <c r="Q21" s="1278"/>
      <c r="R21" s="1278"/>
      <c r="S21" s="1278"/>
      <c r="T21" s="1278"/>
      <c r="U21" s="1278"/>
      <c r="V21" s="1278"/>
      <c r="X21" s="1277"/>
      <c r="Y21" s="1276"/>
      <c r="Z21" s="1275"/>
      <c r="AA21" s="1277"/>
      <c r="AB21" s="1276"/>
      <c r="AC21" s="1275"/>
    </row>
    <row r="22" spans="1:29" s="1220" customFormat="1">
      <c r="A22" s="1231" t="s">
        <v>690</v>
      </c>
      <c r="B22" s="1230"/>
      <c r="C22" s="1230"/>
      <c r="D22" s="1230"/>
      <c r="E22" s="1274" t="s">
        <v>830</v>
      </c>
      <c r="G22" s="1228"/>
      <c r="H22" s="1228"/>
      <c r="J22" s="1228">
        <f t="shared" ref="J22:O22" si="3">J24+J26+J28+J30+J32+J34</f>
        <v>0</v>
      </c>
      <c r="K22" s="1228">
        <f t="shared" si="3"/>
        <v>0</v>
      </c>
      <c r="L22" s="1228">
        <f t="shared" si="3"/>
        <v>0</v>
      </c>
      <c r="M22" s="1228">
        <f t="shared" si="3"/>
        <v>0</v>
      </c>
      <c r="N22" s="1228">
        <f t="shared" si="3"/>
        <v>0</v>
      </c>
      <c r="O22" s="1228">
        <f t="shared" si="3"/>
        <v>0</v>
      </c>
      <c r="Q22" s="1228">
        <f t="shared" ref="Q22:V22" si="4">Q24+Q26+Q28+Q30+Q32+Q34</f>
        <v>0</v>
      </c>
      <c r="R22" s="1228">
        <f t="shared" si="4"/>
        <v>0</v>
      </c>
      <c r="S22" s="1228">
        <f t="shared" si="4"/>
        <v>0</v>
      </c>
      <c r="T22" s="1228">
        <f t="shared" si="4"/>
        <v>0</v>
      </c>
      <c r="U22" s="1228">
        <f t="shared" si="4"/>
        <v>0</v>
      </c>
      <c r="V22" s="1228">
        <f t="shared" si="4"/>
        <v>0</v>
      </c>
      <c r="X22" s="1273">
        <f t="shared" ref="X22:AC22" si="5">X24+X26+X28+X30+X32+X34</f>
        <v>0</v>
      </c>
      <c r="Y22" s="1272">
        <f t="shared" si="5"/>
        <v>0</v>
      </c>
      <c r="Z22" s="1271">
        <f t="shared" si="5"/>
        <v>0</v>
      </c>
      <c r="AA22" s="1273">
        <f t="shared" si="5"/>
        <v>0</v>
      </c>
      <c r="AB22" s="1272">
        <f t="shared" si="5"/>
        <v>0</v>
      </c>
      <c r="AC22" s="1271">
        <f t="shared" si="5"/>
        <v>0</v>
      </c>
    </row>
    <row r="23" spans="1:29" s="1220" customFormat="1">
      <c r="A23" s="1239"/>
      <c r="B23" s="1230"/>
      <c r="C23" s="1230"/>
      <c r="D23" s="1230"/>
      <c r="E23" s="1286"/>
      <c r="G23" s="1278"/>
      <c r="H23" s="1278"/>
      <c r="J23" s="1278"/>
      <c r="K23" s="1278"/>
      <c r="L23" s="1278"/>
      <c r="M23" s="1278"/>
      <c r="N23" s="1278"/>
      <c r="O23" s="1278"/>
      <c r="Q23" s="1278"/>
      <c r="R23" s="1278"/>
      <c r="S23" s="1278"/>
      <c r="T23" s="1278"/>
      <c r="U23" s="1278"/>
      <c r="V23" s="1278"/>
      <c r="X23" s="1277"/>
      <c r="Y23" s="1276"/>
      <c r="Z23" s="1275"/>
      <c r="AA23" s="1277"/>
      <c r="AB23" s="1276"/>
      <c r="AC23" s="1275"/>
    </row>
    <row r="24" spans="1:29" s="1220" customFormat="1">
      <c r="A24" s="1239"/>
      <c r="B24" s="1249" t="s">
        <v>691</v>
      </c>
      <c r="C24" s="1230"/>
      <c r="D24" s="1230"/>
      <c r="E24" s="1293" t="s">
        <v>831</v>
      </c>
      <c r="G24" s="1292"/>
      <c r="H24" s="1292"/>
      <c r="J24" s="1292"/>
      <c r="K24" s="1292"/>
      <c r="L24" s="1291">
        <f>J24+K24</f>
        <v>0</v>
      </c>
      <c r="M24" s="1292"/>
      <c r="N24" s="1292"/>
      <c r="O24" s="1291">
        <f>M24+N24</f>
        <v>0</v>
      </c>
      <c r="Q24" s="1292"/>
      <c r="R24" s="1292"/>
      <c r="S24" s="1291">
        <f>Q24+R24</f>
        <v>0</v>
      </c>
      <c r="T24" s="1292"/>
      <c r="U24" s="1292"/>
      <c r="V24" s="1291">
        <f>T24+U24</f>
        <v>0</v>
      </c>
      <c r="X24" s="1290"/>
      <c r="Y24" s="1288"/>
      <c r="Z24" s="1287">
        <f>X24+Y24</f>
        <v>0</v>
      </c>
      <c r="AA24" s="1290"/>
      <c r="AB24" s="1288"/>
      <c r="AC24" s="1287">
        <f>AA24+AB24</f>
        <v>0</v>
      </c>
    </row>
    <row r="25" spans="1:29" s="1220" customFormat="1">
      <c r="A25" s="1239"/>
      <c r="B25" s="1230"/>
      <c r="C25" s="1230"/>
      <c r="D25" s="1230"/>
      <c r="E25" s="1286"/>
      <c r="G25" s="1278"/>
      <c r="H25" s="1278"/>
      <c r="J25" s="1278"/>
      <c r="K25" s="1278"/>
      <c r="L25" s="1278"/>
      <c r="M25" s="1278"/>
      <c r="N25" s="1278"/>
      <c r="O25" s="1278"/>
      <c r="Q25" s="1278"/>
      <c r="R25" s="1278"/>
      <c r="S25" s="1278"/>
      <c r="T25" s="1278"/>
      <c r="U25" s="1278"/>
      <c r="V25" s="1278"/>
      <c r="X25" s="1277"/>
      <c r="Y25" s="1276"/>
      <c r="Z25" s="1275"/>
      <c r="AA25" s="1277"/>
      <c r="AB25" s="1276"/>
      <c r="AC25" s="1275"/>
    </row>
    <row r="26" spans="1:29" s="1220" customFormat="1">
      <c r="A26" s="1239"/>
      <c r="B26" s="1249" t="s">
        <v>692</v>
      </c>
      <c r="C26" s="1230"/>
      <c r="D26" s="1230"/>
      <c r="E26" s="1293" t="s">
        <v>832</v>
      </c>
      <c r="G26" s="1292"/>
      <c r="H26" s="1292"/>
      <c r="J26" s="1292"/>
      <c r="K26" s="1292"/>
      <c r="L26" s="1291">
        <f>J26+K26</f>
        <v>0</v>
      </c>
      <c r="M26" s="1292"/>
      <c r="N26" s="1292"/>
      <c r="O26" s="1291">
        <f>M26+N26</f>
        <v>0</v>
      </c>
      <c r="Q26" s="1292"/>
      <c r="R26" s="1292"/>
      <c r="S26" s="1291">
        <f>Q26+R26</f>
        <v>0</v>
      </c>
      <c r="T26" s="1292"/>
      <c r="U26" s="1292"/>
      <c r="V26" s="1291">
        <f>T26+U26</f>
        <v>0</v>
      </c>
      <c r="X26" s="1290"/>
      <c r="Y26" s="1288"/>
      <c r="Z26" s="1287">
        <f>X26+Y26</f>
        <v>0</v>
      </c>
      <c r="AA26" s="1290"/>
      <c r="AB26" s="1288"/>
      <c r="AC26" s="1287">
        <f>AA26+AB26</f>
        <v>0</v>
      </c>
    </row>
    <row r="27" spans="1:29" s="1220" customFormat="1">
      <c r="A27" s="1239"/>
      <c r="B27" s="1230"/>
      <c r="C27" s="1230"/>
      <c r="D27" s="1230"/>
      <c r="E27" s="1286"/>
      <c r="G27" s="1278"/>
      <c r="H27" s="1278"/>
      <c r="J27" s="1278"/>
      <c r="K27" s="1278"/>
      <c r="L27" s="1278"/>
      <c r="M27" s="1278"/>
      <c r="N27" s="1278"/>
      <c r="O27" s="1278"/>
      <c r="Q27" s="1278"/>
      <c r="R27" s="1278"/>
      <c r="S27" s="1278"/>
      <c r="T27" s="1278"/>
      <c r="U27" s="1278"/>
      <c r="V27" s="1278"/>
      <c r="X27" s="1277"/>
      <c r="Y27" s="1276"/>
      <c r="Z27" s="1275"/>
      <c r="AA27" s="1277"/>
      <c r="AB27" s="1276"/>
      <c r="AC27" s="1275"/>
    </row>
    <row r="28" spans="1:29" s="1220" customFormat="1">
      <c r="A28" s="1239"/>
      <c r="B28" s="1249" t="s">
        <v>693</v>
      </c>
      <c r="C28" s="1230"/>
      <c r="D28" s="1230"/>
      <c r="E28" s="1293" t="s">
        <v>833</v>
      </c>
      <c r="G28" s="1292"/>
      <c r="H28" s="1292"/>
      <c r="J28" s="1292"/>
      <c r="K28" s="1292"/>
      <c r="L28" s="1291">
        <f>J28+K28</f>
        <v>0</v>
      </c>
      <c r="M28" s="1292"/>
      <c r="N28" s="1292"/>
      <c r="O28" s="1291">
        <f>M28+N28</f>
        <v>0</v>
      </c>
      <c r="Q28" s="1292"/>
      <c r="R28" s="1292"/>
      <c r="S28" s="1291">
        <f>Q28+R28</f>
        <v>0</v>
      </c>
      <c r="T28" s="1292"/>
      <c r="U28" s="1292"/>
      <c r="V28" s="1291">
        <f>T28+U28</f>
        <v>0</v>
      </c>
      <c r="X28" s="1290"/>
      <c r="Y28" s="1288"/>
      <c r="Z28" s="1287">
        <f>X28+Y28</f>
        <v>0</v>
      </c>
      <c r="AA28" s="1290"/>
      <c r="AB28" s="1288"/>
      <c r="AC28" s="1287">
        <f>AA28+AB28</f>
        <v>0</v>
      </c>
    </row>
    <row r="29" spans="1:29" s="1220" customFormat="1">
      <c r="A29" s="1239"/>
      <c r="B29" s="1230"/>
      <c r="C29" s="1230"/>
      <c r="D29" s="1230"/>
      <c r="E29" s="1286"/>
      <c r="G29" s="1278"/>
      <c r="H29" s="1278"/>
      <c r="J29" s="1278"/>
      <c r="K29" s="1278"/>
      <c r="L29" s="1278"/>
      <c r="M29" s="1278"/>
      <c r="N29" s="1278"/>
      <c r="O29" s="1278"/>
      <c r="Q29" s="1278"/>
      <c r="R29" s="1278"/>
      <c r="S29" s="1278"/>
      <c r="T29" s="1278"/>
      <c r="U29" s="1278"/>
      <c r="V29" s="1278"/>
      <c r="X29" s="1277"/>
      <c r="Y29" s="1276"/>
      <c r="Z29" s="1275"/>
      <c r="AA29" s="1277"/>
      <c r="AB29" s="1276"/>
      <c r="AC29" s="1275"/>
    </row>
    <row r="30" spans="1:29" s="1220" customFormat="1">
      <c r="A30" s="1239"/>
      <c r="B30" s="1249" t="s">
        <v>694</v>
      </c>
      <c r="C30" s="1230"/>
      <c r="D30" s="1230"/>
      <c r="E30" s="1293" t="s">
        <v>748</v>
      </c>
      <c r="G30" s="1241"/>
      <c r="H30" s="1241"/>
      <c r="J30" s="1241"/>
      <c r="K30" s="1241"/>
      <c r="L30" s="1291">
        <f>J30+K30</f>
        <v>0</v>
      </c>
      <c r="M30" s="1241"/>
      <c r="N30" s="1241"/>
      <c r="O30" s="1291">
        <f>M30+N30</f>
        <v>0</v>
      </c>
      <c r="Q30" s="1241"/>
      <c r="R30" s="1241"/>
      <c r="S30" s="1291">
        <f>Q30+R30</f>
        <v>0</v>
      </c>
      <c r="T30" s="1241"/>
      <c r="U30" s="1241"/>
      <c r="V30" s="1291">
        <f>T30+U30</f>
        <v>0</v>
      </c>
      <c r="X30" s="1307"/>
      <c r="Y30" s="1305"/>
      <c r="Z30" s="1287">
        <f>X30+Y30</f>
        <v>0</v>
      </c>
      <c r="AA30" s="1307"/>
      <c r="AB30" s="1305"/>
      <c r="AC30" s="1287">
        <f>AA30+AB30</f>
        <v>0</v>
      </c>
    </row>
    <row r="31" spans="1:29" s="1220" customFormat="1">
      <c r="A31" s="1239"/>
      <c r="B31" s="1230"/>
      <c r="C31" s="1230"/>
      <c r="D31" s="1230"/>
      <c r="E31" s="1286"/>
      <c r="G31" s="1278"/>
      <c r="H31" s="1278"/>
      <c r="J31" s="1278"/>
      <c r="K31" s="1278"/>
      <c r="L31" s="1278"/>
      <c r="M31" s="1278"/>
      <c r="N31" s="1278"/>
      <c r="O31" s="1278"/>
      <c r="Q31" s="1278"/>
      <c r="R31" s="1278"/>
      <c r="S31" s="1278"/>
      <c r="T31" s="1278"/>
      <c r="U31" s="1278"/>
      <c r="V31" s="1278"/>
      <c r="X31" s="1277"/>
      <c r="Y31" s="1276"/>
      <c r="Z31" s="1275"/>
      <c r="AA31" s="1277"/>
      <c r="AB31" s="1276"/>
      <c r="AC31" s="1275"/>
    </row>
    <row r="32" spans="1:29" s="1220" customFormat="1">
      <c r="A32" s="1239"/>
      <c r="B32" s="1299" t="s">
        <v>695</v>
      </c>
      <c r="C32" s="1230"/>
      <c r="D32" s="1230"/>
      <c r="E32" s="1304" t="s">
        <v>834</v>
      </c>
      <c r="G32" s="1303"/>
      <c r="H32" s="1303"/>
      <c r="J32" s="1303"/>
      <c r="K32" s="1303"/>
      <c r="L32" s="1291">
        <f>J32+K32</f>
        <v>0</v>
      </c>
      <c r="M32" s="1303"/>
      <c r="N32" s="1303"/>
      <c r="O32" s="1291">
        <f>M32+N32</f>
        <v>0</v>
      </c>
      <c r="Q32" s="1303"/>
      <c r="R32" s="1303"/>
      <c r="S32" s="1291">
        <f>Q32+R32</f>
        <v>0</v>
      </c>
      <c r="T32" s="1303"/>
      <c r="U32" s="1303"/>
      <c r="V32" s="1291">
        <f>T32+U32</f>
        <v>0</v>
      </c>
      <c r="X32" s="1302"/>
      <c r="Y32" s="1300"/>
      <c r="Z32" s="1287">
        <f>X32+Y32</f>
        <v>0</v>
      </c>
      <c r="AA32" s="1302"/>
      <c r="AB32" s="1300"/>
      <c r="AC32" s="1287">
        <f>AA32+AB32</f>
        <v>0</v>
      </c>
    </row>
    <row r="33" spans="1:29" s="1220" customFormat="1">
      <c r="A33" s="1239"/>
      <c r="B33" s="1299"/>
      <c r="C33" s="1230"/>
      <c r="D33" s="1230"/>
      <c r="E33" s="1298"/>
      <c r="G33" s="1297"/>
      <c r="H33" s="1297"/>
      <c r="J33" s="1297"/>
      <c r="K33" s="1297"/>
      <c r="L33" s="1297"/>
      <c r="M33" s="1297"/>
      <c r="N33" s="1297"/>
      <c r="O33" s="1297"/>
      <c r="Q33" s="1297"/>
      <c r="R33" s="1297"/>
      <c r="S33" s="1297"/>
      <c r="T33" s="1297"/>
      <c r="U33" s="1297"/>
      <c r="V33" s="1297"/>
      <c r="X33" s="1296"/>
      <c r="Y33" s="1295"/>
      <c r="Z33" s="1294"/>
      <c r="AA33" s="1296"/>
      <c r="AB33" s="1295"/>
      <c r="AC33" s="1294"/>
    </row>
    <row r="34" spans="1:29" s="1220" customFormat="1">
      <c r="A34" s="1239"/>
      <c r="B34" s="1249" t="s">
        <v>696</v>
      </c>
      <c r="C34" s="1230"/>
      <c r="D34" s="1230"/>
      <c r="E34" s="1293" t="s">
        <v>835</v>
      </c>
      <c r="G34" s="1292"/>
      <c r="H34" s="1292"/>
      <c r="J34" s="1292"/>
      <c r="K34" s="1292"/>
      <c r="L34" s="1291">
        <f>J34+K34</f>
        <v>0</v>
      </c>
      <c r="M34" s="1292"/>
      <c r="N34" s="1292"/>
      <c r="O34" s="1291">
        <f>M34+N34</f>
        <v>0</v>
      </c>
      <c r="Q34" s="1292"/>
      <c r="R34" s="1292"/>
      <c r="S34" s="1291">
        <f>Q34+R34</f>
        <v>0</v>
      </c>
      <c r="T34" s="1292"/>
      <c r="U34" s="1292"/>
      <c r="V34" s="1291">
        <f>T34+U34</f>
        <v>0</v>
      </c>
      <c r="X34" s="1290"/>
      <c r="Y34" s="1288"/>
      <c r="Z34" s="1287">
        <f>X34+Y34</f>
        <v>0</v>
      </c>
      <c r="AA34" s="1290"/>
      <c r="AB34" s="1288"/>
      <c r="AC34" s="1287">
        <f>AA34+AB34</f>
        <v>0</v>
      </c>
    </row>
    <row r="35" spans="1:29" s="1220" customFormat="1">
      <c r="A35" s="1239"/>
      <c r="B35" s="1230"/>
      <c r="C35" s="1230"/>
      <c r="D35" s="1230"/>
      <c r="E35" s="1286"/>
      <c r="G35" s="1285"/>
      <c r="H35" s="1285"/>
      <c r="J35" s="1285"/>
      <c r="K35" s="1285"/>
      <c r="L35" s="1285"/>
      <c r="M35" s="1285"/>
      <c r="N35" s="1285"/>
      <c r="O35" s="1285"/>
      <c r="Q35" s="1285"/>
      <c r="R35" s="1285"/>
      <c r="S35" s="1285"/>
      <c r="T35" s="1285"/>
      <c r="U35" s="1285"/>
      <c r="V35" s="1285"/>
      <c r="X35" s="1284"/>
      <c r="Y35" s="1283"/>
      <c r="Z35" s="1282"/>
      <c r="AA35" s="1284"/>
      <c r="AB35" s="1283"/>
      <c r="AC35" s="1282"/>
    </row>
    <row r="36" spans="1:29" s="1220" customFormat="1">
      <c r="A36" s="1281"/>
      <c r="B36" s="1280"/>
      <c r="C36" s="1280"/>
      <c r="D36" s="1280"/>
      <c r="E36" s="1279"/>
      <c r="G36" s="1278"/>
      <c r="H36" s="1278"/>
      <c r="J36" s="1278"/>
      <c r="K36" s="1278"/>
      <c r="L36" s="1278"/>
      <c r="M36" s="1278"/>
      <c r="N36" s="1278"/>
      <c r="O36" s="1278"/>
      <c r="Q36" s="1278"/>
      <c r="R36" s="1278"/>
      <c r="S36" s="1278"/>
      <c r="T36" s="1278"/>
      <c r="U36" s="1278"/>
      <c r="V36" s="1278"/>
      <c r="X36" s="1277"/>
      <c r="Y36" s="1276"/>
      <c r="Z36" s="1275"/>
      <c r="AA36" s="1277"/>
      <c r="AB36" s="1276"/>
      <c r="AC36" s="1275"/>
    </row>
    <row r="37" spans="1:29" s="1220" customFormat="1">
      <c r="A37" s="1231" t="s">
        <v>697</v>
      </c>
      <c r="B37" s="1230"/>
      <c r="C37" s="1230"/>
      <c r="D37" s="1230"/>
      <c r="E37" s="1274" t="s">
        <v>836</v>
      </c>
      <c r="G37" s="1228"/>
      <c r="H37" s="1228"/>
      <c r="J37" s="1228">
        <f t="shared" ref="J37:O37" si="6">J22+J12</f>
        <v>0</v>
      </c>
      <c r="K37" s="1228">
        <f t="shared" si="6"/>
        <v>0</v>
      </c>
      <c r="L37" s="1228">
        <f t="shared" si="6"/>
        <v>0</v>
      </c>
      <c r="M37" s="1228">
        <f t="shared" si="6"/>
        <v>0</v>
      </c>
      <c r="N37" s="1228">
        <f t="shared" si="6"/>
        <v>0</v>
      </c>
      <c r="O37" s="1228">
        <f t="shared" si="6"/>
        <v>0</v>
      </c>
      <c r="Q37" s="1228">
        <f t="shared" ref="Q37:V37" si="7">Q22+Q12</f>
        <v>0</v>
      </c>
      <c r="R37" s="1228">
        <f t="shared" si="7"/>
        <v>0</v>
      </c>
      <c r="S37" s="1228">
        <f t="shared" si="7"/>
        <v>0</v>
      </c>
      <c r="T37" s="1228">
        <f t="shared" si="7"/>
        <v>0</v>
      </c>
      <c r="U37" s="1228">
        <f t="shared" si="7"/>
        <v>0</v>
      </c>
      <c r="V37" s="1228">
        <f t="shared" si="7"/>
        <v>0</v>
      </c>
      <c r="X37" s="1273">
        <f t="shared" ref="X37:AC37" si="8">X22+X12</f>
        <v>0</v>
      </c>
      <c r="Y37" s="1272">
        <f t="shared" si="8"/>
        <v>0</v>
      </c>
      <c r="Z37" s="1271">
        <f t="shared" si="8"/>
        <v>0</v>
      </c>
      <c r="AA37" s="1273">
        <f t="shared" si="8"/>
        <v>0</v>
      </c>
      <c r="AB37" s="1272">
        <f t="shared" si="8"/>
        <v>0</v>
      </c>
      <c r="AC37" s="1271">
        <f t="shared" si="8"/>
        <v>0</v>
      </c>
    </row>
    <row r="38" spans="1:29" s="1220" customFormat="1" ht="13.5" thickBot="1">
      <c r="A38" s="1270"/>
      <c r="B38" s="1226"/>
      <c r="C38" s="1226"/>
      <c r="D38" s="1269"/>
      <c r="E38" s="1268"/>
      <c r="G38" s="1268"/>
      <c r="H38" s="1268"/>
      <c r="J38" s="1268"/>
      <c r="K38" s="1268"/>
      <c r="L38" s="1267"/>
      <c r="M38" s="1267"/>
      <c r="N38" s="1267"/>
      <c r="O38" s="1267"/>
      <c r="Q38" s="1268"/>
      <c r="R38" s="1268"/>
      <c r="S38" s="1267"/>
      <c r="T38" s="1267"/>
      <c r="U38" s="1267"/>
      <c r="V38" s="1267"/>
      <c r="X38" s="1266"/>
      <c r="Y38" s="1263"/>
      <c r="Z38" s="1261"/>
      <c r="AA38" s="1265"/>
      <c r="AB38" s="1262"/>
      <c r="AC38" s="1261"/>
    </row>
    <row r="39" spans="1:29" s="1220" customFormat="1" ht="13.5" thickTop="1">
      <c r="A39" s="1216"/>
      <c r="B39" s="1216"/>
      <c r="C39" s="1216"/>
      <c r="D39" s="1216"/>
      <c r="E39" s="1216"/>
      <c r="J39" s="1216"/>
      <c r="K39" s="1216"/>
      <c r="L39" s="1223"/>
      <c r="M39" s="1221"/>
      <c r="N39" s="1223"/>
      <c r="O39" s="1221"/>
      <c r="Q39" s="1216"/>
      <c r="R39" s="1216"/>
      <c r="S39" s="1223"/>
      <c r="T39" s="1221"/>
      <c r="U39" s="1223"/>
      <c r="V39" s="1221"/>
      <c r="X39" s="1216"/>
      <c r="Y39" s="1216"/>
      <c r="Z39" s="1223"/>
      <c r="AA39" s="1221"/>
      <c r="AB39" s="1223"/>
      <c r="AC39" s="1221"/>
    </row>
    <row r="40" spans="1:29" s="1220" customFormat="1" ht="13.5" thickBot="1">
      <c r="A40" s="1216"/>
      <c r="B40" s="1216"/>
      <c r="C40" s="1216"/>
      <c r="D40" s="1216"/>
      <c r="E40" s="1216"/>
      <c r="J40" s="1216"/>
      <c r="K40" s="1216"/>
      <c r="L40" s="1223"/>
      <c r="M40" s="1221"/>
      <c r="N40" s="1223"/>
      <c r="O40" s="1221"/>
      <c r="Q40" s="1216"/>
      <c r="R40" s="1216"/>
      <c r="S40" s="1223"/>
      <c r="T40" s="1221"/>
      <c r="U40" s="1223"/>
      <c r="V40" s="1221"/>
      <c r="X40" s="1216"/>
      <c r="Y40" s="1216"/>
      <c r="Z40" s="1223"/>
      <c r="AA40" s="1221"/>
      <c r="AB40" s="1223"/>
      <c r="AC40" s="1221"/>
    </row>
    <row r="41" spans="1:29" s="1220" customFormat="1" ht="13.5" customHeight="1" thickBot="1">
      <c r="A41" s="3911" t="s">
        <v>698</v>
      </c>
      <c r="B41" s="3912"/>
      <c r="C41" s="3912"/>
      <c r="D41" s="3913"/>
      <c r="E41" s="3920" t="s">
        <v>824</v>
      </c>
      <c r="G41" s="3926" t="s">
        <v>2009</v>
      </c>
      <c r="H41" s="3927"/>
      <c r="J41" s="3902" t="s">
        <v>932</v>
      </c>
      <c r="K41" s="3903"/>
      <c r="L41" s="3903"/>
      <c r="M41" s="3903"/>
      <c r="N41" s="3903"/>
      <c r="O41" s="3904"/>
      <c r="Q41" s="3902" t="s">
        <v>932</v>
      </c>
      <c r="R41" s="3903"/>
      <c r="S41" s="3903"/>
      <c r="T41" s="3903"/>
      <c r="U41" s="3903"/>
      <c r="V41" s="3904"/>
      <c r="X41" s="3902" t="s">
        <v>932</v>
      </c>
      <c r="Y41" s="3903"/>
      <c r="Z41" s="3903"/>
      <c r="AA41" s="3903"/>
      <c r="AB41" s="3903"/>
      <c r="AC41" s="3904"/>
    </row>
    <row r="42" spans="1:29" s="1220" customFormat="1" ht="13.5" customHeight="1">
      <c r="A42" s="3914"/>
      <c r="B42" s="3915"/>
      <c r="C42" s="3915"/>
      <c r="D42" s="3916"/>
      <c r="E42" s="3921"/>
      <c r="G42" s="3928"/>
      <c r="H42" s="3929"/>
      <c r="J42" s="3905" t="s">
        <v>931</v>
      </c>
      <c r="K42" s="3906"/>
      <c r="L42" s="3907"/>
      <c r="M42" s="3905" t="s">
        <v>930</v>
      </c>
      <c r="N42" s="3906"/>
      <c r="O42" s="3907"/>
      <c r="Q42" s="3905" t="s">
        <v>931</v>
      </c>
      <c r="R42" s="3906"/>
      <c r="S42" s="3907"/>
      <c r="T42" s="3905" t="s">
        <v>930</v>
      </c>
      <c r="U42" s="3906"/>
      <c r="V42" s="3907"/>
      <c r="X42" s="3905" t="s">
        <v>931</v>
      </c>
      <c r="Y42" s="3906"/>
      <c r="Z42" s="3907"/>
      <c r="AA42" s="3905" t="s">
        <v>930</v>
      </c>
      <c r="AB42" s="3906"/>
      <c r="AC42" s="3907"/>
    </row>
    <row r="43" spans="1:29" s="1220" customFormat="1" ht="13.5" thickBot="1">
      <c r="A43" s="3914"/>
      <c r="B43" s="3915"/>
      <c r="C43" s="3915"/>
      <c r="D43" s="3916"/>
      <c r="E43" s="3921"/>
      <c r="G43" s="3930"/>
      <c r="H43" s="3931"/>
      <c r="J43" s="3908"/>
      <c r="K43" s="3909"/>
      <c r="L43" s="3910"/>
      <c r="M43" s="3908"/>
      <c r="N43" s="3909"/>
      <c r="O43" s="3910"/>
      <c r="Q43" s="3908"/>
      <c r="R43" s="3909"/>
      <c r="S43" s="3910"/>
      <c r="T43" s="3908"/>
      <c r="U43" s="3909"/>
      <c r="V43" s="3910"/>
      <c r="X43" s="3908"/>
      <c r="Y43" s="3909"/>
      <c r="Z43" s="3910"/>
      <c r="AA43" s="3908"/>
      <c r="AB43" s="3909"/>
      <c r="AC43" s="3910"/>
    </row>
    <row r="44" spans="1:29" s="1220" customFormat="1" ht="26.25" thickBot="1">
      <c r="A44" s="3917"/>
      <c r="B44" s="3918"/>
      <c r="C44" s="3918"/>
      <c r="D44" s="3919"/>
      <c r="E44" s="3922"/>
      <c r="G44" s="3800" t="s">
        <v>2010</v>
      </c>
      <c r="H44" s="3801" t="s">
        <v>1923</v>
      </c>
      <c r="J44" s="1260" t="s">
        <v>928</v>
      </c>
      <c r="K44" s="1260" t="s">
        <v>927</v>
      </c>
      <c r="L44" s="1260" t="s">
        <v>929</v>
      </c>
      <c r="M44" s="1260" t="s">
        <v>928</v>
      </c>
      <c r="N44" s="1260" t="s">
        <v>927</v>
      </c>
      <c r="O44" s="1260" t="s">
        <v>926</v>
      </c>
      <c r="Q44" s="1260" t="s">
        <v>928</v>
      </c>
      <c r="R44" s="1260" t="s">
        <v>927</v>
      </c>
      <c r="S44" s="1260" t="s">
        <v>929</v>
      </c>
      <c r="T44" s="1260" t="s">
        <v>928</v>
      </c>
      <c r="U44" s="1260" t="s">
        <v>927</v>
      </c>
      <c r="V44" s="1260" t="s">
        <v>926</v>
      </c>
      <c r="X44" s="1260" t="s">
        <v>928</v>
      </c>
      <c r="Y44" s="1260" t="s">
        <v>927</v>
      </c>
      <c r="Z44" s="1260" t="s">
        <v>929</v>
      </c>
      <c r="AA44" s="1260" t="s">
        <v>928</v>
      </c>
      <c r="AB44" s="1260" t="s">
        <v>927</v>
      </c>
      <c r="AC44" s="1260" t="s">
        <v>926</v>
      </c>
    </row>
    <row r="45" spans="1:29" s="1220" customFormat="1" ht="13.5" thickTop="1">
      <c r="A45" s="1239"/>
      <c r="B45" s="1230"/>
      <c r="C45" s="1230"/>
      <c r="D45" s="1230"/>
      <c r="E45" s="1243"/>
      <c r="G45" s="1243"/>
      <c r="H45" s="1243"/>
      <c r="J45" s="1243"/>
      <c r="K45" s="1243"/>
      <c r="L45" s="1250"/>
      <c r="M45" s="1250"/>
      <c r="N45" s="1259"/>
      <c r="O45" s="1250"/>
      <c r="Q45" s="1243"/>
      <c r="R45" s="1243"/>
      <c r="S45" s="1250"/>
      <c r="T45" s="1250"/>
      <c r="U45" s="1259"/>
      <c r="V45" s="1250"/>
      <c r="X45" s="1243"/>
      <c r="Y45" s="1243"/>
      <c r="Z45" s="1250"/>
      <c r="AA45" s="1250"/>
      <c r="AB45" s="1259"/>
      <c r="AC45" s="1250"/>
    </row>
    <row r="46" spans="1:29" s="1220" customFormat="1">
      <c r="A46" s="1231" t="s">
        <v>699</v>
      </c>
      <c r="B46" s="1230"/>
      <c r="C46" s="1230"/>
      <c r="D46" s="1230"/>
      <c r="E46" s="1258" t="s">
        <v>549</v>
      </c>
      <c r="G46" s="1255"/>
      <c r="H46" s="1255"/>
      <c r="J46" s="1255">
        <f t="shared" ref="J46:O46" si="9">J48+J50+J52+J54+J56+J58</f>
        <v>0</v>
      </c>
      <c r="K46" s="1255">
        <f t="shared" si="9"/>
        <v>0</v>
      </c>
      <c r="L46" s="1255">
        <f t="shared" si="9"/>
        <v>0</v>
      </c>
      <c r="M46" s="1255">
        <f t="shared" si="9"/>
        <v>0</v>
      </c>
      <c r="N46" s="1255">
        <f t="shared" si="9"/>
        <v>0</v>
      </c>
      <c r="O46" s="1255">
        <f t="shared" si="9"/>
        <v>0</v>
      </c>
      <c r="Q46" s="1255">
        <f t="shared" ref="Q46:V46" si="10">Q48+Q50+Q52+Q54+Q56+Q58</f>
        <v>0</v>
      </c>
      <c r="R46" s="1255">
        <f t="shared" si="10"/>
        <v>0</v>
      </c>
      <c r="S46" s="1255">
        <f t="shared" si="10"/>
        <v>0</v>
      </c>
      <c r="T46" s="1255">
        <f t="shared" si="10"/>
        <v>0</v>
      </c>
      <c r="U46" s="1255">
        <f t="shared" si="10"/>
        <v>0</v>
      </c>
      <c r="V46" s="1255">
        <f t="shared" si="10"/>
        <v>0</v>
      </c>
      <c r="X46" s="1255">
        <f t="shared" ref="X46:AC46" si="11">X48+X50+X52+X54+X56+X58</f>
        <v>0</v>
      </c>
      <c r="Y46" s="1255">
        <f t="shared" si="11"/>
        <v>0</v>
      </c>
      <c r="Z46" s="1255">
        <f t="shared" si="11"/>
        <v>0</v>
      </c>
      <c r="AA46" s="1255">
        <f t="shared" si="11"/>
        <v>0</v>
      </c>
      <c r="AB46" s="1255">
        <f t="shared" si="11"/>
        <v>0</v>
      </c>
      <c r="AC46" s="1255">
        <f t="shared" si="11"/>
        <v>0</v>
      </c>
    </row>
    <row r="47" spans="1:29" s="1220" customFormat="1">
      <c r="A47" s="1239"/>
      <c r="B47" s="1230"/>
      <c r="C47" s="1230"/>
      <c r="D47" s="1230"/>
      <c r="E47" s="1243"/>
      <c r="G47" s="1242"/>
      <c r="H47" s="1242"/>
      <c r="J47" s="1242"/>
      <c r="K47" s="1242"/>
      <c r="L47" s="1242"/>
      <c r="M47" s="1242"/>
      <c r="N47" s="1242"/>
      <c r="O47" s="1242"/>
      <c r="Q47" s="1242"/>
      <c r="R47" s="1242"/>
      <c r="S47" s="1242"/>
      <c r="T47" s="1242"/>
      <c r="U47" s="1242"/>
      <c r="V47" s="1242"/>
      <c r="X47" s="1242"/>
      <c r="Y47" s="1242"/>
      <c r="Z47" s="1242"/>
      <c r="AA47" s="1242"/>
      <c r="AB47" s="1242"/>
      <c r="AC47" s="1242"/>
    </row>
    <row r="48" spans="1:29" s="1220" customFormat="1">
      <c r="A48" s="1239"/>
      <c r="B48" s="1249" t="s">
        <v>700</v>
      </c>
      <c r="C48" s="1230"/>
      <c r="D48" s="1230"/>
      <c r="E48" s="1257" t="s">
        <v>838</v>
      </c>
      <c r="G48" s="1241"/>
      <c r="H48" s="1241"/>
      <c r="J48" s="1241"/>
      <c r="K48" s="1241"/>
      <c r="L48" s="1240">
        <f>J48+K48</f>
        <v>0</v>
      </c>
      <c r="M48" s="1241"/>
      <c r="N48" s="1241"/>
      <c r="O48" s="1240">
        <f>M48+N48</f>
        <v>0</v>
      </c>
      <c r="Q48" s="1241"/>
      <c r="R48" s="1241"/>
      <c r="S48" s="1240">
        <f>Q48+R48</f>
        <v>0</v>
      </c>
      <c r="T48" s="1241"/>
      <c r="U48" s="1241"/>
      <c r="V48" s="1240">
        <f>T48+U48</f>
        <v>0</v>
      </c>
      <c r="X48" s="1241"/>
      <c r="Y48" s="1241"/>
      <c r="Z48" s="1240">
        <f>X48+Y48</f>
        <v>0</v>
      </c>
      <c r="AA48" s="1241"/>
      <c r="AB48" s="1241"/>
      <c r="AC48" s="1240">
        <f>AA48+AB48</f>
        <v>0</v>
      </c>
    </row>
    <row r="49" spans="1:29" s="1220" customFormat="1">
      <c r="A49" s="1239"/>
      <c r="B49" s="1249"/>
      <c r="C49" s="1230"/>
      <c r="D49" s="1230"/>
      <c r="E49" s="1246"/>
      <c r="G49" s="1250"/>
      <c r="H49" s="1250"/>
      <c r="J49" s="1250"/>
      <c r="K49" s="1250"/>
      <c r="L49" s="1250"/>
      <c r="M49" s="1250"/>
      <c r="N49" s="1250"/>
      <c r="O49" s="1250"/>
      <c r="Q49" s="1250"/>
      <c r="R49" s="1250"/>
      <c r="S49" s="1250"/>
      <c r="T49" s="1250"/>
      <c r="U49" s="1250"/>
      <c r="V49" s="1250"/>
      <c r="X49" s="1250"/>
      <c r="Y49" s="1250"/>
      <c r="Z49" s="1250"/>
      <c r="AA49" s="1250"/>
      <c r="AB49" s="1250"/>
      <c r="AC49" s="1250"/>
    </row>
    <row r="50" spans="1:29" s="1220" customFormat="1">
      <c r="A50" s="1239"/>
      <c r="B50" s="1249" t="s">
        <v>701</v>
      </c>
      <c r="C50" s="1230"/>
      <c r="D50" s="1230"/>
      <c r="E50" s="1257">
        <v>11</v>
      </c>
      <c r="G50" s="1241"/>
      <c r="H50" s="1241"/>
      <c r="J50" s="1241"/>
      <c r="K50" s="1241"/>
      <c r="L50" s="1240">
        <f>J50+K50</f>
        <v>0</v>
      </c>
      <c r="M50" s="1241"/>
      <c r="N50" s="1241"/>
      <c r="O50" s="1240">
        <f>M50+N50</f>
        <v>0</v>
      </c>
      <c r="Q50" s="1241"/>
      <c r="R50" s="1241"/>
      <c r="S50" s="1240">
        <f>Q50+R50</f>
        <v>0</v>
      </c>
      <c r="T50" s="1241"/>
      <c r="U50" s="1241"/>
      <c r="V50" s="1240">
        <f>T50+U50</f>
        <v>0</v>
      </c>
      <c r="X50" s="1241"/>
      <c r="Y50" s="1241"/>
      <c r="Z50" s="1240">
        <f>X50+Y50</f>
        <v>0</v>
      </c>
      <c r="AA50" s="1241"/>
      <c r="AB50" s="1241"/>
      <c r="AC50" s="1240">
        <f>AA50+AB50</f>
        <v>0</v>
      </c>
    </row>
    <row r="51" spans="1:29" s="1220" customFormat="1">
      <c r="A51" s="1239"/>
      <c r="B51" s="1249"/>
      <c r="C51" s="1230"/>
      <c r="D51" s="1230"/>
      <c r="E51" s="1246"/>
      <c r="G51" s="1250"/>
      <c r="H51" s="1250"/>
      <c r="J51" s="1250"/>
      <c r="K51" s="1250"/>
      <c r="L51" s="1250"/>
      <c r="M51" s="1250"/>
      <c r="N51" s="1250"/>
      <c r="O51" s="1250"/>
      <c r="Q51" s="1250"/>
      <c r="R51" s="1250"/>
      <c r="S51" s="1250"/>
      <c r="T51" s="1250"/>
      <c r="U51" s="1250"/>
      <c r="V51" s="1250"/>
      <c r="X51" s="1250"/>
      <c r="Y51" s="1250"/>
      <c r="Z51" s="1250"/>
      <c r="AA51" s="1250"/>
      <c r="AB51" s="1250"/>
      <c r="AC51" s="1250"/>
    </row>
    <row r="52" spans="1:29" s="1220" customFormat="1">
      <c r="A52" s="1239"/>
      <c r="B52" s="1238" t="s">
        <v>702</v>
      </c>
      <c r="C52" s="1248"/>
      <c r="D52" s="1230"/>
      <c r="E52" s="1257" t="s">
        <v>839</v>
      </c>
      <c r="G52" s="1241"/>
      <c r="H52" s="1241"/>
      <c r="J52" s="1241"/>
      <c r="K52" s="1241"/>
      <c r="L52" s="1240">
        <f>J52+K52</f>
        <v>0</v>
      </c>
      <c r="M52" s="1241"/>
      <c r="N52" s="1241"/>
      <c r="O52" s="1240">
        <f>M52+N52</f>
        <v>0</v>
      </c>
      <c r="Q52" s="1241"/>
      <c r="R52" s="1241"/>
      <c r="S52" s="1240">
        <f>Q52+R52</f>
        <v>0</v>
      </c>
      <c r="T52" s="1241"/>
      <c r="U52" s="1241"/>
      <c r="V52" s="1240">
        <f>T52+U52</f>
        <v>0</v>
      </c>
      <c r="X52" s="1241"/>
      <c r="Y52" s="1241"/>
      <c r="Z52" s="1240">
        <f>X52+Y52</f>
        <v>0</v>
      </c>
      <c r="AA52" s="1241"/>
      <c r="AB52" s="1241"/>
      <c r="AC52" s="1240">
        <f>AA52+AB52</f>
        <v>0</v>
      </c>
    </row>
    <row r="53" spans="1:29" s="1220" customFormat="1">
      <c r="A53" s="1239"/>
      <c r="B53" s="1230"/>
      <c r="C53" s="1248"/>
      <c r="D53" s="1254"/>
      <c r="E53" s="1246"/>
      <c r="G53" s="1250"/>
      <c r="H53" s="1250"/>
      <c r="J53" s="1250"/>
      <c r="K53" s="1250"/>
      <c r="L53" s="1250"/>
      <c r="M53" s="1250"/>
      <c r="N53" s="1250"/>
      <c r="O53" s="1250"/>
      <c r="Q53" s="1250"/>
      <c r="R53" s="1250"/>
      <c r="S53" s="1250"/>
      <c r="T53" s="1250"/>
      <c r="U53" s="1250"/>
      <c r="V53" s="1250"/>
      <c r="X53" s="1250"/>
      <c r="Y53" s="1250"/>
      <c r="Z53" s="1250"/>
      <c r="AA53" s="1250"/>
      <c r="AB53" s="1250"/>
      <c r="AC53" s="1250"/>
    </row>
    <row r="54" spans="1:29" s="1220" customFormat="1">
      <c r="A54" s="1239"/>
      <c r="B54" s="1238" t="s">
        <v>703</v>
      </c>
      <c r="C54" s="1248"/>
      <c r="D54" s="1254"/>
      <c r="E54" s="1257" t="s">
        <v>840</v>
      </c>
      <c r="G54" s="1241"/>
      <c r="H54" s="1241"/>
      <c r="J54" s="1241"/>
      <c r="K54" s="1241"/>
      <c r="L54" s="1240">
        <f>J54+K54</f>
        <v>0</v>
      </c>
      <c r="M54" s="1241"/>
      <c r="N54" s="1241"/>
      <c r="O54" s="1240">
        <f>M54+N54</f>
        <v>0</v>
      </c>
      <c r="Q54" s="1241"/>
      <c r="R54" s="1241"/>
      <c r="S54" s="1240">
        <f>Q54+R54</f>
        <v>0</v>
      </c>
      <c r="T54" s="1241"/>
      <c r="U54" s="1241"/>
      <c r="V54" s="1240">
        <f>T54+U54</f>
        <v>0</v>
      </c>
      <c r="X54" s="1241"/>
      <c r="Y54" s="1241"/>
      <c r="Z54" s="1240">
        <f>X54+Y54</f>
        <v>0</v>
      </c>
      <c r="AA54" s="1241"/>
      <c r="AB54" s="1241"/>
      <c r="AC54" s="1240">
        <f>AA54+AB54</f>
        <v>0</v>
      </c>
    </row>
    <row r="55" spans="1:29" s="1220" customFormat="1">
      <c r="A55" s="1239"/>
      <c r="B55" s="1249"/>
      <c r="C55" s="1230"/>
      <c r="D55" s="1254"/>
      <c r="E55" s="1257"/>
      <c r="G55" s="1250"/>
      <c r="H55" s="1250"/>
      <c r="J55" s="1250"/>
      <c r="K55" s="1250"/>
      <c r="L55" s="1250"/>
      <c r="M55" s="1250"/>
      <c r="N55" s="1250"/>
      <c r="O55" s="1250"/>
      <c r="Q55" s="1250"/>
      <c r="R55" s="1250"/>
      <c r="S55" s="1250"/>
      <c r="T55" s="1250"/>
      <c r="U55" s="1250"/>
      <c r="V55" s="1250"/>
      <c r="X55" s="1250"/>
      <c r="Y55" s="1250"/>
      <c r="Z55" s="1250"/>
      <c r="AA55" s="1250"/>
      <c r="AB55" s="1250"/>
      <c r="AC55" s="1250"/>
    </row>
    <row r="56" spans="1:29" s="1220" customFormat="1">
      <c r="A56" s="1239"/>
      <c r="B56" s="1249" t="s">
        <v>704</v>
      </c>
      <c r="C56" s="1230"/>
      <c r="D56" s="1254"/>
      <c r="E56" s="1257">
        <v>14</v>
      </c>
      <c r="G56" s="1241"/>
      <c r="H56" s="1241"/>
      <c r="J56" s="1241"/>
      <c r="K56" s="1241"/>
      <c r="L56" s="1240">
        <f>J56+K56</f>
        <v>0</v>
      </c>
      <c r="M56" s="1241"/>
      <c r="N56" s="1241"/>
      <c r="O56" s="1240">
        <f>M56+N56</f>
        <v>0</v>
      </c>
      <c r="Q56" s="1241"/>
      <c r="R56" s="1241"/>
      <c r="S56" s="1240">
        <f>Q56+R56</f>
        <v>0</v>
      </c>
      <c r="T56" s="1241"/>
      <c r="U56" s="1241"/>
      <c r="V56" s="1240">
        <f>T56+U56</f>
        <v>0</v>
      </c>
      <c r="X56" s="1241"/>
      <c r="Y56" s="1241"/>
      <c r="Z56" s="1240">
        <f>X56+Y56</f>
        <v>0</v>
      </c>
      <c r="AA56" s="1241"/>
      <c r="AB56" s="1241"/>
      <c r="AC56" s="1240">
        <f>AA56+AB56</f>
        <v>0</v>
      </c>
    </row>
    <row r="57" spans="1:29" s="1220" customFormat="1">
      <c r="A57" s="1239"/>
      <c r="B57" s="1249"/>
      <c r="C57" s="1230"/>
      <c r="D57" s="1254"/>
      <c r="E57" s="1257"/>
      <c r="G57" s="1256"/>
      <c r="H57" s="1256"/>
      <c r="J57" s="1256"/>
      <c r="K57" s="1256"/>
      <c r="L57" s="1256"/>
      <c r="M57" s="1256"/>
      <c r="N57" s="1256"/>
      <c r="O57" s="1256"/>
      <c r="Q57" s="1256"/>
      <c r="R57" s="1256"/>
      <c r="S57" s="1256"/>
      <c r="T57" s="1256"/>
      <c r="U57" s="1256"/>
      <c r="V57" s="1256"/>
      <c r="X57" s="1256"/>
      <c r="Y57" s="1256"/>
      <c r="Z57" s="1256"/>
      <c r="AA57" s="1256"/>
      <c r="AB57" s="1256"/>
      <c r="AC57" s="1256"/>
    </row>
    <row r="58" spans="1:29" s="1220" customFormat="1">
      <c r="A58" s="1239"/>
      <c r="B58" s="1249" t="s">
        <v>705</v>
      </c>
      <c r="C58" s="1230"/>
      <c r="D58" s="1254"/>
      <c r="E58" s="1257">
        <v>15</v>
      </c>
      <c r="G58" s="1241"/>
      <c r="H58" s="1241"/>
      <c r="J58" s="1241"/>
      <c r="K58" s="1241"/>
      <c r="L58" s="1240">
        <f>J58+K58</f>
        <v>0</v>
      </c>
      <c r="M58" s="1241"/>
      <c r="N58" s="1241"/>
      <c r="O58" s="1240">
        <f>M58+N58</f>
        <v>0</v>
      </c>
      <c r="Q58" s="1241"/>
      <c r="R58" s="1241"/>
      <c r="S58" s="1240">
        <f>Q58+R58</f>
        <v>0</v>
      </c>
      <c r="T58" s="1241"/>
      <c r="U58" s="1241"/>
      <c r="V58" s="1240">
        <f>T58+U58</f>
        <v>0</v>
      </c>
      <c r="X58" s="1241"/>
      <c r="Y58" s="1241"/>
      <c r="Z58" s="1240">
        <f>X58+Y58</f>
        <v>0</v>
      </c>
      <c r="AA58" s="1241"/>
      <c r="AB58" s="1241"/>
      <c r="AC58" s="1240">
        <f>AA58+AB58</f>
        <v>0</v>
      </c>
    </row>
    <row r="59" spans="1:29" s="1220" customFormat="1">
      <c r="A59" s="1239"/>
      <c r="B59" s="1249"/>
      <c r="C59" s="1230"/>
      <c r="D59" s="1254"/>
      <c r="E59" s="1257"/>
      <c r="G59" s="1256"/>
      <c r="H59" s="1256"/>
      <c r="J59" s="1256"/>
      <c r="K59" s="1256"/>
      <c r="L59" s="1256"/>
      <c r="M59" s="1256"/>
      <c r="N59" s="1256"/>
      <c r="O59" s="1256"/>
      <c r="Q59" s="1256"/>
      <c r="R59" s="1256"/>
      <c r="S59" s="1256"/>
      <c r="T59" s="1256"/>
      <c r="U59" s="1256"/>
      <c r="V59" s="1256"/>
      <c r="X59" s="1256"/>
      <c r="Y59" s="1256"/>
      <c r="Z59" s="1256"/>
      <c r="AA59" s="1256"/>
      <c r="AB59" s="1256"/>
      <c r="AC59" s="1256"/>
    </row>
    <row r="60" spans="1:29" s="1220" customFormat="1">
      <c r="A60" s="1253" t="s">
        <v>548</v>
      </c>
      <c r="B60" s="1249"/>
      <c r="C60" s="1230"/>
      <c r="D60" s="1254"/>
      <c r="E60" s="1229">
        <v>16</v>
      </c>
      <c r="G60" s="1255"/>
      <c r="H60" s="1255"/>
      <c r="J60" s="1255">
        <f t="shared" ref="J60:O60" si="12">J62</f>
        <v>0</v>
      </c>
      <c r="K60" s="1255">
        <f t="shared" si="12"/>
        <v>0</v>
      </c>
      <c r="L60" s="1255">
        <f t="shared" si="12"/>
        <v>0</v>
      </c>
      <c r="M60" s="1255">
        <f t="shared" si="12"/>
        <v>0</v>
      </c>
      <c r="N60" s="1255">
        <f t="shared" si="12"/>
        <v>0</v>
      </c>
      <c r="O60" s="1255">
        <f t="shared" si="12"/>
        <v>0</v>
      </c>
      <c r="Q60" s="1255">
        <f t="shared" ref="Q60:V60" si="13">Q62</f>
        <v>0</v>
      </c>
      <c r="R60" s="1255">
        <f t="shared" si="13"/>
        <v>0</v>
      </c>
      <c r="S60" s="1255">
        <f t="shared" si="13"/>
        <v>0</v>
      </c>
      <c r="T60" s="1255">
        <f t="shared" si="13"/>
        <v>0</v>
      </c>
      <c r="U60" s="1255">
        <f t="shared" si="13"/>
        <v>0</v>
      </c>
      <c r="V60" s="1255">
        <f t="shared" si="13"/>
        <v>0</v>
      </c>
      <c r="X60" s="1255">
        <f t="shared" ref="X60:AC60" si="14">X62</f>
        <v>0</v>
      </c>
      <c r="Y60" s="1255">
        <f t="shared" si="14"/>
        <v>0</v>
      </c>
      <c r="Z60" s="1255">
        <f t="shared" si="14"/>
        <v>0</v>
      </c>
      <c r="AA60" s="1255">
        <f t="shared" si="14"/>
        <v>0</v>
      </c>
      <c r="AB60" s="1255">
        <f t="shared" si="14"/>
        <v>0</v>
      </c>
      <c r="AC60" s="1255">
        <f t="shared" si="14"/>
        <v>0</v>
      </c>
    </row>
    <row r="61" spans="1:29" s="1220" customFormat="1">
      <c r="A61" s="1239"/>
      <c r="B61" s="1230"/>
      <c r="C61" s="1230"/>
      <c r="D61" s="1254"/>
      <c r="E61" s="1243"/>
      <c r="G61" s="1242"/>
      <c r="H61" s="1242"/>
      <c r="J61" s="1242"/>
      <c r="K61" s="1242"/>
      <c r="L61" s="1242"/>
      <c r="M61" s="1242"/>
      <c r="N61" s="1242"/>
      <c r="O61" s="1242"/>
      <c r="Q61" s="1242"/>
      <c r="R61" s="1242"/>
      <c r="S61" s="1242"/>
      <c r="T61" s="1242"/>
      <c r="U61" s="1242"/>
      <c r="V61" s="1242"/>
      <c r="X61" s="1242"/>
      <c r="Y61" s="1242"/>
      <c r="Z61" s="1242"/>
      <c r="AA61" s="1242"/>
      <c r="AB61" s="1242"/>
      <c r="AC61" s="1242"/>
    </row>
    <row r="62" spans="1:29" s="1220" customFormat="1">
      <c r="A62" s="1253"/>
      <c r="B62" s="1238" t="s">
        <v>706</v>
      </c>
      <c r="C62" s="1248"/>
      <c r="D62" s="1254"/>
      <c r="E62" s="1237" t="s">
        <v>841</v>
      </c>
      <c r="G62" s="1241"/>
      <c r="H62" s="1241"/>
      <c r="J62" s="1241"/>
      <c r="K62" s="1241"/>
      <c r="L62" s="1240">
        <f>J62+K62</f>
        <v>0</v>
      </c>
      <c r="M62" s="1241"/>
      <c r="N62" s="1241"/>
      <c r="O62" s="1240">
        <f>M62+N62</f>
        <v>0</v>
      </c>
      <c r="Q62" s="1241"/>
      <c r="R62" s="1241"/>
      <c r="S62" s="1240">
        <f>Q62+R62</f>
        <v>0</v>
      </c>
      <c r="T62" s="1241"/>
      <c r="U62" s="1241"/>
      <c r="V62" s="1240">
        <f>T62+U62</f>
        <v>0</v>
      </c>
      <c r="X62" s="1241"/>
      <c r="Y62" s="1241"/>
      <c r="Z62" s="1240">
        <f>X62+Y62</f>
        <v>0</v>
      </c>
      <c r="AA62" s="1241"/>
      <c r="AB62" s="1241"/>
      <c r="AC62" s="1240">
        <f>AA62+AB62</f>
        <v>0</v>
      </c>
    </row>
    <row r="63" spans="1:29" s="1220" customFormat="1">
      <c r="A63" s="1239"/>
      <c r="B63" s="1230"/>
      <c r="C63" s="1230"/>
      <c r="D63" s="1248"/>
      <c r="E63" s="1246"/>
      <c r="G63" s="1250"/>
      <c r="H63" s="1250"/>
      <c r="J63" s="1250"/>
      <c r="K63" s="1250"/>
      <c r="L63" s="1250"/>
      <c r="M63" s="1250"/>
      <c r="N63" s="1250"/>
      <c r="O63" s="1250"/>
      <c r="Q63" s="1250"/>
      <c r="R63" s="1250"/>
      <c r="S63" s="1250"/>
      <c r="T63" s="1250"/>
      <c r="U63" s="1250"/>
      <c r="V63" s="1250"/>
      <c r="X63" s="1250"/>
      <c r="Y63" s="1250"/>
      <c r="Z63" s="1250"/>
      <c r="AA63" s="1250"/>
      <c r="AB63" s="1250"/>
      <c r="AC63" s="1250"/>
    </row>
    <row r="64" spans="1:29" s="1220" customFormat="1">
      <c r="A64" s="1253" t="s">
        <v>707</v>
      </c>
      <c r="B64" s="1230"/>
      <c r="C64" s="1230"/>
      <c r="D64" s="1230"/>
      <c r="E64" s="1252" t="s">
        <v>842</v>
      </c>
      <c r="G64" s="1251"/>
      <c r="H64" s="1251"/>
      <c r="J64" s="1251">
        <f t="shared" ref="J64:O64" si="15">+J66+J72+J80</f>
        <v>0</v>
      </c>
      <c r="K64" s="1251">
        <f t="shared" si="15"/>
        <v>0</v>
      </c>
      <c r="L64" s="1251">
        <f t="shared" si="15"/>
        <v>0</v>
      </c>
      <c r="M64" s="1251">
        <f t="shared" si="15"/>
        <v>0</v>
      </c>
      <c r="N64" s="1251">
        <f t="shared" si="15"/>
        <v>0</v>
      </c>
      <c r="O64" s="1251">
        <f t="shared" si="15"/>
        <v>0</v>
      </c>
      <c r="Q64" s="1251">
        <f t="shared" ref="Q64:V64" si="16">+Q66+Q72+Q80</f>
        <v>0</v>
      </c>
      <c r="R64" s="1251">
        <f t="shared" si="16"/>
        <v>0</v>
      </c>
      <c r="S64" s="1251">
        <f t="shared" si="16"/>
        <v>0</v>
      </c>
      <c r="T64" s="1251">
        <f t="shared" si="16"/>
        <v>0</v>
      </c>
      <c r="U64" s="1251">
        <f t="shared" si="16"/>
        <v>0</v>
      </c>
      <c r="V64" s="1251">
        <f t="shared" si="16"/>
        <v>0</v>
      </c>
      <c r="X64" s="1251">
        <f t="shared" ref="X64:AC64" si="17">+X66+X72+X80</f>
        <v>0</v>
      </c>
      <c r="Y64" s="1251">
        <f t="shared" si="17"/>
        <v>0</v>
      </c>
      <c r="Z64" s="1251">
        <f t="shared" si="17"/>
        <v>0</v>
      </c>
      <c r="AA64" s="1251">
        <f t="shared" si="17"/>
        <v>0</v>
      </c>
      <c r="AB64" s="1251">
        <f t="shared" si="17"/>
        <v>0</v>
      </c>
      <c r="AC64" s="1251">
        <f t="shared" si="17"/>
        <v>0</v>
      </c>
    </row>
    <row r="65" spans="1:29" s="1220" customFormat="1">
      <c r="A65" s="1239"/>
      <c r="B65" s="1230"/>
      <c r="C65" s="1248"/>
      <c r="D65" s="1230"/>
      <c r="E65" s="1246"/>
      <c r="G65" s="1250"/>
      <c r="H65" s="1250"/>
      <c r="J65" s="1250"/>
      <c r="K65" s="1250"/>
      <c r="L65" s="1250"/>
      <c r="M65" s="1250"/>
      <c r="N65" s="1250"/>
      <c r="O65" s="1250"/>
      <c r="Q65" s="1250"/>
      <c r="R65" s="1250"/>
      <c r="S65" s="1250"/>
      <c r="T65" s="1250"/>
      <c r="U65" s="1250"/>
      <c r="V65" s="1250"/>
      <c r="X65" s="1250"/>
      <c r="Y65" s="1250"/>
      <c r="Z65" s="1250"/>
      <c r="AA65" s="1250"/>
      <c r="AB65" s="1250"/>
      <c r="AC65" s="1250"/>
    </row>
    <row r="66" spans="1:29" s="1220" customFormat="1">
      <c r="A66" s="1239"/>
      <c r="B66" s="1238" t="s">
        <v>708</v>
      </c>
      <c r="C66" s="1230"/>
      <c r="D66" s="1230"/>
      <c r="E66" s="1237" t="s">
        <v>843</v>
      </c>
      <c r="G66" s="1236"/>
      <c r="H66" s="1236"/>
      <c r="J66" s="1236">
        <f t="shared" ref="J66:O66" si="18">J67+J70</f>
        <v>0</v>
      </c>
      <c r="K66" s="1236">
        <f t="shared" si="18"/>
        <v>0</v>
      </c>
      <c r="L66" s="1236">
        <f t="shared" si="18"/>
        <v>0</v>
      </c>
      <c r="M66" s="1236">
        <f t="shared" si="18"/>
        <v>0</v>
      </c>
      <c r="N66" s="1236">
        <f t="shared" si="18"/>
        <v>0</v>
      </c>
      <c r="O66" s="1236">
        <f t="shared" si="18"/>
        <v>0</v>
      </c>
      <c r="Q66" s="1236">
        <f t="shared" ref="Q66:V66" si="19">Q67+Q70</f>
        <v>0</v>
      </c>
      <c r="R66" s="1236">
        <f t="shared" si="19"/>
        <v>0</v>
      </c>
      <c r="S66" s="1236">
        <f t="shared" si="19"/>
        <v>0</v>
      </c>
      <c r="T66" s="1236">
        <f t="shared" si="19"/>
        <v>0</v>
      </c>
      <c r="U66" s="1236">
        <f t="shared" si="19"/>
        <v>0</v>
      </c>
      <c r="V66" s="1236">
        <f t="shared" si="19"/>
        <v>0</v>
      </c>
      <c r="X66" s="1236">
        <f t="shared" ref="X66:AC66" si="20">X67+X70</f>
        <v>0</v>
      </c>
      <c r="Y66" s="1236">
        <f t="shared" si="20"/>
        <v>0</v>
      </c>
      <c r="Z66" s="1236">
        <f t="shared" si="20"/>
        <v>0</v>
      </c>
      <c r="AA66" s="1236">
        <f t="shared" si="20"/>
        <v>0</v>
      </c>
      <c r="AB66" s="1236">
        <f t="shared" si="20"/>
        <v>0</v>
      </c>
      <c r="AC66" s="1236">
        <f t="shared" si="20"/>
        <v>0</v>
      </c>
    </row>
    <row r="67" spans="1:29" s="1220" customFormat="1">
      <c r="A67" s="1239"/>
      <c r="B67" s="1230"/>
      <c r="C67" s="1248" t="s">
        <v>709</v>
      </c>
      <c r="D67" s="1230"/>
      <c r="E67" s="1246" t="s">
        <v>844</v>
      </c>
      <c r="G67" s="1241"/>
      <c r="H67" s="1241"/>
      <c r="J67" s="1241"/>
      <c r="K67" s="1241"/>
      <c r="L67" s="1240">
        <f>J67+K67</f>
        <v>0</v>
      </c>
      <c r="M67" s="1241"/>
      <c r="N67" s="1241"/>
      <c r="O67" s="1240">
        <f>M67+N67</f>
        <v>0</v>
      </c>
      <c r="Q67" s="1241"/>
      <c r="R67" s="1241"/>
      <c r="S67" s="1240">
        <f>Q67+R67</f>
        <v>0</v>
      </c>
      <c r="T67" s="1241"/>
      <c r="U67" s="1241"/>
      <c r="V67" s="1240">
        <f>T67+U67</f>
        <v>0</v>
      </c>
      <c r="X67" s="1241"/>
      <c r="Y67" s="1241"/>
      <c r="Z67" s="1240">
        <f>X67+Y67</f>
        <v>0</v>
      </c>
      <c r="AA67" s="1241"/>
      <c r="AB67" s="1241"/>
      <c r="AC67" s="1240">
        <f>AA67+AB67</f>
        <v>0</v>
      </c>
    </row>
    <row r="68" spans="1:29" s="1220" customFormat="1">
      <c r="A68" s="1239"/>
      <c r="B68" s="1230"/>
      <c r="C68" s="1248"/>
      <c r="D68" s="1230" t="s">
        <v>710</v>
      </c>
      <c r="E68" s="1246"/>
      <c r="G68" s="1250"/>
      <c r="H68" s="1250"/>
      <c r="J68" s="1250"/>
      <c r="K68" s="1250"/>
      <c r="L68" s="1250"/>
      <c r="M68" s="1250"/>
      <c r="N68" s="1250"/>
      <c r="O68" s="1250"/>
      <c r="Q68" s="1250"/>
      <c r="R68" s="1250"/>
      <c r="S68" s="1250"/>
      <c r="T68" s="1250"/>
      <c r="U68" s="1250"/>
      <c r="V68" s="1250"/>
      <c r="X68" s="1250"/>
      <c r="Y68" s="1250"/>
      <c r="Z68" s="1250"/>
      <c r="AA68" s="1250"/>
      <c r="AB68" s="1250"/>
      <c r="AC68" s="1250"/>
    </row>
    <row r="69" spans="1:29" s="1220" customFormat="1">
      <c r="A69" s="1239"/>
      <c r="B69" s="1230"/>
      <c r="C69" s="1248"/>
      <c r="D69" s="1230" t="s">
        <v>711</v>
      </c>
      <c r="E69" s="1246"/>
      <c r="G69" s="1250"/>
      <c r="H69" s="1250"/>
      <c r="J69" s="1250"/>
      <c r="K69" s="1250"/>
      <c r="L69" s="1250"/>
      <c r="M69" s="1250"/>
      <c r="N69" s="1250"/>
      <c r="O69" s="1250"/>
      <c r="Q69" s="1250"/>
      <c r="R69" s="1250"/>
      <c r="S69" s="1250"/>
      <c r="T69" s="1250"/>
      <c r="U69" s="1250"/>
      <c r="V69" s="1250"/>
      <c r="X69" s="1250"/>
      <c r="Y69" s="1250"/>
      <c r="Z69" s="1250"/>
      <c r="AA69" s="1250"/>
      <c r="AB69" s="1250"/>
      <c r="AC69" s="1250"/>
    </row>
    <row r="70" spans="1:29" s="1220" customFormat="1">
      <c r="A70" s="1239"/>
      <c r="B70" s="1230"/>
      <c r="C70" s="1230" t="s">
        <v>712</v>
      </c>
      <c r="D70" s="1230"/>
      <c r="E70" s="1243" t="s">
        <v>845</v>
      </c>
      <c r="G70" s="1241"/>
      <c r="H70" s="1241"/>
      <c r="J70" s="1241"/>
      <c r="K70" s="1241"/>
      <c r="L70" s="1240">
        <f>J70+K70</f>
        <v>0</v>
      </c>
      <c r="M70" s="1241"/>
      <c r="N70" s="1241"/>
      <c r="O70" s="1240">
        <f>M70+N70</f>
        <v>0</v>
      </c>
      <c r="Q70" s="1241"/>
      <c r="R70" s="1241"/>
      <c r="S70" s="1240">
        <f>Q70+R70</f>
        <v>0</v>
      </c>
      <c r="T70" s="1241"/>
      <c r="U70" s="1241"/>
      <c r="V70" s="1240">
        <f>T70+U70</f>
        <v>0</v>
      </c>
      <c r="X70" s="1241"/>
      <c r="Y70" s="1241"/>
      <c r="Z70" s="1240">
        <f>X70+Y70</f>
        <v>0</v>
      </c>
      <c r="AA70" s="1241"/>
      <c r="AB70" s="1241"/>
      <c r="AC70" s="1240">
        <f>AA70+AB70</f>
        <v>0</v>
      </c>
    </row>
    <row r="71" spans="1:29" s="1220" customFormat="1">
      <c r="A71" s="1239"/>
      <c r="B71" s="1230"/>
      <c r="C71" s="1248"/>
      <c r="D71" s="1230"/>
      <c r="E71" s="1246"/>
      <c r="G71" s="1250"/>
      <c r="H71" s="1250"/>
      <c r="J71" s="1250"/>
      <c r="K71" s="1250"/>
      <c r="L71" s="1250"/>
      <c r="M71" s="1250"/>
      <c r="N71" s="1250"/>
      <c r="O71" s="1250"/>
      <c r="Q71" s="1250"/>
      <c r="R71" s="1250"/>
      <c r="S71" s="1250"/>
      <c r="T71" s="1250"/>
      <c r="U71" s="1250"/>
      <c r="V71" s="1250"/>
      <c r="X71" s="1250"/>
      <c r="Y71" s="1250"/>
      <c r="Z71" s="1250"/>
      <c r="AA71" s="1250"/>
      <c r="AB71" s="1250"/>
      <c r="AC71" s="1250"/>
    </row>
    <row r="72" spans="1:29" s="1220" customFormat="1">
      <c r="A72" s="1239"/>
      <c r="B72" s="1238" t="s">
        <v>713</v>
      </c>
      <c r="C72" s="1230"/>
      <c r="D72" s="1230"/>
      <c r="E72" s="1237" t="s">
        <v>846</v>
      </c>
      <c r="G72" s="1236"/>
      <c r="H72" s="1236"/>
      <c r="J72" s="1236">
        <f t="shared" ref="J72:O72" si="21">J73+J74+J75+J76+J77+J78</f>
        <v>0</v>
      </c>
      <c r="K72" s="1236">
        <f t="shared" si="21"/>
        <v>0</v>
      </c>
      <c r="L72" s="1236">
        <f t="shared" si="21"/>
        <v>0</v>
      </c>
      <c r="M72" s="1236">
        <f t="shared" si="21"/>
        <v>0</v>
      </c>
      <c r="N72" s="1236">
        <f t="shared" si="21"/>
        <v>0</v>
      </c>
      <c r="O72" s="1236">
        <f t="shared" si="21"/>
        <v>0</v>
      </c>
      <c r="Q72" s="1236">
        <f t="shared" ref="Q72:V72" si="22">Q73+Q74+Q75+Q76+Q77+Q78</f>
        <v>0</v>
      </c>
      <c r="R72" s="1236">
        <f t="shared" si="22"/>
        <v>0</v>
      </c>
      <c r="S72" s="1236">
        <f t="shared" si="22"/>
        <v>0</v>
      </c>
      <c r="T72" s="1236">
        <f t="shared" si="22"/>
        <v>0</v>
      </c>
      <c r="U72" s="1236">
        <f t="shared" si="22"/>
        <v>0</v>
      </c>
      <c r="V72" s="1236">
        <f t="shared" si="22"/>
        <v>0</v>
      </c>
      <c r="X72" s="1236">
        <f t="shared" ref="X72:AC72" si="23">X73+X74+X75+X76+X77+X78</f>
        <v>0</v>
      </c>
      <c r="Y72" s="1236">
        <f t="shared" si="23"/>
        <v>0</v>
      </c>
      <c r="Z72" s="1236">
        <f t="shared" si="23"/>
        <v>0</v>
      </c>
      <c r="AA72" s="1236">
        <f t="shared" si="23"/>
        <v>0</v>
      </c>
      <c r="AB72" s="1236">
        <f t="shared" si="23"/>
        <v>0</v>
      </c>
      <c r="AC72" s="1236">
        <f t="shared" si="23"/>
        <v>0</v>
      </c>
    </row>
    <row r="73" spans="1:29" s="1220" customFormat="1">
      <c r="A73" s="1239"/>
      <c r="B73" s="1249"/>
      <c r="C73" s="1230" t="s">
        <v>714</v>
      </c>
      <c r="D73" s="1230"/>
      <c r="E73" s="1246">
        <v>42</v>
      </c>
      <c r="G73" s="1241"/>
      <c r="H73" s="1241"/>
      <c r="J73" s="1241"/>
      <c r="K73" s="1241"/>
      <c r="L73" s="1240">
        <f t="shared" ref="L73:L78" si="24">J73+K73</f>
        <v>0</v>
      </c>
      <c r="M73" s="1241"/>
      <c r="N73" s="1241"/>
      <c r="O73" s="1240">
        <f t="shared" ref="O73:O78" si="25">M73+N73</f>
        <v>0</v>
      </c>
      <c r="Q73" s="1241"/>
      <c r="R73" s="1241"/>
      <c r="S73" s="1240">
        <f t="shared" ref="S73:S78" si="26">Q73+R73</f>
        <v>0</v>
      </c>
      <c r="T73" s="1241"/>
      <c r="U73" s="1241"/>
      <c r="V73" s="1240">
        <f t="shared" ref="V73:V78" si="27">T73+U73</f>
        <v>0</v>
      </c>
      <c r="X73" s="1241"/>
      <c r="Y73" s="1241"/>
      <c r="Z73" s="1240">
        <f t="shared" ref="Z73:Z78" si="28">X73+Y73</f>
        <v>0</v>
      </c>
      <c r="AA73" s="1241"/>
      <c r="AB73" s="1241"/>
      <c r="AC73" s="1240">
        <f t="shared" ref="AC73:AC78" si="29">AA73+AB73</f>
        <v>0</v>
      </c>
    </row>
    <row r="74" spans="1:29" s="1220" customFormat="1">
      <c r="A74" s="1239"/>
      <c r="B74" s="1230"/>
      <c r="C74" s="1248" t="s">
        <v>715</v>
      </c>
      <c r="D74" s="1247"/>
      <c r="E74" s="1246">
        <v>43</v>
      </c>
      <c r="G74" s="1241"/>
      <c r="H74" s="1241"/>
      <c r="J74" s="1241"/>
      <c r="K74" s="1241"/>
      <c r="L74" s="1240">
        <f t="shared" si="24"/>
        <v>0</v>
      </c>
      <c r="M74" s="1241"/>
      <c r="N74" s="1241"/>
      <c r="O74" s="1240">
        <f t="shared" si="25"/>
        <v>0</v>
      </c>
      <c r="Q74" s="1241"/>
      <c r="R74" s="1241"/>
      <c r="S74" s="1240">
        <f t="shared" si="26"/>
        <v>0</v>
      </c>
      <c r="T74" s="1241"/>
      <c r="U74" s="1241"/>
      <c r="V74" s="1240">
        <f t="shared" si="27"/>
        <v>0</v>
      </c>
      <c r="X74" s="1241"/>
      <c r="Y74" s="1241"/>
      <c r="Z74" s="1240">
        <f t="shared" si="28"/>
        <v>0</v>
      </c>
      <c r="AA74" s="1241"/>
      <c r="AB74" s="1241"/>
      <c r="AC74" s="1240">
        <f t="shared" si="29"/>
        <v>0</v>
      </c>
    </row>
    <row r="75" spans="1:29" s="1220" customFormat="1">
      <c r="A75" s="1239"/>
      <c r="B75" s="1230"/>
      <c r="C75" s="1248" t="s">
        <v>716</v>
      </c>
      <c r="D75" s="1247"/>
      <c r="E75" s="1246">
        <v>44</v>
      </c>
      <c r="G75" s="1241"/>
      <c r="H75" s="1241"/>
      <c r="J75" s="1241"/>
      <c r="K75" s="1241"/>
      <c r="L75" s="1240">
        <f t="shared" si="24"/>
        <v>0</v>
      </c>
      <c r="M75" s="1241"/>
      <c r="N75" s="1241"/>
      <c r="O75" s="1240">
        <f t="shared" si="25"/>
        <v>0</v>
      </c>
      <c r="Q75" s="1241"/>
      <c r="R75" s="1241"/>
      <c r="S75" s="1240">
        <f t="shared" si="26"/>
        <v>0</v>
      </c>
      <c r="T75" s="1241"/>
      <c r="U75" s="1241"/>
      <c r="V75" s="1240">
        <f t="shared" si="27"/>
        <v>0</v>
      </c>
      <c r="X75" s="1241"/>
      <c r="Y75" s="1241"/>
      <c r="Z75" s="1240">
        <f t="shared" si="28"/>
        <v>0</v>
      </c>
      <c r="AA75" s="1241"/>
      <c r="AB75" s="1241"/>
      <c r="AC75" s="1240">
        <f t="shared" si="29"/>
        <v>0</v>
      </c>
    </row>
    <row r="76" spans="1:29" s="1220" customFormat="1">
      <c r="A76" s="1239"/>
      <c r="B76" s="1230"/>
      <c r="C76" s="1245" t="s">
        <v>717</v>
      </c>
      <c r="D76" s="1230"/>
      <c r="E76" s="1243">
        <v>46</v>
      </c>
      <c r="G76" s="1241"/>
      <c r="H76" s="1241"/>
      <c r="J76" s="1241"/>
      <c r="K76" s="1241"/>
      <c r="L76" s="1240">
        <f t="shared" si="24"/>
        <v>0</v>
      </c>
      <c r="M76" s="1241"/>
      <c r="N76" s="1241"/>
      <c r="O76" s="1240">
        <f t="shared" si="25"/>
        <v>0</v>
      </c>
      <c r="Q76" s="1241"/>
      <c r="R76" s="1241"/>
      <c r="S76" s="1240">
        <f t="shared" si="26"/>
        <v>0</v>
      </c>
      <c r="T76" s="1241"/>
      <c r="U76" s="1241"/>
      <c r="V76" s="1240">
        <f t="shared" si="27"/>
        <v>0</v>
      </c>
      <c r="X76" s="1241"/>
      <c r="Y76" s="1241"/>
      <c r="Z76" s="1240">
        <f t="shared" si="28"/>
        <v>0</v>
      </c>
      <c r="AA76" s="1241"/>
      <c r="AB76" s="1241"/>
      <c r="AC76" s="1240">
        <f t="shared" si="29"/>
        <v>0</v>
      </c>
    </row>
    <row r="77" spans="1:29" s="1220" customFormat="1">
      <c r="A77" s="1239"/>
      <c r="B77" s="1230"/>
      <c r="C77" s="1230" t="s">
        <v>718</v>
      </c>
      <c r="D77" s="1230"/>
      <c r="E77" s="1243" t="s">
        <v>847</v>
      </c>
      <c r="G77" s="1241"/>
      <c r="H77" s="1241"/>
      <c r="J77" s="1241"/>
      <c r="K77" s="1241"/>
      <c r="L77" s="1240">
        <f t="shared" si="24"/>
        <v>0</v>
      </c>
      <c r="M77" s="1241"/>
      <c r="N77" s="1241"/>
      <c r="O77" s="1240">
        <f t="shared" si="25"/>
        <v>0</v>
      </c>
      <c r="Q77" s="1241"/>
      <c r="R77" s="1241"/>
      <c r="S77" s="1240">
        <f t="shared" si="26"/>
        <v>0</v>
      </c>
      <c r="T77" s="1241"/>
      <c r="U77" s="1241"/>
      <c r="V77" s="1240">
        <f t="shared" si="27"/>
        <v>0</v>
      </c>
      <c r="X77" s="1241"/>
      <c r="Y77" s="1241"/>
      <c r="Z77" s="1240">
        <f t="shared" si="28"/>
        <v>0</v>
      </c>
      <c r="AA77" s="1241"/>
      <c r="AB77" s="1241"/>
      <c r="AC77" s="1240">
        <f t="shared" si="29"/>
        <v>0</v>
      </c>
    </row>
    <row r="78" spans="1:29" s="1220" customFormat="1">
      <c r="A78" s="1239"/>
      <c r="B78" s="1230"/>
      <c r="C78" s="1230" t="s">
        <v>719</v>
      </c>
      <c r="D78" s="1230"/>
      <c r="E78" s="1243" t="s">
        <v>848</v>
      </c>
      <c r="G78" s="1241"/>
      <c r="H78" s="1241"/>
      <c r="J78" s="1241"/>
      <c r="K78" s="1241"/>
      <c r="L78" s="1240">
        <f t="shared" si="24"/>
        <v>0</v>
      </c>
      <c r="M78" s="1241"/>
      <c r="N78" s="1241"/>
      <c r="O78" s="1240">
        <f t="shared" si="25"/>
        <v>0</v>
      </c>
      <c r="Q78" s="1241"/>
      <c r="R78" s="1241"/>
      <c r="S78" s="1240">
        <f t="shared" si="26"/>
        <v>0</v>
      </c>
      <c r="T78" s="1241"/>
      <c r="U78" s="1241"/>
      <c r="V78" s="1240">
        <f t="shared" si="27"/>
        <v>0</v>
      </c>
      <c r="X78" s="1241"/>
      <c r="Y78" s="1241"/>
      <c r="Z78" s="1240">
        <f t="shared" si="28"/>
        <v>0</v>
      </c>
      <c r="AA78" s="1241"/>
      <c r="AB78" s="1241"/>
      <c r="AC78" s="1240">
        <f t="shared" si="29"/>
        <v>0</v>
      </c>
    </row>
    <row r="79" spans="1:29" s="1220" customFormat="1">
      <c r="A79" s="1239"/>
      <c r="B79" s="1230"/>
      <c r="C79" s="1230"/>
      <c r="D79" s="1244"/>
      <c r="E79" s="1243"/>
      <c r="G79" s="1242"/>
      <c r="H79" s="1242"/>
      <c r="J79" s="1242"/>
      <c r="K79" s="1242"/>
      <c r="L79" s="1242"/>
      <c r="M79" s="1242"/>
      <c r="N79" s="1242"/>
      <c r="O79" s="1242"/>
      <c r="Q79" s="1242"/>
      <c r="R79" s="1242"/>
      <c r="S79" s="1242"/>
      <c r="T79" s="1242"/>
      <c r="U79" s="1242"/>
      <c r="V79" s="1242"/>
      <c r="X79" s="1242"/>
      <c r="Y79" s="1242"/>
      <c r="Z79" s="1242"/>
      <c r="AA79" s="1242"/>
      <c r="AB79" s="1242"/>
      <c r="AC79" s="1242"/>
    </row>
    <row r="80" spans="1:29" s="1220" customFormat="1">
      <c r="A80" s="1239"/>
      <c r="B80" s="1238" t="s">
        <v>696</v>
      </c>
      <c r="C80" s="1230"/>
      <c r="D80" s="1230"/>
      <c r="E80" s="1237" t="s">
        <v>849</v>
      </c>
      <c r="G80" s="1241"/>
      <c r="H80" s="1241"/>
      <c r="J80" s="1241"/>
      <c r="K80" s="1241"/>
      <c r="L80" s="1240">
        <f>J80+K80</f>
        <v>0</v>
      </c>
      <c r="M80" s="1241"/>
      <c r="N80" s="1241"/>
      <c r="O80" s="1240">
        <f>M80+N80</f>
        <v>0</v>
      </c>
      <c r="Q80" s="1241"/>
      <c r="R80" s="1241"/>
      <c r="S80" s="1240">
        <f>Q80+R80</f>
        <v>0</v>
      </c>
      <c r="T80" s="1241"/>
      <c r="U80" s="1241"/>
      <c r="V80" s="1240">
        <f>T80+U80</f>
        <v>0</v>
      </c>
      <c r="X80" s="1241"/>
      <c r="Y80" s="1241"/>
      <c r="Z80" s="1240">
        <f>X80+Y80</f>
        <v>0</v>
      </c>
      <c r="AA80" s="1241"/>
      <c r="AB80" s="1241"/>
      <c r="AC80" s="1240">
        <f>AA80+AB80</f>
        <v>0</v>
      </c>
    </row>
    <row r="81" spans="1:29" s="1220" customFormat="1">
      <c r="A81" s="1239"/>
      <c r="B81" s="1238"/>
      <c r="C81" s="1230"/>
      <c r="D81" s="1230"/>
      <c r="E81" s="1237"/>
      <c r="G81" s="1236"/>
      <c r="H81" s="1236"/>
      <c r="J81" s="1236"/>
      <c r="K81" s="1236"/>
      <c r="L81" s="1236"/>
      <c r="M81" s="1236"/>
      <c r="N81" s="1236"/>
      <c r="O81" s="1236"/>
      <c r="Q81" s="1236"/>
      <c r="R81" s="1236"/>
      <c r="S81" s="1236"/>
      <c r="T81" s="1236"/>
      <c r="U81" s="1236"/>
      <c r="V81" s="1236"/>
      <c r="X81" s="1236"/>
      <c r="Y81" s="1236"/>
      <c r="Z81" s="1236"/>
      <c r="AA81" s="1236"/>
      <c r="AB81" s="1236"/>
      <c r="AC81" s="1236"/>
    </row>
    <row r="82" spans="1:29" s="1220" customFormat="1">
      <c r="A82" s="1235"/>
      <c r="B82" s="1234"/>
      <c r="C82" s="1234"/>
      <c r="D82" s="1234"/>
      <c r="E82" s="1233"/>
      <c r="G82" s="1232"/>
      <c r="H82" s="1232"/>
      <c r="J82" s="1232"/>
      <c r="K82" s="1232"/>
      <c r="L82" s="1232"/>
      <c r="M82" s="1232"/>
      <c r="N82" s="1232"/>
      <c r="O82" s="1232"/>
      <c r="Q82" s="1232"/>
      <c r="R82" s="1232"/>
      <c r="S82" s="1232"/>
      <c r="T82" s="1232"/>
      <c r="U82" s="1232"/>
      <c r="V82" s="1232"/>
      <c r="X82" s="1232"/>
      <c r="Y82" s="1232"/>
      <c r="Z82" s="1232"/>
      <c r="AA82" s="1232"/>
      <c r="AB82" s="1232"/>
      <c r="AC82" s="1232"/>
    </row>
    <row r="83" spans="1:29" s="1220" customFormat="1">
      <c r="A83" s="1231" t="s">
        <v>720</v>
      </c>
      <c r="B83" s="1230"/>
      <c r="C83" s="1230"/>
      <c r="D83" s="1230"/>
      <c r="E83" s="1229" t="s">
        <v>850</v>
      </c>
      <c r="G83" s="1228"/>
      <c r="H83" s="1228"/>
      <c r="J83" s="1228">
        <f t="shared" ref="J83:O83" si="30">J46+J62+J64</f>
        <v>0</v>
      </c>
      <c r="K83" s="1228">
        <f t="shared" si="30"/>
        <v>0</v>
      </c>
      <c r="L83" s="1228">
        <f t="shared" si="30"/>
        <v>0</v>
      </c>
      <c r="M83" s="1228">
        <f t="shared" si="30"/>
        <v>0</v>
      </c>
      <c r="N83" s="1228">
        <f t="shared" si="30"/>
        <v>0</v>
      </c>
      <c r="O83" s="1228">
        <f t="shared" si="30"/>
        <v>0</v>
      </c>
      <c r="Q83" s="1228">
        <f t="shared" ref="Q83:V83" si="31">Q46+Q62+Q64</f>
        <v>0</v>
      </c>
      <c r="R83" s="1228">
        <f t="shared" si="31"/>
        <v>0</v>
      </c>
      <c r="S83" s="1228">
        <f t="shared" si="31"/>
        <v>0</v>
      </c>
      <c r="T83" s="1228">
        <f t="shared" si="31"/>
        <v>0</v>
      </c>
      <c r="U83" s="1228">
        <f t="shared" si="31"/>
        <v>0</v>
      </c>
      <c r="V83" s="1228">
        <f t="shared" si="31"/>
        <v>0</v>
      </c>
      <c r="X83" s="1228">
        <f t="shared" ref="X83:AC83" si="32">X46+X62+X64</f>
        <v>0</v>
      </c>
      <c r="Y83" s="1228">
        <f t="shared" si="32"/>
        <v>0</v>
      </c>
      <c r="Z83" s="1228">
        <f t="shared" si="32"/>
        <v>0</v>
      </c>
      <c r="AA83" s="1228">
        <f t="shared" si="32"/>
        <v>0</v>
      </c>
      <c r="AB83" s="1228">
        <f t="shared" si="32"/>
        <v>0</v>
      </c>
      <c r="AC83" s="1228">
        <f t="shared" si="32"/>
        <v>0</v>
      </c>
    </row>
    <row r="84" spans="1:29" s="1220" customFormat="1" ht="13.5" thickBot="1">
      <c r="A84" s="1227"/>
      <c r="B84" s="1226"/>
      <c r="C84" s="1226"/>
      <c r="D84" s="1226"/>
      <c r="E84" s="1225"/>
      <c r="G84" s="1224"/>
      <c r="H84" s="1224"/>
      <c r="J84" s="1224"/>
      <c r="K84" s="1224"/>
      <c r="L84" s="1224"/>
      <c r="M84" s="1224"/>
      <c r="N84" s="1224"/>
      <c r="O84" s="1224"/>
      <c r="Q84" s="1224"/>
      <c r="R84" s="1224"/>
      <c r="S84" s="1224"/>
      <c r="T84" s="1224"/>
      <c r="U84" s="1224"/>
      <c r="V84" s="1224"/>
      <c r="X84" s="1224"/>
      <c r="Y84" s="1224"/>
      <c r="Z84" s="1224"/>
      <c r="AA84" s="1224"/>
      <c r="AB84" s="1224"/>
      <c r="AC84" s="1224"/>
    </row>
    <row r="85" spans="1:29" s="1220" customFormat="1" ht="13.5" thickTop="1">
      <c r="A85" s="1216"/>
      <c r="B85" s="1216"/>
      <c r="C85" s="1216"/>
      <c r="D85" s="1216"/>
      <c r="E85" s="1216"/>
      <c r="J85" s="1216"/>
      <c r="K85" s="1216"/>
      <c r="L85" s="1223"/>
      <c r="M85" s="1221"/>
      <c r="N85" s="1223"/>
      <c r="O85" s="1221"/>
      <c r="Q85" s="1216"/>
      <c r="R85" s="1216"/>
      <c r="S85" s="1223"/>
      <c r="T85" s="1221"/>
      <c r="U85" s="1223"/>
      <c r="V85" s="1221"/>
      <c r="X85" s="1216"/>
      <c r="Y85" s="1216"/>
      <c r="Z85" s="1223"/>
      <c r="AA85" s="1221"/>
      <c r="AB85" s="1223"/>
      <c r="AC85" s="1221"/>
    </row>
    <row r="86" spans="1:29" s="1220" customFormat="1">
      <c r="A86" s="1222"/>
      <c r="B86" s="1222"/>
      <c r="C86" s="1222"/>
      <c r="D86" s="1222"/>
      <c r="E86" s="1222" t="s">
        <v>851</v>
      </c>
      <c r="J86" s="1221">
        <f>J37-J83</f>
        <v>0</v>
      </c>
      <c r="K86" s="1221">
        <f t="shared" ref="K86:O86" si="33">K37-K83</f>
        <v>0</v>
      </c>
      <c r="L86" s="1221">
        <f t="shared" si="33"/>
        <v>0</v>
      </c>
      <c r="M86" s="1221">
        <f t="shared" si="33"/>
        <v>0</v>
      </c>
      <c r="N86" s="1221">
        <f t="shared" si="33"/>
        <v>0</v>
      </c>
      <c r="O86" s="1221">
        <f t="shared" si="33"/>
        <v>0</v>
      </c>
      <c r="Q86" s="1221">
        <f>Q37-Q83</f>
        <v>0</v>
      </c>
      <c r="R86" s="1221">
        <f t="shared" ref="R86:V86" si="34">R37-R83</f>
        <v>0</v>
      </c>
      <c r="S86" s="1221">
        <f t="shared" si="34"/>
        <v>0</v>
      </c>
      <c r="T86" s="1221">
        <f t="shared" si="34"/>
        <v>0</v>
      </c>
      <c r="U86" s="1221">
        <f t="shared" si="34"/>
        <v>0</v>
      </c>
      <c r="V86" s="1221">
        <f t="shared" si="34"/>
        <v>0</v>
      </c>
      <c r="X86" s="1221">
        <f t="shared" ref="X86:AC86" si="35">X37-X83</f>
        <v>0</v>
      </c>
      <c r="Y86" s="1221">
        <f t="shared" si="35"/>
        <v>0</v>
      </c>
      <c r="Z86" s="1221">
        <f t="shared" si="35"/>
        <v>0</v>
      </c>
      <c r="AA86" s="1221">
        <f t="shared" si="35"/>
        <v>0</v>
      </c>
      <c r="AB86" s="1221">
        <f t="shared" si="35"/>
        <v>0</v>
      </c>
      <c r="AC86" s="1221">
        <f t="shared" si="35"/>
        <v>0</v>
      </c>
    </row>
    <row r="88" spans="1:29" ht="18">
      <c r="A88" s="1219"/>
    </row>
    <row r="89" spans="1:29" s="1217" customFormat="1">
      <c r="A89" s="1218"/>
      <c r="B89" s="2476"/>
    </row>
    <row r="90" spans="1:29" s="1217" customFormat="1"/>
    <row r="91" spans="1:29" s="1217" customFormat="1"/>
  </sheetData>
  <mergeCells count="27">
    <mergeCell ref="Q6:V6"/>
    <mergeCell ref="X6:AC6"/>
    <mergeCell ref="A7:D10"/>
    <mergeCell ref="E7:E10"/>
    <mergeCell ref="Q7:V7"/>
    <mergeCell ref="X7:AC7"/>
    <mergeCell ref="J6:O6"/>
    <mergeCell ref="J7:O7"/>
    <mergeCell ref="J8:L9"/>
    <mergeCell ref="M8:O9"/>
    <mergeCell ref="G7:H9"/>
    <mergeCell ref="Q8:S9"/>
    <mergeCell ref="T8:V9"/>
    <mergeCell ref="X8:Z9"/>
    <mergeCell ref="AA8:AC9"/>
    <mergeCell ref="A41:D44"/>
    <mergeCell ref="E41:E44"/>
    <mergeCell ref="Q41:V41"/>
    <mergeCell ref="J41:O41"/>
    <mergeCell ref="J42:L43"/>
    <mergeCell ref="M42:O43"/>
    <mergeCell ref="G41:H43"/>
    <mergeCell ref="X41:AC41"/>
    <mergeCell ref="Q42:S43"/>
    <mergeCell ref="T42:V43"/>
    <mergeCell ref="X42:Z43"/>
    <mergeCell ref="AA42:AC43"/>
  </mergeCells>
  <conditionalFormatting sqref="AA78:AB78 T78:U78 X86:AC86 X84:Z84 X78:Y78 Q78:R78 Q86:V86 Q84:S84 M78:N78 J78:K78 J86:O86 J84:L84">
    <cfRule type="cellIs" dxfId="37" priority="3" stopIfTrue="1" operator="notEqual">
      <formula>0</formula>
    </cfRule>
  </conditionalFormatting>
  <conditionalFormatting sqref="G78:H78 G84:H84">
    <cfRule type="cellIs" dxfId="36"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80.xml><?xml version="1.0" encoding="utf-8"?>
<worksheet xmlns="http://schemas.openxmlformats.org/spreadsheetml/2006/main" xmlns:r="http://schemas.openxmlformats.org/officeDocument/2006/relationships">
  <sheetPr published="0" enableFormatConditionsCalculation="0">
    <tabColor theme="3"/>
    <pageSetUpPr fitToPage="1"/>
  </sheetPr>
  <dimension ref="A1:V39"/>
  <sheetViews>
    <sheetView showGridLines="0" zoomScaleNormal="100" zoomScaleSheetLayoutView="100" workbookViewId="0">
      <selection activeCell="D35" sqref="D35"/>
    </sheetView>
  </sheetViews>
  <sheetFormatPr baseColWidth="10" defaultColWidth="8.85546875" defaultRowHeight="12.75"/>
  <cols>
    <col min="1" max="1" width="23.42578125" style="7" customWidth="1"/>
    <col min="2" max="2" width="64.42578125" style="7" customWidth="1"/>
    <col min="3" max="13" width="12.7109375" style="7" customWidth="1"/>
    <col min="14" max="14" width="18" style="7" bestFit="1" customWidth="1"/>
    <col min="15" max="17" width="12.7109375" style="7" customWidth="1"/>
    <col min="18" max="18" width="18" style="7" bestFit="1" customWidth="1"/>
    <col min="19" max="19" width="10.5703125" style="7" customWidth="1"/>
    <col min="20" max="20" width="8.85546875" style="7"/>
    <col min="21" max="21" width="11.28515625" style="7" customWidth="1"/>
    <col min="22" max="22" width="12.28515625" style="7" bestFit="1" customWidth="1"/>
    <col min="23" max="16384" width="8.85546875" style="7"/>
  </cols>
  <sheetData>
    <row r="1" spans="1:22" s="380" customFormat="1" ht="18">
      <c r="A1" s="374" t="s">
        <v>1511</v>
      </c>
      <c r="B1" s="374"/>
      <c r="C1" s="381"/>
      <c r="D1" s="381"/>
      <c r="E1" s="381"/>
      <c r="F1" s="381"/>
      <c r="G1" s="381"/>
      <c r="H1" s="381"/>
      <c r="I1" s="381"/>
      <c r="J1" s="381"/>
      <c r="K1" s="381"/>
      <c r="L1" s="381"/>
      <c r="M1" s="381"/>
      <c r="N1" s="381"/>
      <c r="O1" s="381"/>
      <c r="P1" s="381"/>
      <c r="Q1" s="381"/>
      <c r="R1" s="381"/>
      <c r="S1" s="381"/>
    </row>
    <row r="2" spans="1:22" s="19" customFormat="1">
      <c r="A2" s="357" t="str">
        <f>'PAGE DE GARDE'!C8</f>
        <v>ELECTRICITE</v>
      </c>
      <c r="B2" s="2480" t="str">
        <f>'PAGE DE GARDE'!C10</f>
        <v>PT 2015-2016 V0</v>
      </c>
      <c r="C2" s="2482"/>
      <c r="D2" s="2482"/>
      <c r="E2" s="2482"/>
      <c r="F2" s="369"/>
      <c r="G2" s="369"/>
      <c r="H2" s="369"/>
      <c r="I2" s="369"/>
      <c r="J2" s="369"/>
      <c r="K2" s="369"/>
      <c r="L2" s="369"/>
      <c r="M2" s="369"/>
      <c r="N2" s="369"/>
      <c r="O2" s="369"/>
      <c r="P2" s="369"/>
      <c r="Q2" s="369"/>
      <c r="R2" s="369"/>
      <c r="S2" s="369"/>
    </row>
    <row r="3" spans="1:22" s="19" customFormat="1">
      <c r="A3" s="1320" t="str">
        <f>'PAGE DE GARDE'!C7</f>
        <v>GRD</v>
      </c>
      <c r="B3" s="369"/>
      <c r="C3" s="2482"/>
      <c r="D3" s="2482"/>
      <c r="E3" s="2482"/>
      <c r="F3" s="369"/>
      <c r="G3" s="369"/>
      <c r="H3" s="369"/>
      <c r="I3" s="369"/>
      <c r="J3" s="369"/>
      <c r="K3" s="369"/>
      <c r="L3" s="369"/>
      <c r="M3" s="369"/>
      <c r="N3" s="369"/>
      <c r="O3" s="369"/>
      <c r="P3" s="369"/>
      <c r="Q3" s="369"/>
      <c r="R3" s="369"/>
      <c r="S3" s="369"/>
    </row>
    <row r="4" spans="1:22" s="1326" customFormat="1" ht="12" thickBot="1">
      <c r="A4" s="1998"/>
      <c r="B4" s="1998"/>
    </row>
    <row r="5" spans="1:22" s="449" customFormat="1" ht="18.75" thickBot="1">
      <c r="A5" s="404"/>
      <c r="C5" s="4183" t="s">
        <v>1641</v>
      </c>
      <c r="D5" s="4184"/>
      <c r="E5" s="4185"/>
      <c r="F5" s="4183" t="s">
        <v>1523</v>
      </c>
      <c r="G5" s="4184"/>
      <c r="H5" s="4186"/>
      <c r="I5" s="4187" t="s">
        <v>1637</v>
      </c>
      <c r="J5" s="4184"/>
      <c r="K5" s="4185"/>
      <c r="L5" s="4183" t="s">
        <v>1521</v>
      </c>
      <c r="M5" s="4184"/>
      <c r="N5" s="4184"/>
      <c r="O5" s="4185"/>
      <c r="P5" s="4198" t="s">
        <v>1522</v>
      </c>
      <c r="Q5" s="4199"/>
      <c r="R5" s="4199"/>
      <c r="S5" s="4200"/>
      <c r="U5" s="4192" t="s">
        <v>1861</v>
      </c>
      <c r="V5" s="4193"/>
    </row>
    <row r="6" spans="1:22" s="449" customFormat="1" ht="13.5" thickBot="1">
      <c r="A6" s="4181" t="s">
        <v>262</v>
      </c>
      <c r="B6" s="4181"/>
      <c r="C6" s="3075" t="s">
        <v>263</v>
      </c>
      <c r="D6" s="3076" t="s">
        <v>264</v>
      </c>
      <c r="E6" s="3077" t="s">
        <v>559</v>
      </c>
      <c r="F6" s="3075" t="s">
        <v>263</v>
      </c>
      <c r="G6" s="3076" t="s">
        <v>264</v>
      </c>
      <c r="H6" s="3077" t="s">
        <v>559</v>
      </c>
      <c r="I6" s="3075" t="s">
        <v>263</v>
      </c>
      <c r="J6" s="3076" t="s">
        <v>264</v>
      </c>
      <c r="K6" s="3077" t="s">
        <v>559</v>
      </c>
      <c r="L6" s="3075" t="s">
        <v>263</v>
      </c>
      <c r="M6" s="3198" t="s">
        <v>264</v>
      </c>
      <c r="N6" s="3186" t="s">
        <v>264</v>
      </c>
      <c r="O6" s="3077" t="s">
        <v>559</v>
      </c>
      <c r="P6" s="3075" t="s">
        <v>263</v>
      </c>
      <c r="Q6" s="3188" t="s">
        <v>264</v>
      </c>
      <c r="R6" s="3186" t="s">
        <v>264</v>
      </c>
      <c r="S6" s="3077" t="s">
        <v>559</v>
      </c>
      <c r="U6" s="4194" t="s">
        <v>1859</v>
      </c>
      <c r="V6" s="4196" t="s">
        <v>1923</v>
      </c>
    </row>
    <row r="7" spans="1:22" s="449" customFormat="1" ht="13.5" thickBot="1">
      <c r="A7" s="4181"/>
      <c r="B7" s="4181"/>
      <c r="C7" s="3078"/>
      <c r="D7" s="3066"/>
      <c r="E7" s="3079"/>
      <c r="F7" s="3078"/>
      <c r="G7" s="3066"/>
      <c r="H7" s="3079"/>
      <c r="I7" s="3078"/>
      <c r="J7" s="3066"/>
      <c r="K7" s="3079"/>
      <c r="L7" s="3078"/>
      <c r="M7" s="3189"/>
      <c r="N7" s="3187" t="s">
        <v>1922</v>
      </c>
      <c r="O7" s="3079"/>
      <c r="P7" s="3078"/>
      <c r="Q7" s="3189"/>
      <c r="R7" s="3187" t="s">
        <v>1922</v>
      </c>
      <c r="S7" s="3079"/>
      <c r="U7" s="4195"/>
      <c r="V7" s="4197"/>
    </row>
    <row r="8" spans="1:22" s="449" customFormat="1" ht="13.5" thickBot="1">
      <c r="A8" s="554"/>
      <c r="B8" s="454"/>
      <c r="C8" s="1995" t="s">
        <v>745</v>
      </c>
      <c r="D8" s="3067" t="s">
        <v>745</v>
      </c>
      <c r="E8" s="3080" t="s">
        <v>745</v>
      </c>
      <c r="F8" s="1995" t="s">
        <v>745</v>
      </c>
      <c r="G8" s="3067" t="s">
        <v>745</v>
      </c>
      <c r="H8" s="3080" t="s">
        <v>745</v>
      </c>
      <c r="I8" s="1995" t="s">
        <v>745</v>
      </c>
      <c r="J8" s="3067" t="s">
        <v>745</v>
      </c>
      <c r="K8" s="3080" t="s">
        <v>745</v>
      </c>
      <c r="L8" s="1995" t="s">
        <v>745</v>
      </c>
      <c r="M8" s="3190" t="s">
        <v>745</v>
      </c>
      <c r="N8" s="3179"/>
      <c r="O8" s="3080" t="s">
        <v>745</v>
      </c>
      <c r="P8" s="1995" t="s">
        <v>745</v>
      </c>
      <c r="Q8" s="3190" t="s">
        <v>745</v>
      </c>
      <c r="R8" s="3179"/>
      <c r="S8" s="3080" t="s">
        <v>745</v>
      </c>
      <c r="U8" s="3341"/>
      <c r="V8" s="3342"/>
    </row>
    <row r="9" spans="1:22" s="449" customFormat="1">
      <c r="A9" s="546"/>
      <c r="B9" s="2821"/>
      <c r="C9" s="1996"/>
      <c r="D9" s="3068"/>
      <c r="E9" s="3081"/>
      <c r="F9" s="1996"/>
      <c r="G9" s="3068"/>
      <c r="H9" s="3081"/>
      <c r="I9" s="1996"/>
      <c r="J9" s="3068"/>
      <c r="K9" s="3081"/>
      <c r="L9" s="1996"/>
      <c r="M9" s="3191"/>
      <c r="N9" s="454"/>
      <c r="O9" s="3081"/>
      <c r="P9" s="1996"/>
      <c r="Q9" s="3191"/>
      <c r="R9" s="454"/>
      <c r="S9" s="3081"/>
      <c r="U9" s="1628"/>
      <c r="V9" s="3199"/>
    </row>
    <row r="10" spans="1:22" s="449" customFormat="1">
      <c r="A10" s="4182" t="s">
        <v>265</v>
      </c>
      <c r="B10" s="4182"/>
      <c r="C10" s="1996"/>
      <c r="D10" s="3068"/>
      <c r="E10" s="3081"/>
      <c r="F10" s="1996"/>
      <c r="G10" s="3068"/>
      <c r="H10" s="3081"/>
      <c r="I10" s="1996"/>
      <c r="J10" s="3068"/>
      <c r="K10" s="3081"/>
      <c r="L10" s="1996"/>
      <c r="M10" s="3191"/>
      <c r="N10" s="454">
        <f>M10*U10</f>
        <v>0</v>
      </c>
      <c r="O10" s="3081">
        <f>L10+N10</f>
        <v>0</v>
      </c>
      <c r="P10" s="1996"/>
      <c r="Q10" s="3191"/>
      <c r="R10" s="454">
        <f>Q10*U10</f>
        <v>0</v>
      </c>
      <c r="S10" s="3081">
        <f>P10+R10</f>
        <v>0</v>
      </c>
      <c r="U10" s="1628"/>
      <c r="V10" s="3199"/>
    </row>
    <row r="11" spans="1:22" s="449" customFormat="1">
      <c r="A11" s="545"/>
      <c r="B11" s="457"/>
      <c r="C11" s="3082"/>
      <c r="D11" s="3069"/>
      <c r="E11" s="3083"/>
      <c r="F11" s="3082"/>
      <c r="G11" s="3069"/>
      <c r="H11" s="3083"/>
      <c r="I11" s="3082"/>
      <c r="J11" s="3069"/>
      <c r="K11" s="3083"/>
      <c r="L11" s="3082"/>
      <c r="M11" s="3192"/>
      <c r="N11" s="3180"/>
      <c r="O11" s="3083"/>
      <c r="P11" s="3082"/>
      <c r="Q11" s="3192"/>
      <c r="R11" s="3180"/>
      <c r="S11" s="3083"/>
      <c r="U11" s="3200"/>
      <c r="V11" s="3201"/>
    </row>
    <row r="12" spans="1:22" s="449" customFormat="1">
      <c r="A12" s="452"/>
      <c r="B12" s="454"/>
      <c r="C12" s="1996"/>
      <c r="D12" s="3068"/>
      <c r="E12" s="3081"/>
      <c r="F12" s="1996"/>
      <c r="G12" s="3068"/>
      <c r="H12" s="3081"/>
      <c r="I12" s="1996"/>
      <c r="J12" s="3068"/>
      <c r="K12" s="3081"/>
      <c r="L12" s="1996"/>
      <c r="M12" s="3191"/>
      <c r="N12" s="454"/>
      <c r="O12" s="3081"/>
      <c r="P12" s="1996"/>
      <c r="Q12" s="3191"/>
      <c r="R12" s="454"/>
      <c r="S12" s="3081"/>
      <c r="U12" s="1628"/>
      <c r="V12" s="3199"/>
    </row>
    <row r="13" spans="1:22" s="449" customFormat="1">
      <c r="A13" s="4190" t="s">
        <v>266</v>
      </c>
      <c r="B13" s="4190"/>
      <c r="C13" s="1996"/>
      <c r="D13" s="3068"/>
      <c r="E13" s="3081"/>
      <c r="F13" s="1996"/>
      <c r="G13" s="3068"/>
      <c r="H13" s="3081"/>
      <c r="I13" s="1996"/>
      <c r="J13" s="3068"/>
      <c r="K13" s="3081"/>
      <c r="L13" s="1996"/>
      <c r="M13" s="3191"/>
      <c r="N13" s="454">
        <f>M13*U13</f>
        <v>0</v>
      </c>
      <c r="O13" s="3081">
        <f>L13+N13</f>
        <v>0</v>
      </c>
      <c r="P13" s="1996"/>
      <c r="Q13" s="3191"/>
      <c r="R13" s="454">
        <f>Q13*U13</f>
        <v>0</v>
      </c>
      <c r="S13" s="3081">
        <f>P13+R13</f>
        <v>0</v>
      </c>
      <c r="U13" s="1628"/>
      <c r="V13" s="3199"/>
    </row>
    <row r="14" spans="1:22" s="449" customFormat="1">
      <c r="A14" s="545"/>
      <c r="B14" s="457"/>
      <c r="C14" s="3082"/>
      <c r="D14" s="3069"/>
      <c r="E14" s="3083"/>
      <c r="F14" s="3082"/>
      <c r="G14" s="3069"/>
      <c r="H14" s="3083"/>
      <c r="I14" s="3082"/>
      <c r="J14" s="3069"/>
      <c r="K14" s="3083"/>
      <c r="L14" s="3082"/>
      <c r="M14" s="3192"/>
      <c r="N14" s="3180"/>
      <c r="O14" s="3083"/>
      <c r="P14" s="3082"/>
      <c r="Q14" s="3192"/>
      <c r="R14" s="3180"/>
      <c r="S14" s="3083"/>
      <c r="U14" s="3200"/>
      <c r="V14" s="3201"/>
    </row>
    <row r="15" spans="1:22" s="449" customFormat="1">
      <c r="A15" s="452"/>
      <c r="B15" s="454"/>
      <c r="C15" s="1996"/>
      <c r="D15" s="3068"/>
      <c r="E15" s="3081"/>
      <c r="F15" s="1996"/>
      <c r="G15" s="3068"/>
      <c r="H15" s="3081"/>
      <c r="I15" s="1996"/>
      <c r="J15" s="3068"/>
      <c r="K15" s="3081"/>
      <c r="L15" s="1996"/>
      <c r="M15" s="3191"/>
      <c r="N15" s="454"/>
      <c r="O15" s="3081"/>
      <c r="P15" s="1996"/>
      <c r="Q15" s="3191"/>
      <c r="R15" s="454"/>
      <c r="S15" s="3081"/>
      <c r="U15" s="1628"/>
      <c r="V15" s="3199"/>
    </row>
    <row r="16" spans="1:22" s="449" customFormat="1" ht="12.75" customHeight="1">
      <c r="A16" s="4182" t="s">
        <v>267</v>
      </c>
      <c r="B16" s="4182"/>
      <c r="C16" s="1996"/>
      <c r="D16" s="3068"/>
      <c r="E16" s="3081"/>
      <c r="F16" s="1996"/>
      <c r="G16" s="3068"/>
      <c r="H16" s="3081"/>
      <c r="I16" s="1996"/>
      <c r="J16" s="3068"/>
      <c r="K16" s="3081"/>
      <c r="L16" s="1996"/>
      <c r="M16" s="3191"/>
      <c r="N16" s="454">
        <f>M16*U16</f>
        <v>0</v>
      </c>
      <c r="O16" s="3081">
        <f>L16+N16</f>
        <v>0</v>
      </c>
      <c r="P16" s="1996"/>
      <c r="Q16" s="3191"/>
      <c r="R16" s="454">
        <f>Q16*U16</f>
        <v>0</v>
      </c>
      <c r="S16" s="3081">
        <f>P16+R16</f>
        <v>0</v>
      </c>
      <c r="U16" s="1628"/>
      <c r="V16" s="3199"/>
    </row>
    <row r="17" spans="1:22" s="449" customFormat="1">
      <c r="A17" s="545"/>
      <c r="B17" s="457"/>
      <c r="C17" s="3082"/>
      <c r="D17" s="3069"/>
      <c r="E17" s="3083"/>
      <c r="F17" s="3082"/>
      <c r="G17" s="3069"/>
      <c r="H17" s="3083"/>
      <c r="I17" s="3082"/>
      <c r="J17" s="3069"/>
      <c r="K17" s="3083"/>
      <c r="L17" s="3082"/>
      <c r="M17" s="3192"/>
      <c r="N17" s="3180"/>
      <c r="O17" s="3083"/>
      <c r="P17" s="3082"/>
      <c r="Q17" s="3192"/>
      <c r="R17" s="3180"/>
      <c r="S17" s="3083"/>
      <c r="U17" s="3200"/>
      <c r="V17" s="3201"/>
    </row>
    <row r="18" spans="1:22" s="449" customFormat="1">
      <c r="A18" s="546"/>
      <c r="B18" s="2821"/>
      <c r="C18" s="2822"/>
      <c r="D18" s="3070"/>
      <c r="E18" s="3084"/>
      <c r="F18" s="2822"/>
      <c r="G18" s="3070"/>
      <c r="H18" s="3084"/>
      <c r="I18" s="2822"/>
      <c r="J18" s="3070"/>
      <c r="K18" s="3084"/>
      <c r="L18" s="2822"/>
      <c r="M18" s="3193"/>
      <c r="N18" s="3181"/>
      <c r="O18" s="3084"/>
      <c r="P18" s="2822"/>
      <c r="Q18" s="3193"/>
      <c r="R18" s="3181"/>
      <c r="S18" s="3084"/>
      <c r="U18" s="3202"/>
      <c r="V18" s="3203"/>
    </row>
    <row r="19" spans="1:22" s="449" customFormat="1">
      <c r="A19" s="445" t="s">
        <v>268</v>
      </c>
      <c r="B19" s="454"/>
      <c r="C19" s="1996"/>
      <c r="D19" s="3068"/>
      <c r="E19" s="3081"/>
      <c r="F19" s="1996"/>
      <c r="G19" s="3068"/>
      <c r="H19" s="3081"/>
      <c r="I19" s="1996"/>
      <c r="J19" s="3068"/>
      <c r="K19" s="3081"/>
      <c r="L19" s="1996"/>
      <c r="M19" s="3191"/>
      <c r="N19" s="454">
        <f>M19*U19</f>
        <v>0</v>
      </c>
      <c r="O19" s="3081">
        <f>L19+N19</f>
        <v>0</v>
      </c>
      <c r="P19" s="1996"/>
      <c r="Q19" s="3191"/>
      <c r="R19" s="454">
        <f>Q19*U19</f>
        <v>0</v>
      </c>
      <c r="S19" s="3081">
        <f>P19+R19</f>
        <v>0</v>
      </c>
      <c r="U19" s="1628"/>
      <c r="V19" s="3199"/>
    </row>
    <row r="20" spans="1:22" s="449" customFormat="1">
      <c r="A20" s="452"/>
      <c r="B20" s="454"/>
      <c r="C20" s="1996"/>
      <c r="D20" s="3068"/>
      <c r="E20" s="3081"/>
      <c r="F20" s="1996"/>
      <c r="G20" s="3068"/>
      <c r="H20" s="3081"/>
      <c r="I20" s="1996"/>
      <c r="J20" s="3068"/>
      <c r="K20" s="3081"/>
      <c r="L20" s="1996"/>
      <c r="M20" s="3191"/>
      <c r="N20" s="454"/>
      <c r="O20" s="3081"/>
      <c r="P20" s="1996"/>
      <c r="Q20" s="3191"/>
      <c r="R20" s="454"/>
      <c r="S20" s="3081"/>
      <c r="U20" s="1628"/>
      <c r="V20" s="3199"/>
    </row>
    <row r="21" spans="1:22" s="449" customFormat="1">
      <c r="A21" s="2814"/>
      <c r="B21" s="2815"/>
      <c r="C21" s="2816"/>
      <c r="D21" s="3071"/>
      <c r="E21" s="3085"/>
      <c r="F21" s="2816"/>
      <c r="G21" s="3071"/>
      <c r="H21" s="3085"/>
      <c r="I21" s="2816"/>
      <c r="J21" s="3071"/>
      <c r="K21" s="3085"/>
      <c r="L21" s="2816"/>
      <c r="M21" s="3194"/>
      <c r="N21" s="3182"/>
      <c r="O21" s="3085"/>
      <c r="P21" s="2816"/>
      <c r="Q21" s="3194"/>
      <c r="R21" s="3182"/>
      <c r="S21" s="3085"/>
      <c r="U21" s="3204"/>
      <c r="V21" s="3205"/>
    </row>
    <row r="22" spans="1:22" s="449" customFormat="1">
      <c r="A22" s="4191" t="s">
        <v>48</v>
      </c>
      <c r="B22" s="4190"/>
      <c r="C22" s="1996"/>
      <c r="D22" s="3068"/>
      <c r="E22" s="3081"/>
      <c r="F22" s="1996"/>
      <c r="G22" s="3068"/>
      <c r="H22" s="3081"/>
      <c r="I22" s="1996"/>
      <c r="J22" s="3068"/>
      <c r="K22" s="3081"/>
      <c r="L22" s="1996"/>
      <c r="M22" s="3191"/>
      <c r="N22" s="454">
        <f>U22</f>
        <v>0</v>
      </c>
      <c r="O22" s="3081">
        <f>L22+N22</f>
        <v>0</v>
      </c>
      <c r="P22" s="1996"/>
      <c r="Q22" s="3191"/>
      <c r="R22" s="454">
        <f>Q22*U22</f>
        <v>0</v>
      </c>
      <c r="S22" s="3081">
        <f>P22+R22</f>
        <v>0</v>
      </c>
      <c r="U22" s="1628"/>
      <c r="V22" s="3199"/>
    </row>
    <row r="23" spans="1:22" s="449" customFormat="1">
      <c r="A23" s="2817"/>
      <c r="B23" s="2818"/>
      <c r="C23" s="2819"/>
      <c r="D23" s="3072"/>
      <c r="E23" s="3086"/>
      <c r="F23" s="2819"/>
      <c r="G23" s="3072"/>
      <c r="H23" s="3086"/>
      <c r="I23" s="2819"/>
      <c r="J23" s="3072"/>
      <c r="K23" s="3086"/>
      <c r="L23" s="2819"/>
      <c r="M23" s="3195"/>
      <c r="N23" s="3183"/>
      <c r="O23" s="3086"/>
      <c r="P23" s="2819"/>
      <c r="Q23" s="3195"/>
      <c r="R23" s="3183"/>
      <c r="S23" s="3086"/>
      <c r="U23" s="3206"/>
      <c r="V23" s="3086"/>
    </row>
    <row r="24" spans="1:22" s="449" customFormat="1">
      <c r="A24" s="2814"/>
      <c r="B24" s="2815"/>
      <c r="C24" s="2816"/>
      <c r="D24" s="3071"/>
      <c r="E24" s="3085"/>
      <c r="F24" s="2816"/>
      <c r="G24" s="3071"/>
      <c r="H24" s="3085"/>
      <c r="I24" s="2816"/>
      <c r="J24" s="3071"/>
      <c r="K24" s="3085"/>
      <c r="L24" s="2816"/>
      <c r="M24" s="3194"/>
      <c r="N24" s="3182"/>
      <c r="O24" s="3085"/>
      <c r="P24" s="2816"/>
      <c r="Q24" s="3194"/>
      <c r="R24" s="3182"/>
      <c r="S24" s="3085"/>
      <c r="U24" s="3204"/>
      <c r="V24" s="3205"/>
    </row>
    <row r="25" spans="1:22" s="449" customFormat="1">
      <c r="A25" s="2820" t="s">
        <v>1642</v>
      </c>
      <c r="B25" s="454"/>
      <c r="C25" s="1996"/>
      <c r="D25" s="3068"/>
      <c r="E25" s="3081"/>
      <c r="F25" s="1996"/>
      <c r="G25" s="3068"/>
      <c r="H25" s="3081"/>
      <c r="I25" s="1996"/>
      <c r="J25" s="3068"/>
      <c r="K25" s="3081"/>
      <c r="L25" s="1996"/>
      <c r="M25" s="3191"/>
      <c r="N25" s="454">
        <f>M25*U25</f>
        <v>0</v>
      </c>
      <c r="O25" s="3081">
        <f>L25+N25</f>
        <v>0</v>
      </c>
      <c r="P25" s="1996"/>
      <c r="Q25" s="3191"/>
      <c r="R25" s="454">
        <f>Q25*U25</f>
        <v>0</v>
      </c>
      <c r="S25" s="3081">
        <f>P25+R25</f>
        <v>0</v>
      </c>
      <c r="U25" s="1628"/>
      <c r="V25" s="3199"/>
    </row>
    <row r="26" spans="1:22" s="449" customFormat="1">
      <c r="A26" s="2817"/>
      <c r="B26" s="2818"/>
      <c r="C26" s="2819"/>
      <c r="D26" s="3072"/>
      <c r="E26" s="3086"/>
      <c r="F26" s="2819"/>
      <c r="G26" s="3072"/>
      <c r="H26" s="3086"/>
      <c r="I26" s="2819"/>
      <c r="J26" s="3072"/>
      <c r="K26" s="3086"/>
      <c r="L26" s="2819"/>
      <c r="M26" s="3195"/>
      <c r="N26" s="3183"/>
      <c r="O26" s="3086"/>
      <c r="P26" s="2819"/>
      <c r="Q26" s="3195"/>
      <c r="R26" s="3183"/>
      <c r="S26" s="3086"/>
      <c r="U26" s="3206"/>
      <c r="V26" s="3086"/>
    </row>
    <row r="27" spans="1:22" s="449" customFormat="1">
      <c r="A27" s="452"/>
      <c r="B27" s="454"/>
      <c r="C27" s="1996"/>
      <c r="D27" s="3068"/>
      <c r="E27" s="3081"/>
      <c r="F27" s="1996"/>
      <c r="G27" s="3068"/>
      <c r="H27" s="3081"/>
      <c r="I27" s="1996"/>
      <c r="J27" s="3068"/>
      <c r="K27" s="3081"/>
      <c r="L27" s="1996"/>
      <c r="M27" s="3191"/>
      <c r="N27" s="454"/>
      <c r="O27" s="3081"/>
      <c r="P27" s="1996"/>
      <c r="Q27" s="3191"/>
      <c r="R27" s="454"/>
      <c r="S27" s="3081"/>
      <c r="U27" s="1628"/>
      <c r="V27" s="3199"/>
    </row>
    <row r="28" spans="1:22" s="449" customFormat="1">
      <c r="A28" s="4182" t="s">
        <v>269</v>
      </c>
      <c r="B28" s="4182"/>
      <c r="C28" s="1996"/>
      <c r="D28" s="3068"/>
      <c r="E28" s="3081"/>
      <c r="F28" s="1996"/>
      <c r="G28" s="3068"/>
      <c r="H28" s="3081"/>
      <c r="I28" s="1996"/>
      <c r="J28" s="3068"/>
      <c r="K28" s="3081"/>
      <c r="L28" s="1996"/>
      <c r="M28" s="3191"/>
      <c r="N28" s="454">
        <f>M28*U28</f>
        <v>0</v>
      </c>
      <c r="O28" s="3081">
        <f>L28+N28</f>
        <v>0</v>
      </c>
      <c r="P28" s="1996"/>
      <c r="Q28" s="3191"/>
      <c r="R28" s="454">
        <f>Q28*U28</f>
        <v>0</v>
      </c>
      <c r="S28" s="3081">
        <f>P28+R28</f>
        <v>0</v>
      </c>
      <c r="U28" s="1628"/>
      <c r="V28" s="3199"/>
    </row>
    <row r="29" spans="1:22" s="449" customFormat="1" ht="13.5" thickBot="1">
      <c r="A29" s="639"/>
      <c r="B29" s="640"/>
      <c r="C29" s="1997"/>
      <c r="D29" s="3073"/>
      <c r="E29" s="3087"/>
      <c r="F29" s="1997"/>
      <c r="G29" s="3073"/>
      <c r="H29" s="3087"/>
      <c r="I29" s="1997"/>
      <c r="J29" s="3073"/>
      <c r="K29" s="3087"/>
      <c r="L29" s="1997"/>
      <c r="M29" s="3196"/>
      <c r="N29" s="3184"/>
      <c r="O29" s="3087"/>
      <c r="P29" s="1997"/>
      <c r="Q29" s="3196"/>
      <c r="R29" s="3184"/>
      <c r="S29" s="3087"/>
      <c r="U29" s="3207"/>
      <c r="V29" s="3087"/>
    </row>
    <row r="30" spans="1:22" s="1" customFormat="1" ht="13.5" thickBot="1">
      <c r="A30" s="641" t="s">
        <v>270</v>
      </c>
      <c r="B30" s="1994"/>
      <c r="C30" s="922">
        <f>SUM(C9:C29)</f>
        <v>0</v>
      </c>
      <c r="D30" s="3074">
        <f>SUM(D9:D29)</f>
        <v>0</v>
      </c>
      <c r="E30" s="3088">
        <f>C30+D30</f>
        <v>0</v>
      </c>
      <c r="F30" s="922">
        <f>SUM(F9:F29)</f>
        <v>0</v>
      </c>
      <c r="G30" s="3074">
        <f>SUM(G9:G29)</f>
        <v>0</v>
      </c>
      <c r="H30" s="3088">
        <f>F30+G30</f>
        <v>0</v>
      </c>
      <c r="I30" s="922">
        <f>SUM(I9:I29)</f>
        <v>0</v>
      </c>
      <c r="J30" s="3074">
        <f>SUM(J9:J29)</f>
        <v>0</v>
      </c>
      <c r="K30" s="3088">
        <f>I30+J30</f>
        <v>0</v>
      </c>
      <c r="L30" s="922">
        <f>SUM(L9:L29)</f>
        <v>0</v>
      </c>
      <c r="M30" s="3197">
        <f>SUM(M9:M29)</f>
        <v>0</v>
      </c>
      <c r="N30" s="3185"/>
      <c r="O30" s="3088">
        <f>L30+N30</f>
        <v>0</v>
      </c>
      <c r="P30" s="922">
        <f>SUM(P9:P29)</f>
        <v>0</v>
      </c>
      <c r="Q30" s="3197">
        <f>SUM(Q9:Q29)</f>
        <v>0</v>
      </c>
      <c r="R30" s="3185"/>
      <c r="S30" s="3088">
        <f>P30+R30</f>
        <v>0</v>
      </c>
    </row>
    <row r="31" spans="1:22" s="449" customFormat="1" ht="13.5" thickBot="1">
      <c r="A31" s="641" t="s">
        <v>271</v>
      </c>
      <c r="B31" s="835"/>
      <c r="C31" s="2823"/>
      <c r="D31" s="3065"/>
      <c r="E31" s="3089" t="e">
        <f>E30/'Tableau 3A'!L159</f>
        <v>#DIV/0!</v>
      </c>
      <c r="F31" s="2823"/>
      <c r="G31" s="3065"/>
      <c r="H31" s="3089" t="e">
        <f>H30/'Tableau 3A'!M159</f>
        <v>#DIV/0!</v>
      </c>
      <c r="I31" s="2823"/>
      <c r="J31" s="3065"/>
      <c r="K31" s="3089" t="e">
        <f>K30/'Tableau 3A'!N159</f>
        <v>#DIV/0!</v>
      </c>
      <c r="L31" s="2823"/>
      <c r="M31" s="3065"/>
      <c r="N31" s="3065"/>
      <c r="O31" s="3089" t="e">
        <f>O30/'Tableau 3A bis'!K162</f>
        <v>#DIV/0!</v>
      </c>
      <c r="P31" s="2823"/>
      <c r="Q31" s="3065"/>
      <c r="R31" s="3065"/>
      <c r="S31" s="3089" t="e">
        <f>S30/'Tableau 3B bis'!K162</f>
        <v>#DIV/0!</v>
      </c>
    </row>
    <row r="32" spans="1:22" s="449" customFormat="1"/>
    <row r="33" spans="1:19" s="449" customFormat="1" ht="14.25">
      <c r="A33" s="2824" t="s">
        <v>1638</v>
      </c>
      <c r="I33" s="454"/>
      <c r="J33" s="454"/>
      <c r="K33" s="454"/>
      <c r="L33" s="454"/>
      <c r="M33" s="454"/>
      <c r="N33" s="454"/>
      <c r="O33" s="454"/>
      <c r="P33" s="454"/>
      <c r="Q33" s="454"/>
      <c r="R33" s="454"/>
    </row>
    <row r="34" spans="1:19">
      <c r="A34" s="464" t="s">
        <v>1643</v>
      </c>
      <c r="I34" s="9"/>
      <c r="J34" s="9"/>
      <c r="K34" s="9"/>
      <c r="L34" s="9"/>
      <c r="M34" s="9"/>
      <c r="N34" s="9"/>
      <c r="O34" s="9"/>
      <c r="P34" s="9"/>
      <c r="Q34" s="9"/>
      <c r="R34" s="9"/>
    </row>
    <row r="35" spans="1:19">
      <c r="A35" s="464"/>
      <c r="I35" s="9"/>
      <c r="J35" s="9"/>
      <c r="K35" s="9"/>
      <c r="L35" s="9"/>
      <c r="M35" s="9"/>
      <c r="N35" s="9"/>
      <c r="O35" s="9"/>
      <c r="P35" s="9"/>
      <c r="Q35" s="9"/>
      <c r="R35" s="9"/>
    </row>
    <row r="36" spans="1:19">
      <c r="I36" s="9"/>
      <c r="J36" s="9"/>
      <c r="K36" s="9"/>
      <c r="L36" s="9"/>
      <c r="M36" s="9"/>
      <c r="N36" s="9"/>
      <c r="O36" s="9"/>
      <c r="P36" s="9"/>
      <c r="Q36" s="9"/>
      <c r="R36" s="9"/>
    </row>
    <row r="37" spans="1:19" ht="15">
      <c r="A37" s="2076" t="s">
        <v>1320</v>
      </c>
      <c r="I37" s="9"/>
      <c r="J37" s="9"/>
      <c r="K37" s="9"/>
      <c r="L37" s="9"/>
      <c r="M37" s="9"/>
      <c r="N37" s="9"/>
      <c r="O37" s="9"/>
      <c r="P37" s="9"/>
      <c r="Q37" s="9"/>
      <c r="R37" s="9"/>
    </row>
    <row r="38" spans="1:19">
      <c r="A38" s="4188" t="s">
        <v>1644</v>
      </c>
      <c r="B38" s="4189"/>
      <c r="C38" s="4189"/>
      <c r="D38" s="4189"/>
      <c r="E38" s="4189"/>
      <c r="F38" s="4189"/>
      <c r="G38" s="4189"/>
      <c r="H38" s="4189"/>
      <c r="I38" s="4189"/>
      <c r="J38" s="4189"/>
      <c r="K38" s="4189"/>
      <c r="L38" s="4189"/>
      <c r="M38" s="4189"/>
      <c r="N38" s="4189"/>
      <c r="O38" s="4189"/>
      <c r="P38" s="4189"/>
      <c r="Q38" s="4189"/>
      <c r="R38" s="4189"/>
      <c r="S38" s="4189"/>
    </row>
    <row r="39" spans="1:19" ht="12.75" customHeight="1">
      <c r="A39" s="4188" t="s">
        <v>1645</v>
      </c>
      <c r="B39" s="4189"/>
      <c r="C39" s="4189"/>
      <c r="D39" s="4189"/>
      <c r="E39" s="4189"/>
      <c r="F39" s="4189"/>
      <c r="G39" s="4189"/>
      <c r="H39" s="4189"/>
      <c r="I39" s="4189"/>
      <c r="J39" s="4189"/>
      <c r="K39" s="4189"/>
      <c r="L39" s="4189"/>
      <c r="M39" s="4189"/>
      <c r="N39" s="4189"/>
      <c r="O39" s="4189"/>
      <c r="P39" s="4189"/>
      <c r="Q39" s="4189"/>
      <c r="R39" s="4189"/>
      <c r="S39" s="4189"/>
    </row>
  </sheetData>
  <mergeCells count="16">
    <mergeCell ref="U5:V5"/>
    <mergeCell ref="U6:U7"/>
    <mergeCell ref="V6:V7"/>
    <mergeCell ref="L5:O5"/>
    <mergeCell ref="P5:S5"/>
    <mergeCell ref="A38:S38"/>
    <mergeCell ref="A39:S39"/>
    <mergeCell ref="A13:B13"/>
    <mergeCell ref="A16:B16"/>
    <mergeCell ref="A22:B22"/>
    <mergeCell ref="A28:B28"/>
    <mergeCell ref="A6:B7"/>
    <mergeCell ref="A10:B10"/>
    <mergeCell ref="C5:E5"/>
    <mergeCell ref="F5:H5"/>
    <mergeCell ref="I5:K5"/>
  </mergeCells>
  <phoneticPr fontId="103" type="noConversion"/>
  <pageMargins left="0.55118110236220474" right="0.23622047244094491" top="0.43307086614173229" bottom="0.47244094488188981" header="0.27559055118110237" footer="0.31496062992125984"/>
  <pageSetup paperSize="9" scale="41"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sheetPr published="0" enableFormatConditionsCalculation="0">
    <pageSetUpPr fitToPage="1"/>
  </sheetPr>
  <dimension ref="A1:I36"/>
  <sheetViews>
    <sheetView zoomScaleNormal="100" zoomScaleSheetLayoutView="100" workbookViewId="0">
      <selection activeCell="A2" sqref="A2"/>
    </sheetView>
  </sheetViews>
  <sheetFormatPr baseColWidth="10" defaultColWidth="8.85546875" defaultRowHeight="12.75"/>
  <cols>
    <col min="1" max="1" width="20" style="1415" customWidth="1"/>
    <col min="2" max="2" width="55.7109375" style="1415" customWidth="1"/>
    <col min="3" max="7" width="20" style="1415" customWidth="1"/>
    <col min="8" max="16384" width="8.85546875" style="1415"/>
  </cols>
  <sheetData>
    <row r="1" spans="1:7" ht="18">
      <c r="A1" s="374" t="s">
        <v>2003</v>
      </c>
      <c r="B1" s="374"/>
      <c r="C1" s="1696"/>
      <c r="D1" s="1696"/>
      <c r="E1" s="1696"/>
      <c r="F1" s="1696"/>
      <c r="G1" s="1696"/>
    </row>
    <row r="2" spans="1:7">
      <c r="A2" s="357" t="str">
        <f>'PAGE DE GARDE'!C8</f>
        <v>ELECTRICITE</v>
      </c>
      <c r="B2" s="2480" t="str">
        <f>'PAGE DE GARDE'!C10</f>
        <v>PT 2015-2016 V0</v>
      </c>
      <c r="C2" s="1698"/>
      <c r="D2" s="1698"/>
      <c r="E2" s="1698"/>
      <c r="F2" s="1698"/>
      <c r="G2" s="1698"/>
    </row>
    <row r="3" spans="1:7">
      <c r="A3" s="1320" t="str">
        <f>'PAGE DE GARDE'!C7</f>
        <v>GRD</v>
      </c>
      <c r="B3" s="369"/>
      <c r="C3" s="1698"/>
      <c r="D3" s="1698"/>
      <c r="E3" s="1698"/>
      <c r="F3" s="1698"/>
      <c r="G3" s="1698"/>
    </row>
    <row r="4" spans="1:7" ht="13.5" thickBot="1"/>
    <row r="5" spans="1:7">
      <c r="A5" s="2105"/>
      <c r="B5" s="2106"/>
      <c r="C5" s="2106"/>
      <c r="D5" s="2106"/>
      <c r="E5" s="2106"/>
      <c r="F5" s="2106"/>
      <c r="G5" s="2440"/>
    </row>
    <row r="6" spans="1:7">
      <c r="A6" s="2108" t="s">
        <v>1445</v>
      </c>
      <c r="B6" s="2109"/>
      <c r="C6" s="2110"/>
      <c r="D6" s="2110"/>
      <c r="E6" s="2110"/>
      <c r="F6" s="2110"/>
      <c r="G6" s="2111"/>
    </row>
    <row r="7" spans="1:7" ht="13.5" thickBot="1">
      <c r="A7" s="2112"/>
      <c r="B7" s="2110"/>
      <c r="C7" s="2110"/>
      <c r="D7" s="2110"/>
      <c r="E7" s="2110"/>
      <c r="F7" s="2110"/>
      <c r="G7" s="2111"/>
    </row>
    <row r="8" spans="1:7" ht="12.75" customHeight="1">
      <c r="A8" s="4045" t="s">
        <v>1447</v>
      </c>
      <c r="B8" s="4039" t="s">
        <v>1448</v>
      </c>
      <c r="C8" s="4039" t="s">
        <v>1430</v>
      </c>
      <c r="D8" s="4039" t="s">
        <v>938</v>
      </c>
      <c r="E8" s="4039" t="s">
        <v>937</v>
      </c>
      <c r="F8" s="4039" t="s">
        <v>936</v>
      </c>
      <c r="G8" s="4057" t="s">
        <v>935</v>
      </c>
    </row>
    <row r="9" spans="1:7">
      <c r="A9" s="4046"/>
      <c r="B9" s="4040"/>
      <c r="C9" s="4040"/>
      <c r="D9" s="4040"/>
      <c r="E9" s="4040"/>
      <c r="F9" s="4040"/>
      <c r="G9" s="4058"/>
    </row>
    <row r="10" spans="1:7" ht="13.5" thickBot="1">
      <c r="A10" s="4047"/>
      <c r="B10" s="4041"/>
      <c r="C10" s="4041"/>
      <c r="D10" s="4041"/>
      <c r="E10" s="4041"/>
      <c r="F10" s="4041"/>
      <c r="G10" s="4059"/>
    </row>
    <row r="11" spans="1:7">
      <c r="A11" s="2113"/>
      <c r="B11" s="2114"/>
      <c r="C11" s="2114"/>
      <c r="D11" s="2114"/>
      <c r="E11" s="2114"/>
      <c r="F11" s="2114"/>
      <c r="G11" s="2114"/>
    </row>
    <row r="12" spans="1:7">
      <c r="A12" s="2118"/>
      <c r="B12" s="2119"/>
      <c r="C12" s="2119"/>
      <c r="D12" s="2119"/>
      <c r="E12" s="2119"/>
      <c r="F12" s="2119"/>
      <c r="G12" s="2119"/>
    </row>
    <row r="13" spans="1:7">
      <c r="A13" s="2118"/>
      <c r="B13" s="2119"/>
      <c r="C13" s="2119"/>
      <c r="D13" s="2119"/>
      <c r="E13" s="2119"/>
      <c r="F13" s="2119"/>
      <c r="G13" s="2119"/>
    </row>
    <row r="14" spans="1:7">
      <c r="A14" s="2118"/>
      <c r="B14" s="2119"/>
      <c r="C14" s="2119"/>
      <c r="D14" s="2119"/>
      <c r="E14" s="2119"/>
      <c r="F14" s="2119"/>
      <c r="G14" s="2119"/>
    </row>
    <row r="15" spans="1:7">
      <c r="A15" s="2118"/>
      <c r="B15" s="2119"/>
      <c r="C15" s="2119"/>
      <c r="D15" s="2119"/>
      <c r="E15" s="2119"/>
      <c r="F15" s="2119"/>
      <c r="G15" s="2119"/>
    </row>
    <row r="16" spans="1:7">
      <c r="A16" s="2118"/>
      <c r="B16" s="2119"/>
      <c r="C16" s="2119"/>
      <c r="D16" s="2119"/>
      <c r="E16" s="2119"/>
      <c r="F16" s="2119"/>
      <c r="G16" s="2119"/>
    </row>
    <row r="17" spans="1:9">
      <c r="A17" s="2118"/>
      <c r="B17" s="2119"/>
      <c r="C17" s="2119"/>
      <c r="D17" s="2119"/>
      <c r="E17" s="2119"/>
      <c r="F17" s="2119"/>
      <c r="G17" s="2119"/>
    </row>
    <row r="18" spans="1:9">
      <c r="A18" s="2118"/>
      <c r="B18" s="2119"/>
      <c r="C18" s="2119"/>
      <c r="D18" s="2119"/>
      <c r="E18" s="2119"/>
      <c r="F18" s="2119"/>
      <c r="G18" s="2119"/>
    </row>
    <row r="19" spans="1:9">
      <c r="A19" s="2118"/>
      <c r="B19" s="2119"/>
      <c r="C19" s="2119"/>
      <c r="D19" s="2119"/>
      <c r="E19" s="2119"/>
      <c r="F19" s="2119"/>
      <c r="G19" s="2119"/>
    </row>
    <row r="20" spans="1:9">
      <c r="A20" s="2118"/>
      <c r="B20" s="2119"/>
      <c r="C20" s="2119"/>
      <c r="D20" s="2119"/>
      <c r="E20" s="2119"/>
      <c r="F20" s="2119"/>
      <c r="G20" s="2119"/>
    </row>
    <row r="21" spans="1:9">
      <c r="A21" s="2118"/>
      <c r="B21" s="2119"/>
      <c r="C21" s="2119"/>
      <c r="D21" s="2119"/>
      <c r="E21" s="2119"/>
      <c r="F21" s="2119"/>
      <c r="G21" s="2119"/>
    </row>
    <row r="22" spans="1:9">
      <c r="A22" s="2118"/>
      <c r="B22" s="2119"/>
      <c r="C22" s="2119"/>
      <c r="D22" s="2119"/>
      <c r="E22" s="2119"/>
      <c r="F22" s="2119"/>
      <c r="G22" s="2119"/>
    </row>
    <row r="23" spans="1:9">
      <c r="A23" s="2118"/>
      <c r="B23" s="2119"/>
      <c r="C23" s="2119"/>
      <c r="D23" s="2119"/>
      <c r="E23" s="2119"/>
      <c r="F23" s="2119"/>
      <c r="G23" s="2119"/>
    </row>
    <row r="24" spans="1:9" ht="13.5" thickBot="1">
      <c r="A24" s="2113"/>
      <c r="B24" s="2114"/>
      <c r="C24" s="2114"/>
      <c r="D24" s="2114"/>
      <c r="E24" s="2114"/>
      <c r="F24" s="2114"/>
      <c r="G24" s="2114"/>
    </row>
    <row r="25" spans="1:9" ht="13.5" thickBot="1">
      <c r="A25" s="2126" t="s">
        <v>754</v>
      </c>
      <c r="B25" s="2127"/>
      <c r="C25" s="2127">
        <f>SUM(C6:C24)</f>
        <v>0</v>
      </c>
      <c r="D25" s="2127">
        <f>SUM(D6:D24)</f>
        <v>0</v>
      </c>
      <c r="E25" s="2127">
        <f>SUM(E6:E24)</f>
        <v>0</v>
      </c>
      <c r="F25" s="2127">
        <f>SUM(F6:F24)</f>
        <v>0</v>
      </c>
      <c r="G25" s="2127">
        <f>SUM(G6:G24)</f>
        <v>0</v>
      </c>
    </row>
    <row r="26" spans="1:9">
      <c r="A26" s="2133"/>
      <c r="B26" s="2134"/>
      <c r="C26" s="2134"/>
      <c r="D26" s="2134"/>
      <c r="E26" s="2134"/>
      <c r="F26" s="2134"/>
      <c r="G26" s="2135"/>
    </row>
    <row r="27" spans="1:9">
      <c r="A27" s="4061"/>
      <c r="B27" s="4062"/>
      <c r="C27" s="4062"/>
      <c r="D27" s="4062"/>
      <c r="E27" s="4062"/>
      <c r="F27" s="4062"/>
      <c r="G27" s="4063"/>
    </row>
    <row r="28" spans="1:9" ht="13.5" thickBot="1">
      <c r="A28" s="2141"/>
      <c r="B28" s="2142"/>
      <c r="C28" s="2142"/>
      <c r="D28" s="2142"/>
      <c r="E28" s="2142"/>
      <c r="F28" s="2142"/>
      <c r="G28" s="2145"/>
    </row>
    <row r="29" spans="1:9">
      <c r="A29" s="2136"/>
      <c r="B29" s="2137"/>
      <c r="C29" s="2137"/>
      <c r="D29" s="2137"/>
      <c r="E29" s="2137"/>
      <c r="F29" s="2137"/>
      <c r="G29" s="2137"/>
    </row>
    <row r="30" spans="1:9" ht="12.75" customHeight="1">
      <c r="A30" s="2136"/>
      <c r="B30" s="2137"/>
      <c r="C30" s="2137"/>
      <c r="D30" s="2137"/>
      <c r="E30" s="2137"/>
      <c r="F30" s="2137"/>
      <c r="G30" s="2137"/>
    </row>
    <row r="31" spans="1:9" ht="15">
      <c r="A31" s="2444" t="s">
        <v>1004</v>
      </c>
      <c r="B31" s="1763"/>
      <c r="C31" s="1763"/>
      <c r="D31" s="1763"/>
      <c r="E31" s="1763"/>
      <c r="F31" s="1763"/>
      <c r="G31" s="1763"/>
      <c r="H31" s="2098"/>
      <c r="I31" s="2098"/>
    </row>
    <row r="32" spans="1:9">
      <c r="A32" s="2445"/>
      <c r="B32" s="1763"/>
      <c r="C32" s="1763"/>
      <c r="D32" s="1763"/>
      <c r="E32" s="1763"/>
      <c r="F32" s="1763"/>
      <c r="G32" s="1763"/>
      <c r="H32" s="2098"/>
      <c r="I32" s="2098"/>
    </row>
    <row r="33" spans="1:9">
      <c r="A33" s="4201" t="s">
        <v>1816</v>
      </c>
      <c r="B33" s="3894"/>
      <c r="C33" s="3894"/>
      <c r="D33" s="3894"/>
      <c r="E33" s="3894"/>
      <c r="F33" s="3894"/>
      <c r="G33" s="3894"/>
      <c r="H33" s="3894"/>
      <c r="I33" s="3894"/>
    </row>
    <row r="34" spans="1:9">
      <c r="A34" s="4033" t="s">
        <v>1817</v>
      </c>
      <c r="B34" s="3894"/>
      <c r="C34" s="3894"/>
      <c r="D34" s="3894"/>
      <c r="E34" s="3894"/>
      <c r="F34" s="3894"/>
      <c r="G34" s="3894"/>
      <c r="H34" s="3894"/>
      <c r="I34" s="3894"/>
    </row>
    <row r="35" spans="1:9">
      <c r="A35" s="4033" t="s">
        <v>1971</v>
      </c>
      <c r="B35" s="3894"/>
      <c r="C35" s="3894"/>
      <c r="D35" s="3894"/>
      <c r="E35" s="3894"/>
      <c r="F35" s="3894"/>
      <c r="G35" s="3894"/>
      <c r="H35" s="3894"/>
      <c r="I35" s="3894"/>
    </row>
    <row r="36" spans="1:9">
      <c r="A36" s="4033" t="s">
        <v>1818</v>
      </c>
      <c r="B36" s="3894"/>
      <c r="C36" s="3894"/>
      <c r="D36" s="3894"/>
      <c r="E36" s="3894"/>
      <c r="F36" s="3894"/>
      <c r="G36" s="3894"/>
      <c r="H36" s="3894"/>
      <c r="I36" s="3894"/>
    </row>
  </sheetData>
  <mergeCells count="12">
    <mergeCell ref="A35:I35"/>
    <mergeCell ref="A36:I36"/>
    <mergeCell ref="F8:F10"/>
    <mergeCell ref="G8:G10"/>
    <mergeCell ref="A27:G27"/>
    <mergeCell ref="A33:I33"/>
    <mergeCell ref="A34:I34"/>
    <mergeCell ref="A8:A10"/>
    <mergeCell ref="B8:B10"/>
    <mergeCell ref="C8:C10"/>
    <mergeCell ref="D8:D10"/>
    <mergeCell ref="E8:E10"/>
  </mergeCells>
  <phoneticPr fontId="10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82.xml><?xml version="1.0" encoding="utf-8"?>
<worksheet xmlns="http://schemas.openxmlformats.org/spreadsheetml/2006/main" xmlns:r="http://schemas.openxmlformats.org/officeDocument/2006/relationships">
  <sheetPr published="0" enableFormatConditionsCalculation="0">
    <pageSetUpPr fitToPage="1"/>
  </sheetPr>
  <dimension ref="A1:F77"/>
  <sheetViews>
    <sheetView topLeftCell="B52" zoomScaleNormal="100" zoomScaleSheetLayoutView="85" workbookViewId="0">
      <selection activeCell="A70" sqref="A70"/>
    </sheetView>
  </sheetViews>
  <sheetFormatPr baseColWidth="10" defaultColWidth="8.85546875" defaultRowHeight="12.75"/>
  <cols>
    <col min="1" max="1" width="73.42578125" customWidth="1"/>
    <col min="2" max="3" width="20.7109375" customWidth="1"/>
    <col min="4" max="4" width="24.7109375" customWidth="1"/>
    <col min="5" max="6" width="20.7109375" customWidth="1"/>
  </cols>
  <sheetData>
    <row r="1" spans="1:6" ht="18">
      <c r="A1" s="374" t="s">
        <v>1513</v>
      </c>
      <c r="B1" s="374"/>
      <c r="C1" s="377"/>
      <c r="D1" s="377"/>
      <c r="E1" s="377"/>
      <c r="F1" s="377"/>
    </row>
    <row r="2" spans="1:6">
      <c r="A2" s="357" t="str">
        <f>'PAGE DE GARDE'!C8</f>
        <v>ELECTRICITE</v>
      </c>
      <c r="B2" s="2480" t="str">
        <f>'PAGE DE GARDE'!C10</f>
        <v>PT 2015-2016 V0</v>
      </c>
      <c r="C2" s="366"/>
      <c r="D2" s="366"/>
      <c r="E2" s="366"/>
      <c r="F2" s="366"/>
    </row>
    <row r="3" spans="1:6">
      <c r="A3" s="1320" t="str">
        <f>'PAGE DE GARDE'!C7</f>
        <v>GRD</v>
      </c>
      <c r="B3" s="369"/>
      <c r="C3" s="366"/>
      <c r="D3" s="366"/>
      <c r="E3" s="366"/>
      <c r="F3" s="366"/>
    </row>
    <row r="4" spans="1:6">
      <c r="A4" s="1216"/>
      <c r="B4" s="1216"/>
      <c r="C4" s="1216"/>
      <c r="D4" s="1216"/>
      <c r="E4" s="1216"/>
      <c r="F4" s="1216"/>
    </row>
    <row r="5" spans="1:6">
      <c r="A5" s="1216"/>
      <c r="B5" s="1216"/>
      <c r="C5" s="1216"/>
      <c r="D5" s="1216"/>
      <c r="E5" s="1216"/>
      <c r="F5" s="1216"/>
    </row>
    <row r="6" spans="1:6" ht="13.5" thickBot="1">
      <c r="A6" s="1216"/>
      <c r="B6" s="1216"/>
      <c r="C6" s="1216"/>
      <c r="D6" s="1216"/>
      <c r="E6" s="1216"/>
      <c r="F6" s="1216"/>
    </row>
    <row r="7" spans="1:6" ht="26.25" thickBot="1">
      <c r="A7" s="2984" t="s">
        <v>449</v>
      </c>
      <c r="B7" s="3002" t="s">
        <v>1246</v>
      </c>
      <c r="C7" s="3002" t="s">
        <v>938</v>
      </c>
      <c r="D7" s="2985" t="s">
        <v>937</v>
      </c>
      <c r="E7" s="3003" t="s">
        <v>936</v>
      </c>
      <c r="F7" s="3003" t="s">
        <v>935</v>
      </c>
    </row>
    <row r="8" spans="1:6">
      <c r="A8" s="1216"/>
      <c r="B8" s="2993"/>
      <c r="C8" s="2993"/>
      <c r="D8" s="3008"/>
      <c r="E8" s="2994"/>
      <c r="F8" s="2994"/>
    </row>
    <row r="9" spans="1:6">
      <c r="A9" s="1407" t="s">
        <v>450</v>
      </c>
      <c r="B9" s="2995"/>
      <c r="C9" s="2995"/>
      <c r="D9" s="3009"/>
      <c r="E9" s="3004"/>
      <c r="F9" s="2994"/>
    </row>
    <row r="10" spans="1:6">
      <c r="A10" s="1407" t="s">
        <v>451</v>
      </c>
      <c r="B10" s="2995"/>
      <c r="C10" s="2995"/>
      <c r="D10" s="3009"/>
      <c r="E10" s="3004"/>
      <c r="F10" s="2994"/>
    </row>
    <row r="11" spans="1:6" s="232" customFormat="1">
      <c r="A11" s="2986" t="s">
        <v>452</v>
      </c>
      <c r="B11" s="2996"/>
      <c r="C11" s="2996"/>
      <c r="D11" s="3010"/>
      <c r="E11" s="3005"/>
      <c r="F11" s="2997"/>
    </row>
    <row r="12" spans="1:6">
      <c r="A12" s="2987"/>
      <c r="B12" s="2998"/>
      <c r="C12" s="2998"/>
      <c r="D12" s="3011"/>
      <c r="E12" s="3006"/>
      <c r="F12" s="2999"/>
    </row>
    <row r="13" spans="1:6">
      <c r="A13" s="1216"/>
      <c r="B13" s="2995"/>
      <c r="C13" s="2995"/>
      <c r="D13" s="3009"/>
      <c r="E13" s="3004"/>
      <c r="F13" s="2994"/>
    </row>
    <row r="14" spans="1:6" s="232" customFormat="1">
      <c r="A14" s="2986" t="s">
        <v>453</v>
      </c>
      <c r="B14" s="2996"/>
      <c r="C14" s="2996"/>
      <c r="D14" s="3010"/>
      <c r="E14" s="3005"/>
      <c r="F14" s="2997"/>
    </row>
    <row r="15" spans="1:6">
      <c r="A15" s="1407" t="s">
        <v>454</v>
      </c>
      <c r="B15" s="2995"/>
      <c r="C15" s="2995"/>
      <c r="D15" s="3009"/>
      <c r="E15" s="3004"/>
      <c r="F15" s="2994"/>
    </row>
    <row r="16" spans="1:6">
      <c r="A16" s="1407" t="s">
        <v>455</v>
      </c>
      <c r="B16" s="2995"/>
      <c r="C16" s="2995"/>
      <c r="D16" s="3009"/>
      <c r="E16" s="3004"/>
      <c r="F16" s="2994"/>
    </row>
    <row r="17" spans="1:6">
      <c r="A17" s="1407" t="s">
        <v>456</v>
      </c>
      <c r="B17" s="2995"/>
      <c r="C17" s="2995"/>
      <c r="D17" s="3009"/>
      <c r="E17" s="3004"/>
      <c r="F17" s="2994"/>
    </row>
    <row r="18" spans="1:6">
      <c r="A18" s="1407" t="s">
        <v>457</v>
      </c>
      <c r="B18" s="2995"/>
      <c r="C18" s="2995"/>
      <c r="D18" s="3009"/>
      <c r="E18" s="3004"/>
      <c r="F18" s="2994"/>
    </row>
    <row r="19" spans="1:6">
      <c r="A19" s="1407" t="s">
        <v>458</v>
      </c>
      <c r="B19" s="2995"/>
      <c r="C19" s="2995"/>
      <c r="D19" s="3009"/>
      <c r="E19" s="3004"/>
      <c r="F19" s="2994"/>
    </row>
    <row r="20" spans="1:6">
      <c r="A20" s="1407" t="s">
        <v>459</v>
      </c>
      <c r="B20" s="2995"/>
      <c r="C20" s="2995"/>
      <c r="D20" s="3009"/>
      <c r="E20" s="3004"/>
      <c r="F20" s="2994"/>
    </row>
    <row r="21" spans="1:6">
      <c r="A21" s="1407" t="s">
        <v>460</v>
      </c>
      <c r="B21" s="2995"/>
      <c r="C21" s="2995"/>
      <c r="D21" s="3009"/>
      <c r="E21" s="3004"/>
      <c r="F21" s="2994"/>
    </row>
    <row r="22" spans="1:6">
      <c r="A22" s="2987"/>
      <c r="B22" s="2998"/>
      <c r="C22" s="2998"/>
      <c r="D22" s="3011"/>
      <c r="E22" s="3006"/>
      <c r="F22" s="2999"/>
    </row>
    <row r="23" spans="1:6">
      <c r="A23" s="1216"/>
      <c r="B23" s="2995"/>
      <c r="C23" s="2995"/>
      <c r="D23" s="3009"/>
      <c r="E23" s="3004"/>
      <c r="F23" s="2994"/>
    </row>
    <row r="24" spans="1:6" s="232" customFormat="1">
      <c r="A24" s="2986" t="s">
        <v>461</v>
      </c>
      <c r="B24" s="2996"/>
      <c r="C24" s="2996"/>
      <c r="D24" s="3010"/>
      <c r="E24" s="3005"/>
      <c r="F24" s="2997"/>
    </row>
    <row r="25" spans="1:6">
      <c r="A25" s="1407" t="s">
        <v>462</v>
      </c>
      <c r="B25" s="2995"/>
      <c r="C25" s="2995"/>
      <c r="D25" s="3009"/>
      <c r="E25" s="3004"/>
      <c r="F25" s="2994"/>
    </row>
    <row r="26" spans="1:6">
      <c r="A26" s="1407" t="s">
        <v>463</v>
      </c>
      <c r="B26" s="2995"/>
      <c r="C26" s="2995"/>
      <c r="D26" s="3009"/>
      <c r="E26" s="3004"/>
      <c r="F26" s="2994"/>
    </row>
    <row r="27" spans="1:6">
      <c r="A27" s="1407" t="s">
        <v>464</v>
      </c>
      <c r="B27" s="2995"/>
      <c r="C27" s="2995"/>
      <c r="D27" s="3009"/>
      <c r="E27" s="3004"/>
      <c r="F27" s="2994"/>
    </row>
    <row r="28" spans="1:6">
      <c r="A28" s="1407" t="s">
        <v>465</v>
      </c>
      <c r="B28" s="2995"/>
      <c r="C28" s="2995"/>
      <c r="D28" s="3009"/>
      <c r="E28" s="3004"/>
      <c r="F28" s="2994"/>
    </row>
    <row r="29" spans="1:6">
      <c r="A29" s="1407" t="s">
        <v>459</v>
      </c>
      <c r="B29" s="2995"/>
      <c r="C29" s="2995"/>
      <c r="D29" s="3009"/>
      <c r="E29" s="3004"/>
      <c r="F29" s="2994"/>
    </row>
    <row r="30" spans="1:6">
      <c r="A30" s="1407" t="s">
        <v>458</v>
      </c>
      <c r="B30" s="2995"/>
      <c r="C30" s="2995"/>
      <c r="D30" s="3009"/>
      <c r="E30" s="3004"/>
      <c r="F30" s="2994"/>
    </row>
    <row r="31" spans="1:6">
      <c r="A31" s="1407" t="s">
        <v>466</v>
      </c>
      <c r="B31" s="2995"/>
      <c r="C31" s="2995"/>
      <c r="D31" s="3009"/>
      <c r="E31" s="3004"/>
      <c r="F31" s="2994"/>
    </row>
    <row r="32" spans="1:6">
      <c r="A32" s="2987"/>
      <c r="B32" s="2998"/>
      <c r="C32" s="2998"/>
      <c r="D32" s="3011"/>
      <c r="E32" s="3006"/>
      <c r="F32" s="2999"/>
    </row>
    <row r="33" spans="1:6">
      <c r="A33" s="1216"/>
      <c r="B33" s="2995"/>
      <c r="C33" s="2995"/>
      <c r="D33" s="3009"/>
      <c r="E33" s="3004"/>
      <c r="F33" s="2994"/>
    </row>
    <row r="34" spans="1:6" s="232" customFormat="1">
      <c r="A34" s="2986" t="s">
        <v>559</v>
      </c>
      <c r="B34" s="2996"/>
      <c r="C34" s="2996"/>
      <c r="D34" s="3010"/>
      <c r="E34" s="3005"/>
      <c r="F34" s="2997"/>
    </row>
    <row r="35" spans="1:6">
      <c r="A35" s="1407" t="s">
        <v>467</v>
      </c>
      <c r="B35" s="2995"/>
      <c r="C35" s="2995"/>
      <c r="D35" s="3009"/>
      <c r="E35" s="3004"/>
      <c r="F35" s="2994"/>
    </row>
    <row r="36" spans="1:6">
      <c r="A36" s="1407" t="s">
        <v>468</v>
      </c>
      <c r="B36" s="2995"/>
      <c r="C36" s="2995"/>
      <c r="D36" s="3009"/>
      <c r="E36" s="3004"/>
      <c r="F36" s="2994"/>
    </row>
    <row r="37" spans="1:6">
      <c r="A37" s="1407" t="s">
        <v>469</v>
      </c>
      <c r="B37" s="2995"/>
      <c r="C37" s="2995"/>
      <c r="D37" s="3009"/>
      <c r="E37" s="3004"/>
      <c r="F37" s="2994"/>
    </row>
    <row r="38" spans="1:6">
      <c r="A38" s="1407" t="s">
        <v>470</v>
      </c>
      <c r="B38" s="2995"/>
      <c r="C38" s="2995"/>
      <c r="D38" s="3009"/>
      <c r="E38" s="3004"/>
      <c r="F38" s="2994"/>
    </row>
    <row r="39" spans="1:6">
      <c r="A39" s="2987"/>
      <c r="B39" s="2998"/>
      <c r="C39" s="2998"/>
      <c r="D39" s="3011"/>
      <c r="E39" s="3006"/>
      <c r="F39" s="2999"/>
    </row>
    <row r="40" spans="1:6">
      <c r="A40" s="1216"/>
      <c r="B40" s="2995"/>
      <c r="C40" s="2995"/>
      <c r="D40" s="3009"/>
      <c r="E40" s="3004"/>
      <c r="F40" s="2994"/>
    </row>
    <row r="41" spans="1:6" s="232" customFormat="1">
      <c r="A41" s="2986" t="s">
        <v>471</v>
      </c>
      <c r="B41" s="2996"/>
      <c r="C41" s="2996"/>
      <c r="D41" s="3010"/>
      <c r="E41" s="3005"/>
      <c r="F41" s="2997"/>
    </row>
    <row r="42" spans="1:6">
      <c r="A42" s="1407" t="s">
        <v>472</v>
      </c>
      <c r="B42" s="2995"/>
      <c r="C42" s="2995"/>
      <c r="D42" s="3009"/>
      <c r="E42" s="3004"/>
      <c r="F42" s="2994"/>
    </row>
    <row r="43" spans="1:6">
      <c r="A43" s="1407" t="s">
        <v>473</v>
      </c>
      <c r="B43" s="2995"/>
      <c r="C43" s="2995"/>
      <c r="D43" s="3009"/>
      <c r="E43" s="3004"/>
      <c r="F43" s="2994"/>
    </row>
    <row r="44" spans="1:6">
      <c r="A44" s="1407" t="s">
        <v>474</v>
      </c>
      <c r="B44" s="2995"/>
      <c r="C44" s="2995"/>
      <c r="D44" s="3009"/>
      <c r="E44" s="3004"/>
      <c r="F44" s="2994"/>
    </row>
    <row r="45" spans="1:6">
      <c r="A45" s="1407" t="s">
        <v>475</v>
      </c>
      <c r="B45" s="2995"/>
      <c r="C45" s="2995"/>
      <c r="D45" s="3009"/>
      <c r="E45" s="3004"/>
      <c r="F45" s="2994"/>
    </row>
    <row r="46" spans="1:6">
      <c r="A46" s="1407" t="s">
        <v>476</v>
      </c>
      <c r="B46" s="2995"/>
      <c r="C46" s="2995"/>
      <c r="D46" s="3009"/>
      <c r="E46" s="3004"/>
      <c r="F46" s="2994"/>
    </row>
    <row r="47" spans="1:6">
      <c r="A47" s="1407" t="s">
        <v>477</v>
      </c>
      <c r="B47" s="2995"/>
      <c r="C47" s="2995"/>
      <c r="D47" s="3009"/>
      <c r="E47" s="3004"/>
      <c r="F47" s="2994"/>
    </row>
    <row r="48" spans="1:6">
      <c r="A48" s="1407" t="s">
        <v>750</v>
      </c>
      <c r="B48" s="2995"/>
      <c r="C48" s="2995"/>
      <c r="D48" s="3009"/>
      <c r="E48" s="3004"/>
      <c r="F48" s="2994"/>
    </row>
    <row r="49" spans="1:6">
      <c r="A49" s="1407" t="s">
        <v>753</v>
      </c>
      <c r="B49" s="2995"/>
      <c r="C49" s="2995"/>
      <c r="D49" s="3009"/>
      <c r="E49" s="3004"/>
      <c r="F49" s="2994"/>
    </row>
    <row r="50" spans="1:6">
      <c r="A50" s="2986" t="s">
        <v>559</v>
      </c>
      <c r="B50" s="2995"/>
      <c r="C50" s="2995"/>
      <c r="D50" s="3009"/>
      <c r="E50" s="3004"/>
      <c r="F50" s="2994"/>
    </row>
    <row r="51" spans="1:6">
      <c r="A51" s="2987"/>
      <c r="B51" s="2998"/>
      <c r="C51" s="2998"/>
      <c r="D51" s="3011"/>
      <c r="E51" s="3006"/>
      <c r="F51" s="2999"/>
    </row>
    <row r="52" spans="1:6">
      <c r="A52" s="1216"/>
      <c r="B52" s="2995"/>
      <c r="C52" s="2995"/>
      <c r="D52" s="3009"/>
      <c r="E52" s="3004"/>
      <c r="F52" s="2994"/>
    </row>
    <row r="53" spans="1:6">
      <c r="A53" s="2986" t="s">
        <v>478</v>
      </c>
      <c r="B53" s="2995"/>
      <c r="C53" s="2995"/>
      <c r="D53" s="3009"/>
      <c r="E53" s="3004"/>
      <c r="F53" s="2994"/>
    </row>
    <row r="54" spans="1:6">
      <c r="A54" s="2988" t="s">
        <v>479</v>
      </c>
      <c r="B54" s="2995"/>
      <c r="C54" s="2995"/>
      <c r="D54" s="3009"/>
      <c r="E54" s="3004"/>
      <c r="F54" s="2994"/>
    </row>
    <row r="55" spans="1:6">
      <c r="A55" s="2988" t="s">
        <v>480</v>
      </c>
      <c r="B55" s="2995"/>
      <c r="C55" s="2995"/>
      <c r="D55" s="3009"/>
      <c r="E55" s="3004"/>
      <c r="F55" s="2994"/>
    </row>
    <row r="56" spans="1:6">
      <c r="A56" s="2989" t="s">
        <v>481</v>
      </c>
      <c r="B56" s="2995"/>
      <c r="C56" s="2995"/>
      <c r="D56" s="3009"/>
      <c r="E56" s="3004"/>
      <c r="F56" s="2994"/>
    </row>
    <row r="57" spans="1:6">
      <c r="A57" s="2986" t="s">
        <v>559</v>
      </c>
      <c r="B57" s="2995"/>
      <c r="C57" s="2995"/>
      <c r="D57" s="3009"/>
      <c r="E57" s="3004"/>
      <c r="F57" s="2994"/>
    </row>
    <row r="58" spans="1:6" ht="13.5" thickBot="1">
      <c r="A58" s="2987"/>
      <c r="B58" s="3000"/>
      <c r="C58" s="3000"/>
      <c r="D58" s="3012"/>
      <c r="E58" s="3007"/>
      <c r="F58" s="3001"/>
    </row>
    <row r="59" spans="1:6">
      <c r="A59" s="1216"/>
      <c r="B59" s="1223"/>
      <c r="C59" s="1223"/>
      <c r="D59" s="1223"/>
      <c r="E59" s="1223"/>
      <c r="F59" s="1216"/>
    </row>
    <row r="60" spans="1:6">
      <c r="A60" s="1216"/>
      <c r="B60" s="1223"/>
      <c r="C60" s="1223"/>
      <c r="D60" s="1223"/>
      <c r="E60" s="1223"/>
      <c r="F60" s="1216"/>
    </row>
    <row r="61" spans="1:6">
      <c r="A61" s="1216"/>
      <c r="B61" s="1223"/>
      <c r="C61" s="1223"/>
      <c r="D61" s="1223"/>
      <c r="E61" s="1223"/>
      <c r="F61" s="1216"/>
    </row>
    <row r="62" spans="1:6" ht="18">
      <c r="A62" s="2990" t="s">
        <v>482</v>
      </c>
      <c r="B62" s="1223"/>
      <c r="C62" s="1223"/>
      <c r="D62" s="1223"/>
      <c r="E62" s="1223"/>
      <c r="F62" s="1216"/>
    </row>
    <row r="63" spans="1:6">
      <c r="A63" s="1216"/>
      <c r="B63" s="1223"/>
      <c r="C63" s="1223"/>
      <c r="D63" s="1223"/>
      <c r="E63" s="1223"/>
      <c r="F63" s="1216"/>
    </row>
    <row r="64" spans="1:6">
      <c r="A64" s="1216"/>
      <c r="B64" s="2991" t="s">
        <v>1246</v>
      </c>
      <c r="C64" s="2991" t="s">
        <v>938</v>
      </c>
      <c r="D64" s="2991" t="s">
        <v>937</v>
      </c>
      <c r="E64" s="2991" t="s">
        <v>936</v>
      </c>
      <c r="F64" s="2991" t="s">
        <v>935</v>
      </c>
    </row>
    <row r="65" spans="1:6">
      <c r="A65" s="1216"/>
      <c r="B65" s="2992"/>
      <c r="C65" s="2992"/>
      <c r="D65" s="2992"/>
      <c r="E65" s="2992"/>
      <c r="F65" s="1216"/>
    </row>
    <row r="66" spans="1:6">
      <c r="A66" s="1407" t="s">
        <v>483</v>
      </c>
      <c r="B66" s="2992"/>
      <c r="C66" s="2992"/>
      <c r="D66" s="2992"/>
      <c r="E66" s="2992"/>
      <c r="F66" s="1216"/>
    </row>
    <row r="67" spans="1:6">
      <c r="A67" s="1407" t="s">
        <v>484</v>
      </c>
      <c r="B67" s="2992"/>
      <c r="C67" s="2992"/>
      <c r="D67" s="2992"/>
      <c r="E67" s="2992"/>
      <c r="F67" s="1216"/>
    </row>
    <row r="68" spans="1:6">
      <c r="A68" s="1407" t="s">
        <v>463</v>
      </c>
      <c r="B68" s="2992"/>
      <c r="C68" s="2992"/>
      <c r="D68" s="2992"/>
      <c r="E68" s="2992"/>
      <c r="F68" s="1216"/>
    </row>
    <row r="69" spans="1:6">
      <c r="A69" s="1407" t="s">
        <v>485</v>
      </c>
      <c r="B69" s="2992"/>
      <c r="C69" s="2992"/>
      <c r="D69" s="2992"/>
      <c r="E69" s="2992"/>
      <c r="F69" s="1216"/>
    </row>
    <row r="70" spans="1:6">
      <c r="A70" s="1407" t="s">
        <v>486</v>
      </c>
      <c r="B70" s="2992"/>
      <c r="C70" s="2992"/>
      <c r="D70" s="2992"/>
      <c r="E70" s="2992"/>
      <c r="F70" s="1216"/>
    </row>
    <row r="71" spans="1:6">
      <c r="A71" s="1407" t="s">
        <v>487</v>
      </c>
      <c r="B71" s="2992"/>
      <c r="C71" s="2992"/>
      <c r="D71" s="2992"/>
      <c r="E71" s="2992"/>
      <c r="F71" s="1216"/>
    </row>
    <row r="72" spans="1:6">
      <c r="A72" s="1216"/>
      <c r="B72" s="2992"/>
      <c r="C72" s="2992"/>
      <c r="D72" s="2992"/>
      <c r="E72" s="2992"/>
      <c r="F72" s="1216"/>
    </row>
    <row r="73" spans="1:6">
      <c r="A73" s="1216"/>
      <c r="B73" s="2992"/>
      <c r="C73" s="2992"/>
      <c r="D73" s="2992"/>
      <c r="E73" s="2992"/>
      <c r="F73" s="1216"/>
    </row>
    <row r="74" spans="1:6">
      <c r="A74" s="1216"/>
      <c r="B74" s="1216"/>
      <c r="C74" s="1216"/>
      <c r="D74" s="1216"/>
      <c r="E74" s="1216"/>
      <c r="F74" s="1216"/>
    </row>
    <row r="75" spans="1:6">
      <c r="A75" s="1216"/>
      <c r="B75" s="1216"/>
      <c r="C75" s="1216"/>
      <c r="D75" s="1216"/>
      <c r="E75" s="1216"/>
      <c r="F75" s="1216"/>
    </row>
    <row r="76" spans="1:6" ht="15">
      <c r="A76" s="2384" t="s">
        <v>1819</v>
      </c>
      <c r="B76" s="1216"/>
      <c r="C76" s="1216"/>
      <c r="D76" s="1216"/>
      <c r="E76" s="1216"/>
      <c r="F76" s="1216"/>
    </row>
    <row r="77" spans="1:6">
      <c r="A77" s="2364" t="s">
        <v>1820</v>
      </c>
      <c r="B77" s="1216"/>
      <c r="C77" s="1216"/>
      <c r="D77" s="1216"/>
      <c r="E77" s="1216"/>
      <c r="F77" s="1216"/>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83.xml><?xml version="1.0" encoding="utf-8"?>
<worksheet xmlns="http://schemas.openxmlformats.org/spreadsheetml/2006/main" xmlns:r="http://schemas.openxmlformats.org/officeDocument/2006/relationships">
  <sheetPr published="0">
    <pageSetUpPr fitToPage="1"/>
  </sheetPr>
  <dimension ref="A1:L78"/>
  <sheetViews>
    <sheetView showGridLines="0" zoomScaleNormal="100" zoomScaleSheetLayoutView="100" workbookViewId="0">
      <selection activeCell="M27" sqref="M27"/>
    </sheetView>
  </sheetViews>
  <sheetFormatPr baseColWidth="10" defaultColWidth="8.85546875" defaultRowHeight="12.75"/>
  <cols>
    <col min="1" max="1" width="12.140625" style="1607" customWidth="1"/>
    <col min="2" max="2" width="43.5703125" style="1607" customWidth="1"/>
    <col min="3" max="6" width="22.140625" style="1607" customWidth="1"/>
    <col min="7" max="7" width="18.7109375" style="1607" customWidth="1"/>
    <col min="8" max="8" width="20.42578125" style="1607" customWidth="1"/>
    <col min="9" max="12" width="18.7109375" style="1607" customWidth="1"/>
    <col min="13" max="15" width="35.7109375" style="1607" customWidth="1"/>
    <col min="16" max="16384" width="8.85546875" style="1607"/>
  </cols>
  <sheetData>
    <row r="1" spans="1:12" s="1597" customFormat="1" ht="18">
      <c r="A1" s="374" t="s">
        <v>1554</v>
      </c>
      <c r="B1" s="360"/>
      <c r="C1" s="1999"/>
      <c r="D1" s="1999"/>
      <c r="E1" s="1999"/>
      <c r="F1" s="1999"/>
      <c r="G1" s="1999"/>
      <c r="H1" s="1999"/>
      <c r="I1" s="1999"/>
      <c r="J1" s="1999"/>
      <c r="K1" s="1999"/>
      <c r="L1" s="1999"/>
    </row>
    <row r="2" spans="1:12" s="2000" customFormat="1" ht="11.25">
      <c r="A2" s="357" t="str">
        <f>'PAGE DE GARDE'!C8</f>
        <v>ELECTRICITE</v>
      </c>
      <c r="B2" s="2480" t="str">
        <f>'PAGE DE GARDE'!C10</f>
        <v>PT 2015-2016 V0</v>
      </c>
      <c r="C2" s="1698"/>
      <c r="D2" s="1698"/>
      <c r="E2" s="1698"/>
      <c r="F2" s="1698"/>
      <c r="G2" s="1698"/>
      <c r="H2" s="1698"/>
      <c r="I2" s="1698"/>
      <c r="J2" s="1698"/>
      <c r="K2" s="1698"/>
      <c r="L2" s="1698"/>
    </row>
    <row r="3" spans="1:12" s="2000" customFormat="1" ht="11.25">
      <c r="A3" s="1320" t="str">
        <f>'PAGE DE GARDE'!C7</f>
        <v>GRD</v>
      </c>
      <c r="B3" s="369"/>
      <c r="C3" s="1698"/>
      <c r="D3" s="1698"/>
      <c r="E3" s="1698"/>
      <c r="F3" s="1698"/>
      <c r="G3" s="1698"/>
      <c r="H3" s="1698"/>
      <c r="I3" s="1698"/>
      <c r="J3" s="1698"/>
      <c r="K3" s="1698"/>
      <c r="L3" s="1698"/>
    </row>
    <row r="4" spans="1:12" ht="13.5" thickBot="1">
      <c r="A4" s="368"/>
    </row>
    <row r="5" spans="1:12" ht="13.5" thickBot="1">
      <c r="C5" s="2001"/>
      <c r="D5" s="2001"/>
      <c r="E5" s="2001"/>
      <c r="F5" s="2001"/>
      <c r="G5" s="2001"/>
      <c r="H5" s="2001"/>
      <c r="I5" s="4205" t="s">
        <v>1244</v>
      </c>
      <c r="J5" s="4206"/>
      <c r="K5" s="4205" t="s">
        <v>1245</v>
      </c>
      <c r="L5" s="4206"/>
    </row>
    <row r="6" spans="1:12">
      <c r="C6" s="2002" t="s">
        <v>1246</v>
      </c>
      <c r="D6" s="2002" t="s">
        <v>1038</v>
      </c>
      <c r="E6" s="2002" t="s">
        <v>938</v>
      </c>
      <c r="F6" s="2002" t="s">
        <v>553</v>
      </c>
      <c r="G6" s="2002" t="s">
        <v>936</v>
      </c>
      <c r="H6" s="2002" t="s">
        <v>935</v>
      </c>
      <c r="I6" s="2003" t="s">
        <v>1247</v>
      </c>
      <c r="J6" s="2004" t="s">
        <v>1248</v>
      </c>
      <c r="K6" s="2003" t="s">
        <v>1247</v>
      </c>
      <c r="L6" s="2004" t="s">
        <v>1248</v>
      </c>
    </row>
    <row r="7" spans="1:12" ht="13.5" thickBot="1">
      <c r="B7" s="1598" t="s">
        <v>1249</v>
      </c>
      <c r="C7" s="2005" t="s">
        <v>1250</v>
      </c>
      <c r="D7" s="2005" t="s">
        <v>957</v>
      </c>
      <c r="E7" s="2005" t="s">
        <v>958</v>
      </c>
      <c r="F7" s="2005">
        <v>2014</v>
      </c>
      <c r="G7" s="2005" t="s">
        <v>959</v>
      </c>
      <c r="H7" s="2005" t="s">
        <v>1251</v>
      </c>
      <c r="I7" s="2006" t="s">
        <v>1252</v>
      </c>
      <c r="J7" s="2007" t="s">
        <v>1253</v>
      </c>
      <c r="K7" s="2008" t="s">
        <v>1254</v>
      </c>
      <c r="L7" s="2007" t="s">
        <v>1255</v>
      </c>
    </row>
    <row r="8" spans="1:12">
      <c r="A8" s="4202" t="s">
        <v>1256</v>
      </c>
      <c r="B8" s="2009" t="s">
        <v>1257</v>
      </c>
      <c r="C8" s="2010"/>
      <c r="D8" s="2010"/>
      <c r="E8" s="2010"/>
      <c r="F8" s="2010"/>
      <c r="G8" s="2010"/>
      <c r="H8" s="2010"/>
      <c r="I8" s="2011">
        <f>G8-E8</f>
        <v>0</v>
      </c>
      <c r="J8" s="2012">
        <f>IF(E8=0,0,(G8-E8)/E8)</f>
        <v>0</v>
      </c>
      <c r="K8" s="2011">
        <f>H8-G8</f>
        <v>0</v>
      </c>
      <c r="L8" s="2013">
        <f>IF(G8=0,0,(H8-G8)/G8)</f>
        <v>0</v>
      </c>
    </row>
    <row r="9" spans="1:12">
      <c r="A9" s="4203"/>
      <c r="B9" s="2014" t="s">
        <v>1258</v>
      </c>
      <c r="C9" s="2015"/>
      <c r="D9" s="2015"/>
      <c r="E9" s="2015"/>
      <c r="F9" s="2015"/>
      <c r="G9" s="2015"/>
      <c r="H9" s="2015"/>
      <c r="I9" s="2016">
        <f t="shared" ref="I9:I43" si="0">G9-E9</f>
        <v>0</v>
      </c>
      <c r="J9" s="2017">
        <f t="shared" ref="J9:J43" si="1">IF(E9=0,0,(G9-E9)/E9)</f>
        <v>0</v>
      </c>
      <c r="K9" s="2016">
        <f t="shared" ref="K9:K43" si="2">H9-G9</f>
        <v>0</v>
      </c>
      <c r="L9" s="2018">
        <f t="shared" ref="L9:L43" si="3">IF(G9=0,0,(H9-G9)/G9)</f>
        <v>0</v>
      </c>
    </row>
    <row r="10" spans="1:12">
      <c r="A10" s="4203"/>
      <c r="B10" s="2014" t="s">
        <v>1259</v>
      </c>
      <c r="C10" s="2015"/>
      <c r="D10" s="2015"/>
      <c r="E10" s="2015"/>
      <c r="F10" s="2015"/>
      <c r="G10" s="2015"/>
      <c r="H10" s="2015"/>
      <c r="I10" s="2016">
        <f t="shared" si="0"/>
        <v>0</v>
      </c>
      <c r="J10" s="2017">
        <f t="shared" si="1"/>
        <v>0</v>
      </c>
      <c r="K10" s="2016">
        <f t="shared" si="2"/>
        <v>0</v>
      </c>
      <c r="L10" s="2018">
        <f t="shared" si="3"/>
        <v>0</v>
      </c>
    </row>
    <row r="11" spans="1:12">
      <c r="A11" s="4203"/>
      <c r="B11" s="2014" t="s">
        <v>1524</v>
      </c>
      <c r="C11" s="2019"/>
      <c r="D11" s="2019"/>
      <c r="E11" s="2019"/>
      <c r="F11" s="2019"/>
      <c r="G11" s="2019"/>
      <c r="H11" s="2019"/>
      <c r="I11" s="2016">
        <f t="shared" si="0"/>
        <v>0</v>
      </c>
      <c r="J11" s="2017">
        <f t="shared" si="1"/>
        <v>0</v>
      </c>
      <c r="K11" s="2016">
        <f t="shared" si="2"/>
        <v>0</v>
      </c>
      <c r="L11" s="2018">
        <f t="shared" si="3"/>
        <v>0</v>
      </c>
    </row>
    <row r="12" spans="1:12" ht="13.5" thickBot="1">
      <c r="A12" s="4204"/>
      <c r="B12" s="2020" t="s">
        <v>1260</v>
      </c>
      <c r="C12" s="2021">
        <f>C8+C10</f>
        <v>0</v>
      </c>
      <c r="D12" s="2021">
        <f>SUM(D8:D11)</f>
        <v>0</v>
      </c>
      <c r="E12" s="2021">
        <f>SUM(E8:E11)</f>
        <v>0</v>
      </c>
      <c r="F12" s="2021">
        <f>SUM(F8:F11)</f>
        <v>0</v>
      </c>
      <c r="G12" s="2021">
        <f>SUM(G8:G11)</f>
        <v>0</v>
      </c>
      <c r="H12" s="2021">
        <f>SUM(H8:H11)</f>
        <v>0</v>
      </c>
      <c r="I12" s="2022">
        <f t="shared" si="0"/>
        <v>0</v>
      </c>
      <c r="J12" s="2023">
        <f t="shared" si="1"/>
        <v>0</v>
      </c>
      <c r="K12" s="2022">
        <f t="shared" si="2"/>
        <v>0</v>
      </c>
      <c r="L12" s="2024">
        <f t="shared" si="3"/>
        <v>0</v>
      </c>
    </row>
    <row r="13" spans="1:12">
      <c r="A13" s="4202" t="s">
        <v>441</v>
      </c>
      <c r="B13" s="2009" t="s">
        <v>1257</v>
      </c>
      <c r="C13" s="2010"/>
      <c r="D13" s="2010"/>
      <c r="E13" s="2010"/>
      <c r="F13" s="2010"/>
      <c r="G13" s="2010"/>
      <c r="H13" s="2010"/>
      <c r="I13" s="2011">
        <f>G13-E13</f>
        <v>0</v>
      </c>
      <c r="J13" s="2012">
        <f t="shared" si="1"/>
        <v>0</v>
      </c>
      <c r="K13" s="2011">
        <f t="shared" si="2"/>
        <v>0</v>
      </c>
      <c r="L13" s="2013">
        <f t="shared" si="3"/>
        <v>0</v>
      </c>
    </row>
    <row r="14" spans="1:12">
      <c r="A14" s="4203"/>
      <c r="B14" s="2014" t="s">
        <v>1261</v>
      </c>
      <c r="C14" s="2015"/>
      <c r="D14" s="2015"/>
      <c r="E14" s="2015"/>
      <c r="F14" s="2015"/>
      <c r="G14" s="2015"/>
      <c r="H14" s="2015"/>
      <c r="I14" s="2016">
        <f t="shared" si="0"/>
        <v>0</v>
      </c>
      <c r="J14" s="2017">
        <f t="shared" si="1"/>
        <v>0</v>
      </c>
      <c r="K14" s="2016">
        <f t="shared" si="2"/>
        <v>0</v>
      </c>
      <c r="L14" s="2018">
        <f t="shared" si="3"/>
        <v>0</v>
      </c>
    </row>
    <row r="15" spans="1:12">
      <c r="A15" s="4203"/>
      <c r="B15" s="2014" t="s">
        <v>1259</v>
      </c>
      <c r="C15" s="2015"/>
      <c r="D15" s="2015"/>
      <c r="E15" s="2015"/>
      <c r="F15" s="2015"/>
      <c r="G15" s="2015"/>
      <c r="H15" s="2015"/>
      <c r="I15" s="2016">
        <f t="shared" si="0"/>
        <v>0</v>
      </c>
      <c r="J15" s="2017">
        <f t="shared" si="1"/>
        <v>0</v>
      </c>
      <c r="K15" s="2016">
        <f t="shared" si="2"/>
        <v>0</v>
      </c>
      <c r="L15" s="2018">
        <f t="shared" si="3"/>
        <v>0</v>
      </c>
    </row>
    <row r="16" spans="1:12">
      <c r="A16" s="4203"/>
      <c r="B16" s="2014" t="s">
        <v>1524</v>
      </c>
      <c r="C16" s="2019"/>
      <c r="D16" s="2019"/>
      <c r="E16" s="2019"/>
      <c r="F16" s="2019"/>
      <c r="G16" s="2019"/>
      <c r="H16" s="2019"/>
      <c r="I16" s="2016">
        <f t="shared" si="0"/>
        <v>0</v>
      </c>
      <c r="J16" s="2017">
        <f t="shared" si="1"/>
        <v>0</v>
      </c>
      <c r="K16" s="2016">
        <f t="shared" si="2"/>
        <v>0</v>
      </c>
      <c r="L16" s="2018">
        <f t="shared" si="3"/>
        <v>0</v>
      </c>
    </row>
    <row r="17" spans="1:12" ht="13.5" thickBot="1">
      <c r="A17" s="4204"/>
      <c r="B17" s="2020" t="s">
        <v>1260</v>
      </c>
      <c r="C17" s="2021">
        <f t="shared" ref="C17:H17" si="4">C13+C15</f>
        <v>0</v>
      </c>
      <c r="D17" s="2021">
        <f t="shared" si="4"/>
        <v>0</v>
      </c>
      <c r="E17" s="2021">
        <f t="shared" si="4"/>
        <v>0</v>
      </c>
      <c r="F17" s="2021">
        <f t="shared" si="4"/>
        <v>0</v>
      </c>
      <c r="G17" s="2021">
        <f t="shared" si="4"/>
        <v>0</v>
      </c>
      <c r="H17" s="2021">
        <f t="shared" si="4"/>
        <v>0</v>
      </c>
      <c r="I17" s="2022">
        <f t="shared" si="0"/>
        <v>0</v>
      </c>
      <c r="J17" s="2024">
        <f t="shared" si="1"/>
        <v>0</v>
      </c>
      <c r="K17" s="2022">
        <f t="shared" si="2"/>
        <v>0</v>
      </c>
      <c r="L17" s="2024">
        <f t="shared" si="3"/>
        <v>0</v>
      </c>
    </row>
    <row r="18" spans="1:12">
      <c r="A18" s="4202" t="s">
        <v>854</v>
      </c>
      <c r="B18" s="2009" t="s">
        <v>1257</v>
      </c>
      <c r="C18" s="2025"/>
      <c r="D18" s="2025"/>
      <c r="E18" s="2025"/>
      <c r="F18" s="2025"/>
      <c r="G18" s="2025"/>
      <c r="H18" s="2025"/>
      <c r="I18" s="2016">
        <f>G18-E18</f>
        <v>0</v>
      </c>
      <c r="J18" s="2018">
        <f t="shared" si="1"/>
        <v>0</v>
      </c>
      <c r="K18" s="2016">
        <f t="shared" si="2"/>
        <v>0</v>
      </c>
      <c r="L18" s="2018">
        <f t="shared" si="3"/>
        <v>0</v>
      </c>
    </row>
    <row r="19" spans="1:12">
      <c r="A19" s="4203"/>
      <c r="B19" s="2014" t="s">
        <v>1261</v>
      </c>
      <c r="C19" s="2026"/>
      <c r="D19" s="2026"/>
      <c r="E19" s="2026"/>
      <c r="F19" s="2026"/>
      <c r="G19" s="2026"/>
      <c r="H19" s="2026"/>
      <c r="I19" s="2016">
        <f t="shared" si="0"/>
        <v>0</v>
      </c>
      <c r="J19" s="2018">
        <f t="shared" si="1"/>
        <v>0</v>
      </c>
      <c r="K19" s="2016">
        <f t="shared" si="2"/>
        <v>0</v>
      </c>
      <c r="L19" s="2018">
        <f t="shared" si="3"/>
        <v>0</v>
      </c>
    </row>
    <row r="20" spans="1:12">
      <c r="A20" s="4203"/>
      <c r="B20" s="2014" t="s">
        <v>1259</v>
      </c>
      <c r="C20" s="2026"/>
      <c r="D20" s="2026"/>
      <c r="E20" s="2026"/>
      <c r="F20" s="2026"/>
      <c r="G20" s="2026"/>
      <c r="H20" s="2026"/>
      <c r="I20" s="2016">
        <f t="shared" si="0"/>
        <v>0</v>
      </c>
      <c r="J20" s="2018">
        <f t="shared" si="1"/>
        <v>0</v>
      </c>
      <c r="K20" s="2016">
        <f t="shared" si="2"/>
        <v>0</v>
      </c>
      <c r="L20" s="2018">
        <f t="shared" si="3"/>
        <v>0</v>
      </c>
    </row>
    <row r="21" spans="1:12">
      <c r="A21" s="4203"/>
      <c r="B21" s="2014" t="s">
        <v>1524</v>
      </c>
      <c r="C21" s="2027"/>
      <c r="D21" s="2027"/>
      <c r="E21" s="2027"/>
      <c r="F21" s="2027"/>
      <c r="G21" s="2027"/>
      <c r="H21" s="2027"/>
      <c r="I21" s="2016">
        <f t="shared" si="0"/>
        <v>0</v>
      </c>
      <c r="J21" s="2018">
        <f t="shared" si="1"/>
        <v>0</v>
      </c>
      <c r="K21" s="2016">
        <f t="shared" si="2"/>
        <v>0</v>
      </c>
      <c r="L21" s="2018">
        <f t="shared" si="3"/>
        <v>0</v>
      </c>
    </row>
    <row r="22" spans="1:12" ht="13.5" thickBot="1">
      <c r="A22" s="4204"/>
      <c r="B22" s="2020" t="s">
        <v>1260</v>
      </c>
      <c r="C22" s="2021">
        <f t="shared" ref="C22:H22" si="5">C18+C20</f>
        <v>0</v>
      </c>
      <c r="D22" s="2021">
        <f t="shared" si="5"/>
        <v>0</v>
      </c>
      <c r="E22" s="2021">
        <f t="shared" si="5"/>
        <v>0</v>
      </c>
      <c r="F22" s="2021">
        <f t="shared" si="5"/>
        <v>0</v>
      </c>
      <c r="G22" s="2021">
        <f t="shared" si="5"/>
        <v>0</v>
      </c>
      <c r="H22" s="2021">
        <f t="shared" si="5"/>
        <v>0</v>
      </c>
      <c r="I22" s="2022">
        <f t="shared" si="0"/>
        <v>0</v>
      </c>
      <c r="J22" s="2024">
        <f t="shared" si="1"/>
        <v>0</v>
      </c>
      <c r="K22" s="2022">
        <f t="shared" si="2"/>
        <v>0</v>
      </c>
      <c r="L22" s="2024">
        <f t="shared" si="3"/>
        <v>0</v>
      </c>
    </row>
    <row r="23" spans="1:12">
      <c r="A23" s="4202" t="s">
        <v>272</v>
      </c>
      <c r="B23" s="2009" t="s">
        <v>1553</v>
      </c>
      <c r="C23" s="2025"/>
      <c r="D23" s="2025"/>
      <c r="E23" s="2025"/>
      <c r="F23" s="2025"/>
      <c r="G23" s="2025"/>
      <c r="H23" s="2025"/>
      <c r="I23" s="2011">
        <f t="shared" si="0"/>
        <v>0</v>
      </c>
      <c r="J23" s="2013">
        <f t="shared" si="1"/>
        <v>0</v>
      </c>
      <c r="K23" s="2011">
        <f t="shared" si="2"/>
        <v>0</v>
      </c>
      <c r="L23" s="2013">
        <f t="shared" si="3"/>
        <v>0</v>
      </c>
    </row>
    <row r="24" spans="1:12">
      <c r="A24" s="4203"/>
      <c r="B24" s="2014" t="s">
        <v>1262</v>
      </c>
      <c r="C24" s="2026"/>
      <c r="D24" s="2026"/>
      <c r="E24" s="2026"/>
      <c r="F24" s="2026"/>
      <c r="G24" s="2026"/>
      <c r="H24" s="2026"/>
      <c r="I24" s="2016">
        <f t="shared" si="0"/>
        <v>0</v>
      </c>
      <c r="J24" s="2018">
        <f t="shared" si="1"/>
        <v>0</v>
      </c>
      <c r="K24" s="2016">
        <f t="shared" si="2"/>
        <v>0</v>
      </c>
      <c r="L24" s="2018">
        <f t="shared" si="3"/>
        <v>0</v>
      </c>
    </row>
    <row r="25" spans="1:12">
      <c r="A25" s="4203"/>
      <c r="B25" s="2014" t="s">
        <v>1261</v>
      </c>
      <c r="C25" s="2026"/>
      <c r="D25" s="2026"/>
      <c r="E25" s="2026"/>
      <c r="F25" s="2026"/>
      <c r="G25" s="2026"/>
      <c r="H25" s="2026"/>
      <c r="I25" s="2016">
        <f t="shared" si="0"/>
        <v>0</v>
      </c>
      <c r="J25" s="2018">
        <f t="shared" si="1"/>
        <v>0</v>
      </c>
      <c r="K25" s="2016">
        <f t="shared" si="2"/>
        <v>0</v>
      </c>
      <c r="L25" s="2018">
        <f t="shared" si="3"/>
        <v>0</v>
      </c>
    </row>
    <row r="26" spans="1:12">
      <c r="A26" s="4203"/>
      <c r="B26" s="2014" t="s">
        <v>1263</v>
      </c>
      <c r="C26" s="2026"/>
      <c r="D26" s="2026"/>
      <c r="E26" s="2026"/>
      <c r="F26" s="2026"/>
      <c r="G26" s="2026"/>
      <c r="H26" s="2026"/>
      <c r="I26" s="2016">
        <f t="shared" si="0"/>
        <v>0</v>
      </c>
      <c r="J26" s="2018">
        <f t="shared" si="1"/>
        <v>0</v>
      </c>
      <c r="K26" s="2016">
        <f t="shared" si="2"/>
        <v>0</v>
      </c>
      <c r="L26" s="2018">
        <f t="shared" si="3"/>
        <v>0</v>
      </c>
    </row>
    <row r="27" spans="1:12">
      <c r="A27" s="4203"/>
      <c r="B27" s="2014" t="s">
        <v>1524</v>
      </c>
      <c r="C27" s="2027"/>
      <c r="D27" s="2027"/>
      <c r="E27" s="2027"/>
      <c r="F27" s="2027"/>
      <c r="G27" s="2027"/>
      <c r="H27" s="2027"/>
      <c r="I27" s="2016">
        <f t="shared" si="0"/>
        <v>0</v>
      </c>
      <c r="J27" s="2018">
        <f t="shared" si="1"/>
        <v>0</v>
      </c>
      <c r="K27" s="2016">
        <f t="shared" si="2"/>
        <v>0</v>
      </c>
      <c r="L27" s="2018">
        <f t="shared" si="3"/>
        <v>0</v>
      </c>
    </row>
    <row r="28" spans="1:12" ht="13.5" thickBot="1">
      <c r="A28" s="4204"/>
      <c r="B28" s="2020" t="s">
        <v>1260</v>
      </c>
      <c r="C28" s="2021">
        <f t="shared" ref="C28:H28" si="6">C23+C26+C24</f>
        <v>0</v>
      </c>
      <c r="D28" s="2021">
        <f t="shared" si="6"/>
        <v>0</v>
      </c>
      <c r="E28" s="2021">
        <f t="shared" si="6"/>
        <v>0</v>
      </c>
      <c r="F28" s="2021">
        <f t="shared" si="6"/>
        <v>0</v>
      </c>
      <c r="G28" s="2021">
        <f t="shared" si="6"/>
        <v>0</v>
      </c>
      <c r="H28" s="2021">
        <f t="shared" si="6"/>
        <v>0</v>
      </c>
      <c r="I28" s="2022">
        <f t="shared" si="0"/>
        <v>0</v>
      </c>
      <c r="J28" s="2024">
        <f t="shared" si="1"/>
        <v>0</v>
      </c>
      <c r="K28" s="2022">
        <f t="shared" si="2"/>
        <v>0</v>
      </c>
      <c r="L28" s="2024">
        <f t="shared" si="3"/>
        <v>0</v>
      </c>
    </row>
    <row r="29" spans="1:12" ht="12.75" customHeight="1">
      <c r="A29" s="4202" t="s">
        <v>586</v>
      </c>
      <c r="B29" s="2014" t="s">
        <v>1553</v>
      </c>
      <c r="C29" s="2028"/>
      <c r="D29" s="2028"/>
      <c r="E29" s="2028"/>
      <c r="F29" s="2028"/>
      <c r="G29" s="2028"/>
      <c r="H29" s="2028"/>
      <c r="I29" s="2011">
        <f t="shared" si="0"/>
        <v>0</v>
      </c>
      <c r="J29" s="2012">
        <f t="shared" si="1"/>
        <v>0</v>
      </c>
      <c r="K29" s="2011">
        <f t="shared" si="2"/>
        <v>0</v>
      </c>
      <c r="L29" s="2013">
        <f t="shared" si="3"/>
        <v>0</v>
      </c>
    </row>
    <row r="30" spans="1:12">
      <c r="A30" s="4203"/>
      <c r="B30" s="2014" t="s">
        <v>1262</v>
      </c>
      <c r="C30" s="2026"/>
      <c r="D30" s="2026"/>
      <c r="E30" s="2026"/>
      <c r="F30" s="2026"/>
      <c r="G30" s="2026"/>
      <c r="H30" s="2026"/>
      <c r="I30" s="2016">
        <f t="shared" si="0"/>
        <v>0</v>
      </c>
      <c r="J30" s="2017">
        <f t="shared" si="1"/>
        <v>0</v>
      </c>
      <c r="K30" s="2016">
        <f t="shared" si="2"/>
        <v>0</v>
      </c>
      <c r="L30" s="2018">
        <f t="shared" si="3"/>
        <v>0</v>
      </c>
    </row>
    <row r="31" spans="1:12">
      <c r="A31" s="4203"/>
      <c r="B31" s="2014" t="s">
        <v>1261</v>
      </c>
      <c r="C31" s="2026"/>
      <c r="D31" s="2026"/>
      <c r="E31" s="2026"/>
      <c r="F31" s="2026"/>
      <c r="G31" s="2026"/>
      <c r="H31" s="2026"/>
      <c r="I31" s="2016">
        <f t="shared" si="0"/>
        <v>0</v>
      </c>
      <c r="J31" s="2017">
        <f t="shared" si="1"/>
        <v>0</v>
      </c>
      <c r="K31" s="2016">
        <f t="shared" si="2"/>
        <v>0</v>
      </c>
      <c r="L31" s="2018">
        <f t="shared" si="3"/>
        <v>0</v>
      </c>
    </row>
    <row r="32" spans="1:12">
      <c r="A32" s="4203"/>
      <c r="B32" s="2014" t="s">
        <v>1263</v>
      </c>
      <c r="C32" s="2026"/>
      <c r="D32" s="2026"/>
      <c r="E32" s="2026"/>
      <c r="F32" s="2026"/>
      <c r="G32" s="2026"/>
      <c r="H32" s="2026"/>
      <c r="I32" s="2016">
        <f t="shared" si="0"/>
        <v>0</v>
      </c>
      <c r="J32" s="2017">
        <f t="shared" si="1"/>
        <v>0</v>
      </c>
      <c r="K32" s="2016">
        <f t="shared" si="2"/>
        <v>0</v>
      </c>
      <c r="L32" s="2018">
        <f t="shared" si="3"/>
        <v>0</v>
      </c>
    </row>
    <row r="33" spans="1:12">
      <c r="A33" s="4203"/>
      <c r="B33" s="2014" t="s">
        <v>1524</v>
      </c>
      <c r="C33" s="2027"/>
      <c r="D33" s="2027"/>
      <c r="E33" s="2027"/>
      <c r="F33" s="2027"/>
      <c r="G33" s="2027"/>
      <c r="H33" s="2027"/>
      <c r="I33" s="2016">
        <f t="shared" si="0"/>
        <v>0</v>
      </c>
      <c r="J33" s="2017">
        <f t="shared" si="1"/>
        <v>0</v>
      </c>
      <c r="K33" s="2016">
        <f t="shared" si="2"/>
        <v>0</v>
      </c>
      <c r="L33" s="2018">
        <f t="shared" si="3"/>
        <v>0</v>
      </c>
    </row>
    <row r="34" spans="1:12" ht="13.5" thickBot="1">
      <c r="A34" s="4204"/>
      <c r="B34" s="2020" t="s">
        <v>1260</v>
      </c>
      <c r="C34" s="2021">
        <f t="shared" ref="C34:H34" si="7">C29+C32+C30</f>
        <v>0</v>
      </c>
      <c r="D34" s="2021">
        <f t="shared" si="7"/>
        <v>0</v>
      </c>
      <c r="E34" s="2021">
        <f t="shared" si="7"/>
        <v>0</v>
      </c>
      <c r="F34" s="2021">
        <f t="shared" si="7"/>
        <v>0</v>
      </c>
      <c r="G34" s="2021">
        <f t="shared" si="7"/>
        <v>0</v>
      </c>
      <c r="H34" s="2021">
        <f t="shared" si="7"/>
        <v>0</v>
      </c>
      <c r="I34" s="2022">
        <f t="shared" si="0"/>
        <v>0</v>
      </c>
      <c r="J34" s="2024">
        <f t="shared" si="1"/>
        <v>0</v>
      </c>
      <c r="K34" s="2022">
        <f t="shared" si="2"/>
        <v>0</v>
      </c>
      <c r="L34" s="2024">
        <f t="shared" si="3"/>
        <v>0</v>
      </c>
    </row>
    <row r="35" spans="1:12" ht="12.75" customHeight="1">
      <c r="A35" s="4202" t="s">
        <v>559</v>
      </c>
      <c r="B35" s="1725" t="s">
        <v>1555</v>
      </c>
      <c r="C35" s="2029">
        <f t="shared" ref="C35:H35" si="8">C8+C13+C18+C23+C29</f>
        <v>0</v>
      </c>
      <c r="D35" s="2029">
        <f t="shared" si="8"/>
        <v>0</v>
      </c>
      <c r="E35" s="2029">
        <f t="shared" si="8"/>
        <v>0</v>
      </c>
      <c r="F35" s="2029">
        <f t="shared" si="8"/>
        <v>0</v>
      </c>
      <c r="G35" s="2029">
        <f t="shared" si="8"/>
        <v>0</v>
      </c>
      <c r="H35" s="2029">
        <f t="shared" si="8"/>
        <v>0</v>
      </c>
      <c r="I35" s="2030">
        <f t="shared" si="0"/>
        <v>0</v>
      </c>
      <c r="J35" s="2031">
        <f t="shared" si="1"/>
        <v>0</v>
      </c>
      <c r="K35" s="2030">
        <f t="shared" si="2"/>
        <v>0</v>
      </c>
      <c r="L35" s="2031">
        <f t="shared" si="3"/>
        <v>0</v>
      </c>
    </row>
    <row r="36" spans="1:12">
      <c r="A36" s="4203"/>
      <c r="B36" s="2032" t="s">
        <v>1262</v>
      </c>
      <c r="C36" s="2033">
        <f t="shared" ref="C36:H36" si="9">C24+C30</f>
        <v>0</v>
      </c>
      <c r="D36" s="2033">
        <f t="shared" si="9"/>
        <v>0</v>
      </c>
      <c r="E36" s="2033">
        <f t="shared" si="9"/>
        <v>0</v>
      </c>
      <c r="F36" s="2033">
        <f t="shared" si="9"/>
        <v>0</v>
      </c>
      <c r="G36" s="2033">
        <f t="shared" si="9"/>
        <v>0</v>
      </c>
      <c r="H36" s="2033">
        <f t="shared" si="9"/>
        <v>0</v>
      </c>
      <c r="I36" s="2034">
        <f t="shared" si="0"/>
        <v>0</v>
      </c>
      <c r="J36" s="2035">
        <f t="shared" si="1"/>
        <v>0</v>
      </c>
      <c r="K36" s="2034">
        <f t="shared" si="2"/>
        <v>0</v>
      </c>
      <c r="L36" s="2035">
        <f t="shared" si="3"/>
        <v>0</v>
      </c>
    </row>
    <row r="37" spans="1:12">
      <c r="A37" s="4203"/>
      <c r="B37" s="2032" t="s">
        <v>1263</v>
      </c>
      <c r="C37" s="2033">
        <f t="shared" ref="C37:H37" si="10">C10+C15+C20+C26+C32</f>
        <v>0</v>
      </c>
      <c r="D37" s="2033">
        <f t="shared" si="10"/>
        <v>0</v>
      </c>
      <c r="E37" s="2033">
        <f t="shared" si="10"/>
        <v>0</v>
      </c>
      <c r="F37" s="2033">
        <f t="shared" si="10"/>
        <v>0</v>
      </c>
      <c r="G37" s="2033">
        <f t="shared" si="10"/>
        <v>0</v>
      </c>
      <c r="H37" s="2033">
        <f t="shared" si="10"/>
        <v>0</v>
      </c>
      <c r="I37" s="2034">
        <f t="shared" si="0"/>
        <v>0</v>
      </c>
      <c r="J37" s="2035">
        <f t="shared" si="1"/>
        <v>0</v>
      </c>
      <c r="K37" s="2034">
        <f t="shared" si="2"/>
        <v>0</v>
      </c>
      <c r="L37" s="2035">
        <f t="shared" si="3"/>
        <v>0</v>
      </c>
    </row>
    <row r="38" spans="1:12">
      <c r="A38" s="4203"/>
      <c r="B38" s="2032" t="s">
        <v>1264</v>
      </c>
      <c r="C38" s="2026"/>
      <c r="D38" s="2026"/>
      <c r="E38" s="2026"/>
      <c r="F38" s="2026"/>
      <c r="G38" s="2026"/>
      <c r="H38" s="2026"/>
      <c r="I38" s="2034">
        <f t="shared" si="0"/>
        <v>0</v>
      </c>
      <c r="J38" s="2035">
        <f t="shared" si="1"/>
        <v>0</v>
      </c>
      <c r="K38" s="2034">
        <f t="shared" si="2"/>
        <v>0</v>
      </c>
      <c r="L38" s="2035">
        <f t="shared" si="3"/>
        <v>0</v>
      </c>
    </row>
    <row r="39" spans="1:12" ht="13.5" thickBot="1">
      <c r="A39" s="4203"/>
      <c r="B39" s="1730" t="s">
        <v>1265</v>
      </c>
      <c r="C39" s="2036">
        <f t="shared" ref="C39:H39" si="11">SUM(C35:C38)</f>
        <v>0</v>
      </c>
      <c r="D39" s="2036">
        <f t="shared" si="11"/>
        <v>0</v>
      </c>
      <c r="E39" s="2036">
        <f t="shared" si="11"/>
        <v>0</v>
      </c>
      <c r="F39" s="2036">
        <f t="shared" si="11"/>
        <v>0</v>
      </c>
      <c r="G39" s="2036">
        <f t="shared" si="11"/>
        <v>0</v>
      </c>
      <c r="H39" s="2036">
        <f t="shared" si="11"/>
        <v>0</v>
      </c>
      <c r="I39" s="2037">
        <f t="shared" si="0"/>
        <v>0</v>
      </c>
      <c r="J39" s="2038">
        <f t="shared" si="1"/>
        <v>0</v>
      </c>
      <c r="K39" s="2037">
        <f t="shared" si="2"/>
        <v>0</v>
      </c>
      <c r="L39" s="2038">
        <f t="shared" si="3"/>
        <v>0</v>
      </c>
    </row>
    <row r="40" spans="1:12">
      <c r="A40" s="4203"/>
      <c r="B40" s="2032" t="s">
        <v>1261</v>
      </c>
      <c r="C40" s="2033">
        <f t="shared" ref="C40:H40" si="12">C14+C19+C25+C31</f>
        <v>0</v>
      </c>
      <c r="D40" s="2033">
        <f t="shared" si="12"/>
        <v>0</v>
      </c>
      <c r="E40" s="2033">
        <f t="shared" si="12"/>
        <v>0</v>
      </c>
      <c r="F40" s="2033">
        <f t="shared" si="12"/>
        <v>0</v>
      </c>
      <c r="G40" s="2033">
        <f t="shared" si="12"/>
        <v>0</v>
      </c>
      <c r="H40" s="2033">
        <f t="shared" si="12"/>
        <v>0</v>
      </c>
      <c r="I40" s="2034">
        <f t="shared" si="0"/>
        <v>0</v>
      </c>
      <c r="J40" s="2035">
        <f t="shared" si="1"/>
        <v>0</v>
      </c>
      <c r="K40" s="2034">
        <f t="shared" si="2"/>
        <v>0</v>
      </c>
      <c r="L40" s="2035">
        <f t="shared" si="3"/>
        <v>0</v>
      </c>
    </row>
    <row r="41" spans="1:12">
      <c r="A41" s="4203"/>
      <c r="B41" s="2032" t="s">
        <v>1829</v>
      </c>
      <c r="C41" s="2033">
        <f t="shared" ref="C41:H41" si="13">C11+C16+C21+C27+C33</f>
        <v>0</v>
      </c>
      <c r="D41" s="2033">
        <f t="shared" si="13"/>
        <v>0</v>
      </c>
      <c r="E41" s="2033">
        <f t="shared" si="13"/>
        <v>0</v>
      </c>
      <c r="F41" s="2033">
        <f t="shared" si="13"/>
        <v>0</v>
      </c>
      <c r="G41" s="2033">
        <f t="shared" si="13"/>
        <v>0</v>
      </c>
      <c r="H41" s="2033">
        <f t="shared" si="13"/>
        <v>0</v>
      </c>
      <c r="I41" s="2034">
        <f t="shared" si="0"/>
        <v>0</v>
      </c>
      <c r="J41" s="2035">
        <f t="shared" si="1"/>
        <v>0</v>
      </c>
      <c r="K41" s="2034">
        <f t="shared" si="2"/>
        <v>0</v>
      </c>
      <c r="L41" s="2035">
        <f t="shared" si="3"/>
        <v>0</v>
      </c>
    </row>
    <row r="42" spans="1:12">
      <c r="A42" s="4203"/>
      <c r="B42" s="2032" t="s">
        <v>1266</v>
      </c>
      <c r="C42" s="2033">
        <f t="shared" ref="C42:H42" si="14">C9</f>
        <v>0</v>
      </c>
      <c r="D42" s="2033">
        <f t="shared" si="14"/>
        <v>0</v>
      </c>
      <c r="E42" s="2033">
        <f t="shared" si="14"/>
        <v>0</v>
      </c>
      <c r="F42" s="2033">
        <f t="shared" si="14"/>
        <v>0</v>
      </c>
      <c r="G42" s="2033">
        <f t="shared" si="14"/>
        <v>0</v>
      </c>
      <c r="H42" s="2033">
        <f t="shared" si="14"/>
        <v>0</v>
      </c>
      <c r="I42" s="2034">
        <f t="shared" si="0"/>
        <v>0</v>
      </c>
      <c r="J42" s="2035">
        <f t="shared" si="1"/>
        <v>0</v>
      </c>
      <c r="K42" s="2034">
        <f t="shared" si="2"/>
        <v>0</v>
      </c>
      <c r="L42" s="2035">
        <f t="shared" si="3"/>
        <v>0</v>
      </c>
    </row>
    <row r="43" spans="1:12" ht="13.5" thickBot="1">
      <c r="A43" s="4204"/>
      <c r="B43" s="1730" t="s">
        <v>1267</v>
      </c>
      <c r="C43" s="2036">
        <f t="shared" ref="C43:H43" si="15">SUM(C40:C42)</f>
        <v>0</v>
      </c>
      <c r="D43" s="2036">
        <f t="shared" si="15"/>
        <v>0</v>
      </c>
      <c r="E43" s="2036">
        <f t="shared" si="15"/>
        <v>0</v>
      </c>
      <c r="F43" s="2036">
        <f t="shared" si="15"/>
        <v>0</v>
      </c>
      <c r="G43" s="2036">
        <f t="shared" si="15"/>
        <v>0</v>
      </c>
      <c r="H43" s="2036">
        <f t="shared" si="15"/>
        <v>0</v>
      </c>
      <c r="I43" s="2037">
        <f t="shared" si="0"/>
        <v>0</v>
      </c>
      <c r="J43" s="2038">
        <f t="shared" si="1"/>
        <v>0</v>
      </c>
      <c r="K43" s="2037">
        <f t="shared" si="2"/>
        <v>0</v>
      </c>
      <c r="L43" s="2038">
        <f t="shared" si="3"/>
        <v>0</v>
      </c>
    </row>
    <row r="44" spans="1:12" ht="7.5" customHeight="1" thickBot="1">
      <c r="C44" s="2039"/>
      <c r="D44" s="2039"/>
      <c r="E44" s="2039"/>
      <c r="F44" s="2039"/>
      <c r="G44" s="2039"/>
      <c r="H44" s="2039"/>
    </row>
    <row r="45" spans="1:12">
      <c r="B45" s="2040" t="s">
        <v>1268</v>
      </c>
      <c r="C45" s="2041">
        <f t="shared" ref="C45:H45" si="16">IF(C$39=0,0,C37/C$39)</f>
        <v>0</v>
      </c>
      <c r="D45" s="2041">
        <f t="shared" si="16"/>
        <v>0</v>
      </c>
      <c r="E45" s="2041">
        <f t="shared" si="16"/>
        <v>0</v>
      </c>
      <c r="F45" s="2041">
        <f t="shared" si="16"/>
        <v>0</v>
      </c>
      <c r="G45" s="2041">
        <f t="shared" si="16"/>
        <v>0</v>
      </c>
      <c r="H45" s="2041">
        <f t="shared" si="16"/>
        <v>0</v>
      </c>
    </row>
    <row r="46" spans="1:12">
      <c r="B46" s="2042" t="s">
        <v>441</v>
      </c>
      <c r="C46" s="2043">
        <f t="shared" ref="C46:H46" si="17">IF(C$39=0,0,C15/C$39)</f>
        <v>0</v>
      </c>
      <c r="D46" s="2043">
        <f t="shared" si="17"/>
        <v>0</v>
      </c>
      <c r="E46" s="2043">
        <f t="shared" si="17"/>
        <v>0</v>
      </c>
      <c r="F46" s="2043">
        <f t="shared" si="17"/>
        <v>0</v>
      </c>
      <c r="G46" s="2043">
        <f t="shared" si="17"/>
        <v>0</v>
      </c>
      <c r="H46" s="2043">
        <f t="shared" si="17"/>
        <v>0</v>
      </c>
    </row>
    <row r="47" spans="1:12">
      <c r="B47" s="2042" t="s">
        <v>1269</v>
      </c>
      <c r="C47" s="2043">
        <f t="shared" ref="C47:H47" si="18">IF(C$39=0,0,C20/C$39)</f>
        <v>0</v>
      </c>
      <c r="D47" s="2043">
        <f t="shared" si="18"/>
        <v>0</v>
      </c>
      <c r="E47" s="2043">
        <f t="shared" si="18"/>
        <v>0</v>
      </c>
      <c r="F47" s="2043">
        <f t="shared" si="18"/>
        <v>0</v>
      </c>
      <c r="G47" s="2043">
        <f t="shared" si="18"/>
        <v>0</v>
      </c>
      <c r="H47" s="2043">
        <f t="shared" si="18"/>
        <v>0</v>
      </c>
    </row>
    <row r="48" spans="1:12">
      <c r="B48" s="2042" t="s">
        <v>272</v>
      </c>
      <c r="C48" s="2043">
        <f t="shared" ref="C48:H48" si="19">IF(C$39=0,0,C26/C$39)</f>
        <v>0</v>
      </c>
      <c r="D48" s="2043">
        <f t="shared" si="19"/>
        <v>0</v>
      </c>
      <c r="E48" s="2043">
        <f t="shared" si="19"/>
        <v>0</v>
      </c>
      <c r="F48" s="2043">
        <f t="shared" si="19"/>
        <v>0</v>
      </c>
      <c r="G48" s="2043">
        <f t="shared" si="19"/>
        <v>0</v>
      </c>
      <c r="H48" s="2043">
        <f t="shared" si="19"/>
        <v>0</v>
      </c>
    </row>
    <row r="49" spans="1:9" ht="13.5" thickBot="1">
      <c r="B49" s="2044" t="s">
        <v>586</v>
      </c>
      <c r="C49" s="2045">
        <f t="shared" ref="C49:H49" si="20">IF(C$39=0,0,C32/C$39)</f>
        <v>0</v>
      </c>
      <c r="D49" s="2045">
        <f t="shared" si="20"/>
        <v>0</v>
      </c>
      <c r="E49" s="2045">
        <f t="shared" si="20"/>
        <v>0</v>
      </c>
      <c r="F49" s="2045">
        <f t="shared" si="20"/>
        <v>0</v>
      </c>
      <c r="G49" s="2045">
        <f t="shared" si="20"/>
        <v>0</v>
      </c>
      <c r="H49" s="2045">
        <f t="shared" si="20"/>
        <v>0</v>
      </c>
    </row>
    <row r="50" spans="1:9" s="1415" customFormat="1">
      <c r="B50" s="2463"/>
      <c r="C50" s="2464"/>
      <c r="D50" s="2464"/>
      <c r="E50" s="2464"/>
      <c r="F50" s="2464"/>
      <c r="G50" s="2464"/>
      <c r="H50" s="2464"/>
    </row>
    <row r="51" spans="1:9">
      <c r="A51" s="2046" t="s">
        <v>1536</v>
      </c>
    </row>
    <row r="52" spans="1:9">
      <c r="A52" s="2046"/>
    </row>
    <row r="53" spans="1:9" ht="15.75">
      <c r="A53" s="2462" t="s">
        <v>1534</v>
      </c>
      <c r="C53" s="2039"/>
    </row>
    <row r="54" spans="1:9">
      <c r="A54" s="2046" t="s">
        <v>1535</v>
      </c>
    </row>
    <row r="55" spans="1:9">
      <c r="A55" s="1771" t="s">
        <v>1557</v>
      </c>
      <c r="B55" s="1771"/>
      <c r="C55" s="1771"/>
      <c r="D55" s="1771"/>
      <c r="E55" s="1771"/>
    </row>
    <row r="56" spans="1:9" s="2466" customFormat="1">
      <c r="A56" s="2465" t="s">
        <v>1556</v>
      </c>
      <c r="B56" s="2465"/>
      <c r="C56" s="2465"/>
      <c r="D56" s="2465"/>
      <c r="E56" s="2465"/>
    </row>
    <row r="63" spans="1:9">
      <c r="I63" s="2039"/>
    </row>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sheetData>
  <mergeCells count="8">
    <mergeCell ref="A29:A34"/>
    <mergeCell ref="A35:A43"/>
    <mergeCell ref="I5:J5"/>
    <mergeCell ref="K5:L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84.xml><?xml version="1.0" encoding="utf-8"?>
<worksheet xmlns="http://schemas.openxmlformats.org/spreadsheetml/2006/main" xmlns:r="http://schemas.openxmlformats.org/officeDocument/2006/relationships">
  <sheetPr published="0">
    <tabColor rgb="FFFF0000"/>
    <pageSetUpPr fitToPage="1"/>
  </sheetPr>
  <dimension ref="A1:J63"/>
  <sheetViews>
    <sheetView topLeftCell="B13" workbookViewId="0">
      <selection activeCell="B32" sqref="B32"/>
    </sheetView>
  </sheetViews>
  <sheetFormatPr baseColWidth="10" defaultColWidth="8.85546875" defaultRowHeight="12.75"/>
  <cols>
    <col min="1" max="1" width="12.140625" style="1415" customWidth="1"/>
    <col min="2" max="2" width="43.5703125" style="1415" customWidth="1"/>
    <col min="3" max="3" width="22.140625" style="1415" customWidth="1"/>
    <col min="4" max="4" width="23.7109375" style="1415" bestFit="1" customWidth="1"/>
    <col min="5" max="5" width="18.7109375" style="1415" customWidth="1"/>
    <col min="6" max="6" width="20.42578125" style="1415" customWidth="1"/>
    <col min="7" max="10" width="18.7109375" style="1415" customWidth="1"/>
    <col min="11" max="13" width="35.7109375" style="1415" customWidth="1"/>
    <col min="14" max="16384" width="8.85546875" style="1415"/>
  </cols>
  <sheetData>
    <row r="1" spans="1:10" s="3343" customFormat="1" ht="18">
      <c r="A1" s="374" t="s">
        <v>1925</v>
      </c>
      <c r="B1" s="360"/>
      <c r="C1" s="1999"/>
      <c r="D1" s="1999"/>
      <c r="E1" s="1999"/>
      <c r="F1" s="1999"/>
      <c r="G1" s="1999"/>
      <c r="H1" s="1999"/>
      <c r="I1" s="1999"/>
      <c r="J1" s="1999"/>
    </row>
    <row r="2" spans="1:10" s="3331" customFormat="1" ht="11.25">
      <c r="A2" s="357" t="str">
        <f>'PAGE DE GARDE'!C8</f>
        <v>ELECTRICITE</v>
      </c>
      <c r="B2" s="2480" t="str">
        <f>'PAGE DE GARDE'!C10</f>
        <v>PT 2015-2016 V0</v>
      </c>
      <c r="C2" s="1698"/>
      <c r="D2" s="1698"/>
      <c r="E2" s="1698"/>
      <c r="F2" s="1698"/>
      <c r="G2" s="1698"/>
      <c r="H2" s="1698"/>
      <c r="I2" s="1698"/>
      <c r="J2" s="1698"/>
    </row>
    <row r="3" spans="1:10" s="3331" customFormat="1" ht="11.25">
      <c r="A3" s="1320" t="str">
        <f>'PAGE DE GARDE'!C7</f>
        <v>GRD</v>
      </c>
      <c r="B3" s="369"/>
      <c r="C3" s="1698"/>
      <c r="D3" s="1698"/>
      <c r="E3" s="1698"/>
      <c r="F3" s="1698"/>
      <c r="G3" s="1698"/>
      <c r="H3" s="1698"/>
      <c r="I3" s="1698"/>
      <c r="J3" s="1698"/>
    </row>
    <row r="4" spans="1:10" ht="13.5" thickBot="1">
      <c r="A4" s="1998"/>
    </row>
    <row r="5" spans="1:10" ht="13.5" thickBot="1">
      <c r="C5" s="2001"/>
      <c r="D5" s="2001"/>
      <c r="E5" s="2001"/>
      <c r="F5" s="2001"/>
      <c r="G5" s="4205" t="s">
        <v>1244</v>
      </c>
      <c r="H5" s="4206"/>
      <c r="I5" s="4205" t="s">
        <v>1245</v>
      </c>
      <c r="J5" s="4206"/>
    </row>
    <row r="6" spans="1:10">
      <c r="C6" s="2002" t="s">
        <v>938</v>
      </c>
      <c r="D6" s="2002" t="s">
        <v>553</v>
      </c>
      <c r="E6" s="2002" t="s">
        <v>936</v>
      </c>
      <c r="F6" s="2002" t="s">
        <v>935</v>
      </c>
      <c r="G6" s="2003" t="s">
        <v>1247</v>
      </c>
      <c r="H6" s="2004" t="s">
        <v>1248</v>
      </c>
      <c r="I6" s="2003" t="s">
        <v>1247</v>
      </c>
      <c r="J6" s="2004" t="s">
        <v>1248</v>
      </c>
    </row>
    <row r="7" spans="1:10" ht="13.5" thickBot="1">
      <c r="B7" s="1600" t="s">
        <v>1249</v>
      </c>
      <c r="C7" s="2005" t="s">
        <v>958</v>
      </c>
      <c r="D7" s="2005">
        <v>2014</v>
      </c>
      <c r="E7" s="2005" t="s">
        <v>959</v>
      </c>
      <c r="F7" s="2005" t="s">
        <v>1251</v>
      </c>
      <c r="G7" s="2006" t="s">
        <v>1252</v>
      </c>
      <c r="H7" s="2007" t="s">
        <v>1253</v>
      </c>
      <c r="I7" s="2008" t="s">
        <v>1254</v>
      </c>
      <c r="J7" s="2007" t="s">
        <v>1255</v>
      </c>
    </row>
    <row r="8" spans="1:10">
      <c r="A8" s="4202" t="s">
        <v>1256</v>
      </c>
      <c r="B8" s="2009" t="s">
        <v>1257</v>
      </c>
      <c r="C8" s="2010"/>
      <c r="D8" s="2010"/>
      <c r="E8" s="2010"/>
      <c r="F8" s="2010"/>
      <c r="G8" s="2011">
        <f>E8-C8</f>
        <v>0</v>
      </c>
      <c r="H8" s="2012">
        <f>IF(C8=0,0,(E8-C8)/C8)</f>
        <v>0</v>
      </c>
      <c r="I8" s="2011">
        <f>F8-E8</f>
        <v>0</v>
      </c>
      <c r="J8" s="2013">
        <f>IF(E8=0,0,(F8-E8)/E8)</f>
        <v>0</v>
      </c>
    </row>
    <row r="9" spans="1:10">
      <c r="A9" s="4203"/>
      <c r="B9" s="2014" t="s">
        <v>1258</v>
      </c>
      <c r="C9" s="2015"/>
      <c r="D9" s="2015"/>
      <c r="E9" s="2015"/>
      <c r="F9" s="2015"/>
      <c r="G9" s="2016">
        <f t="shared" ref="G9:G43" si="0">E9-C9</f>
        <v>0</v>
      </c>
      <c r="H9" s="2017">
        <f t="shared" ref="H9:H43" si="1">IF(C9=0,0,(E9-C9)/C9)</f>
        <v>0</v>
      </c>
      <c r="I9" s="2016">
        <f t="shared" ref="I9:I43" si="2">F9-E9</f>
        <v>0</v>
      </c>
      <c r="J9" s="2018">
        <f t="shared" ref="J9:J43" si="3">IF(E9=0,0,(F9-E9)/E9)</f>
        <v>0</v>
      </c>
    </row>
    <row r="10" spans="1:10">
      <c r="A10" s="4203"/>
      <c r="B10" s="2014" t="s">
        <v>1259</v>
      </c>
      <c r="C10" s="2015"/>
      <c r="D10" s="2015"/>
      <c r="E10" s="2015"/>
      <c r="F10" s="2015"/>
      <c r="G10" s="2016">
        <f t="shared" si="0"/>
        <v>0</v>
      </c>
      <c r="H10" s="2017">
        <f t="shared" si="1"/>
        <v>0</v>
      </c>
      <c r="I10" s="2016">
        <f t="shared" si="2"/>
        <v>0</v>
      </c>
      <c r="J10" s="2018">
        <f t="shared" si="3"/>
        <v>0</v>
      </c>
    </row>
    <row r="11" spans="1:10">
      <c r="A11" s="4203"/>
      <c r="B11" s="2014" t="s">
        <v>1524</v>
      </c>
      <c r="C11" s="2019"/>
      <c r="D11" s="2019"/>
      <c r="E11" s="2019"/>
      <c r="F11" s="2019"/>
      <c r="G11" s="2016">
        <f t="shared" si="0"/>
        <v>0</v>
      </c>
      <c r="H11" s="2017">
        <f t="shared" si="1"/>
        <v>0</v>
      </c>
      <c r="I11" s="2016">
        <f t="shared" si="2"/>
        <v>0</v>
      </c>
      <c r="J11" s="2018">
        <f t="shared" si="3"/>
        <v>0</v>
      </c>
    </row>
    <row r="12" spans="1:10" ht="13.5" thickBot="1">
      <c r="A12" s="4204"/>
      <c r="B12" s="2020" t="s">
        <v>1260</v>
      </c>
      <c r="C12" s="2021">
        <f>SUM(C8:C11)</f>
        <v>0</v>
      </c>
      <c r="D12" s="2021">
        <f>SUM(D8:D11)</f>
        <v>0</v>
      </c>
      <c r="E12" s="2021">
        <f>SUM(E8:E11)</f>
        <v>0</v>
      </c>
      <c r="F12" s="2021">
        <f>SUM(F8:F11)</f>
        <v>0</v>
      </c>
      <c r="G12" s="2022">
        <f t="shared" si="0"/>
        <v>0</v>
      </c>
      <c r="H12" s="2023">
        <f t="shared" si="1"/>
        <v>0</v>
      </c>
      <c r="I12" s="2022">
        <f t="shared" si="2"/>
        <v>0</v>
      </c>
      <c r="J12" s="2024">
        <f t="shared" si="3"/>
        <v>0</v>
      </c>
    </row>
    <row r="13" spans="1:10">
      <c r="A13" s="4202" t="s">
        <v>441</v>
      </c>
      <c r="B13" s="2009" t="s">
        <v>1257</v>
      </c>
      <c r="C13" s="2010"/>
      <c r="D13" s="2010"/>
      <c r="E13" s="2010"/>
      <c r="F13" s="2010"/>
      <c r="G13" s="2011">
        <f>E13-C13</f>
        <v>0</v>
      </c>
      <c r="H13" s="2012">
        <f t="shared" si="1"/>
        <v>0</v>
      </c>
      <c r="I13" s="2011">
        <f t="shared" si="2"/>
        <v>0</v>
      </c>
      <c r="J13" s="2013">
        <f t="shared" si="3"/>
        <v>0</v>
      </c>
    </row>
    <row r="14" spans="1:10">
      <c r="A14" s="4203"/>
      <c r="B14" s="2014" t="s">
        <v>1261</v>
      </c>
      <c r="C14" s="2015"/>
      <c r="D14" s="2015"/>
      <c r="E14" s="2015"/>
      <c r="F14" s="2015"/>
      <c r="G14" s="2016">
        <f t="shared" si="0"/>
        <v>0</v>
      </c>
      <c r="H14" s="2017">
        <f t="shared" si="1"/>
        <v>0</v>
      </c>
      <c r="I14" s="2016">
        <f t="shared" si="2"/>
        <v>0</v>
      </c>
      <c r="J14" s="2018">
        <f t="shared" si="3"/>
        <v>0</v>
      </c>
    </row>
    <row r="15" spans="1:10">
      <c r="A15" s="4203"/>
      <c r="B15" s="2014" t="s">
        <v>1259</v>
      </c>
      <c r="C15" s="2015"/>
      <c r="D15" s="2015"/>
      <c r="E15" s="2015"/>
      <c r="F15" s="2015"/>
      <c r="G15" s="2016">
        <f t="shared" si="0"/>
        <v>0</v>
      </c>
      <c r="H15" s="2017">
        <f t="shared" si="1"/>
        <v>0</v>
      </c>
      <c r="I15" s="2016">
        <f t="shared" si="2"/>
        <v>0</v>
      </c>
      <c r="J15" s="2018">
        <f t="shared" si="3"/>
        <v>0</v>
      </c>
    </row>
    <row r="16" spans="1:10">
      <c r="A16" s="4203"/>
      <c r="B16" s="2014" t="s">
        <v>1524</v>
      </c>
      <c r="C16" s="2019"/>
      <c r="D16" s="2019"/>
      <c r="E16" s="2019"/>
      <c r="F16" s="2019"/>
      <c r="G16" s="2016">
        <f t="shared" si="0"/>
        <v>0</v>
      </c>
      <c r="H16" s="2017">
        <f t="shared" si="1"/>
        <v>0</v>
      </c>
      <c r="I16" s="2016">
        <f t="shared" si="2"/>
        <v>0</v>
      </c>
      <c r="J16" s="2018">
        <f t="shared" si="3"/>
        <v>0</v>
      </c>
    </row>
    <row r="17" spans="1:10" ht="13.5" thickBot="1">
      <c r="A17" s="4204"/>
      <c r="B17" s="2020" t="s">
        <v>1260</v>
      </c>
      <c r="C17" s="2021">
        <f>C13+C15</f>
        <v>0</v>
      </c>
      <c r="D17" s="2021">
        <f>D13+D15</f>
        <v>0</v>
      </c>
      <c r="E17" s="2021">
        <f>E13+E15</f>
        <v>0</v>
      </c>
      <c r="F17" s="2021">
        <f>F13+F15</f>
        <v>0</v>
      </c>
      <c r="G17" s="2022">
        <f t="shared" si="0"/>
        <v>0</v>
      </c>
      <c r="H17" s="2024">
        <f t="shared" si="1"/>
        <v>0</v>
      </c>
      <c r="I17" s="2022">
        <f t="shared" si="2"/>
        <v>0</v>
      </c>
      <c r="J17" s="2024">
        <f t="shared" si="3"/>
        <v>0</v>
      </c>
    </row>
    <row r="18" spans="1:10">
      <c r="A18" s="4202" t="s">
        <v>854</v>
      </c>
      <c r="B18" s="2009" t="s">
        <v>1257</v>
      </c>
      <c r="C18" s="2025"/>
      <c r="D18" s="2025"/>
      <c r="E18" s="2025"/>
      <c r="F18" s="2025"/>
      <c r="G18" s="2016">
        <f>E18-C18</f>
        <v>0</v>
      </c>
      <c r="H18" s="2018">
        <f t="shared" si="1"/>
        <v>0</v>
      </c>
      <c r="I18" s="2016">
        <f t="shared" si="2"/>
        <v>0</v>
      </c>
      <c r="J18" s="2018">
        <f t="shared" si="3"/>
        <v>0</v>
      </c>
    </row>
    <row r="19" spans="1:10">
      <c r="A19" s="4203"/>
      <c r="B19" s="2014" t="s">
        <v>1261</v>
      </c>
      <c r="C19" s="2026"/>
      <c r="D19" s="2026"/>
      <c r="E19" s="2026"/>
      <c r="F19" s="2026"/>
      <c r="G19" s="2016">
        <f t="shared" si="0"/>
        <v>0</v>
      </c>
      <c r="H19" s="2018">
        <f t="shared" si="1"/>
        <v>0</v>
      </c>
      <c r="I19" s="2016">
        <f t="shared" si="2"/>
        <v>0</v>
      </c>
      <c r="J19" s="2018">
        <f t="shared" si="3"/>
        <v>0</v>
      </c>
    </row>
    <row r="20" spans="1:10">
      <c r="A20" s="4203"/>
      <c r="B20" s="2014" t="s">
        <v>1259</v>
      </c>
      <c r="C20" s="2026"/>
      <c r="D20" s="2026"/>
      <c r="E20" s="2026"/>
      <c r="F20" s="2026"/>
      <c r="G20" s="2016">
        <f t="shared" si="0"/>
        <v>0</v>
      </c>
      <c r="H20" s="2018">
        <f t="shared" si="1"/>
        <v>0</v>
      </c>
      <c r="I20" s="2016">
        <f t="shared" si="2"/>
        <v>0</v>
      </c>
      <c r="J20" s="2018">
        <f t="shared" si="3"/>
        <v>0</v>
      </c>
    </row>
    <row r="21" spans="1:10">
      <c r="A21" s="4203"/>
      <c r="B21" s="2014" t="s">
        <v>1524</v>
      </c>
      <c r="C21" s="2027"/>
      <c r="D21" s="2027"/>
      <c r="E21" s="2027"/>
      <c r="F21" s="2027"/>
      <c r="G21" s="2016">
        <f t="shared" si="0"/>
        <v>0</v>
      </c>
      <c r="H21" s="2018">
        <f t="shared" si="1"/>
        <v>0</v>
      </c>
      <c r="I21" s="2016">
        <f t="shared" si="2"/>
        <v>0</v>
      </c>
      <c r="J21" s="2018">
        <f t="shared" si="3"/>
        <v>0</v>
      </c>
    </row>
    <row r="22" spans="1:10" ht="13.5" thickBot="1">
      <c r="A22" s="4204"/>
      <c r="B22" s="2020" t="s">
        <v>1260</v>
      </c>
      <c r="C22" s="2021">
        <f>C18+C20</f>
        <v>0</v>
      </c>
      <c r="D22" s="2021">
        <f>D18+D20</f>
        <v>0</v>
      </c>
      <c r="E22" s="2021">
        <f>E18+E20</f>
        <v>0</v>
      </c>
      <c r="F22" s="2021">
        <f>F18+F20</f>
        <v>0</v>
      </c>
      <c r="G22" s="2022">
        <f t="shared" si="0"/>
        <v>0</v>
      </c>
      <c r="H22" s="2024">
        <f t="shared" si="1"/>
        <v>0</v>
      </c>
      <c r="I22" s="2022">
        <f t="shared" si="2"/>
        <v>0</v>
      </c>
      <c r="J22" s="2024">
        <f t="shared" si="3"/>
        <v>0</v>
      </c>
    </row>
    <row r="23" spans="1:10">
      <c r="A23" s="4202" t="s">
        <v>272</v>
      </c>
      <c r="B23" s="2009" t="s">
        <v>1553</v>
      </c>
      <c r="C23" s="2025"/>
      <c r="D23" s="2025"/>
      <c r="E23" s="2025"/>
      <c r="F23" s="2025"/>
      <c r="G23" s="2011">
        <f t="shared" si="0"/>
        <v>0</v>
      </c>
      <c r="H23" s="2013">
        <f t="shared" si="1"/>
        <v>0</v>
      </c>
      <c r="I23" s="2011">
        <f t="shared" si="2"/>
        <v>0</v>
      </c>
      <c r="J23" s="2013">
        <f t="shared" si="3"/>
        <v>0</v>
      </c>
    </row>
    <row r="24" spans="1:10">
      <c r="A24" s="4203"/>
      <c r="B24" s="2014" t="s">
        <v>1262</v>
      </c>
      <c r="C24" s="2026"/>
      <c r="D24" s="2026"/>
      <c r="E24" s="2026"/>
      <c r="F24" s="2026"/>
      <c r="G24" s="2016">
        <f t="shared" si="0"/>
        <v>0</v>
      </c>
      <c r="H24" s="2018">
        <f t="shared" si="1"/>
        <v>0</v>
      </c>
      <c r="I24" s="2016">
        <f t="shared" si="2"/>
        <v>0</v>
      </c>
      <c r="J24" s="2018">
        <f t="shared" si="3"/>
        <v>0</v>
      </c>
    </row>
    <row r="25" spans="1:10">
      <c r="A25" s="4203"/>
      <c r="B25" s="2014" t="s">
        <v>1261</v>
      </c>
      <c r="C25" s="2026"/>
      <c r="D25" s="2026"/>
      <c r="E25" s="2026"/>
      <c r="F25" s="2026"/>
      <c r="G25" s="2016">
        <f t="shared" si="0"/>
        <v>0</v>
      </c>
      <c r="H25" s="2018">
        <f t="shared" si="1"/>
        <v>0</v>
      </c>
      <c r="I25" s="2016">
        <f t="shared" si="2"/>
        <v>0</v>
      </c>
      <c r="J25" s="2018">
        <f t="shared" si="3"/>
        <v>0</v>
      </c>
    </row>
    <row r="26" spans="1:10">
      <c r="A26" s="4203"/>
      <c r="B26" s="2014" t="s">
        <v>1263</v>
      </c>
      <c r="C26" s="2026"/>
      <c r="D26" s="2026"/>
      <c r="E26" s="2026"/>
      <c r="F26" s="2026"/>
      <c r="G26" s="2016">
        <f t="shared" si="0"/>
        <v>0</v>
      </c>
      <c r="H26" s="2018">
        <f t="shared" si="1"/>
        <v>0</v>
      </c>
      <c r="I26" s="2016">
        <f t="shared" si="2"/>
        <v>0</v>
      </c>
      <c r="J26" s="2018">
        <f t="shared" si="3"/>
        <v>0</v>
      </c>
    </row>
    <row r="27" spans="1:10">
      <c r="A27" s="4203"/>
      <c r="B27" s="2014" t="s">
        <v>1524</v>
      </c>
      <c r="C27" s="2027"/>
      <c r="D27" s="2027"/>
      <c r="E27" s="2027"/>
      <c r="F27" s="2027"/>
      <c r="G27" s="2016">
        <f t="shared" si="0"/>
        <v>0</v>
      </c>
      <c r="H27" s="2018">
        <f t="shared" si="1"/>
        <v>0</v>
      </c>
      <c r="I27" s="2016">
        <f t="shared" si="2"/>
        <v>0</v>
      </c>
      <c r="J27" s="2018">
        <f t="shared" si="3"/>
        <v>0</v>
      </c>
    </row>
    <row r="28" spans="1:10" ht="13.5" thickBot="1">
      <c r="A28" s="4204"/>
      <c r="B28" s="2020" t="s">
        <v>1260</v>
      </c>
      <c r="C28" s="2021">
        <f>C23+C26+C24</f>
        <v>0</v>
      </c>
      <c r="D28" s="2021">
        <f>D23+D26+D24</f>
        <v>0</v>
      </c>
      <c r="E28" s="2021">
        <f>E23+E26+E24</f>
        <v>0</v>
      </c>
      <c r="F28" s="2021">
        <f>F23+F26+F24</f>
        <v>0</v>
      </c>
      <c r="G28" s="2022">
        <f t="shared" si="0"/>
        <v>0</v>
      </c>
      <c r="H28" s="2024">
        <f t="shared" si="1"/>
        <v>0</v>
      </c>
      <c r="I28" s="2022">
        <f t="shared" si="2"/>
        <v>0</v>
      </c>
      <c r="J28" s="2024">
        <f t="shared" si="3"/>
        <v>0</v>
      </c>
    </row>
    <row r="29" spans="1:10">
      <c r="A29" s="4202" t="s">
        <v>586</v>
      </c>
      <c r="B29" s="2014" t="s">
        <v>1553</v>
      </c>
      <c r="C29" s="2028"/>
      <c r="D29" s="2028"/>
      <c r="E29" s="2028"/>
      <c r="F29" s="2028"/>
      <c r="G29" s="2011">
        <f t="shared" si="0"/>
        <v>0</v>
      </c>
      <c r="H29" s="2012">
        <f t="shared" si="1"/>
        <v>0</v>
      </c>
      <c r="I29" s="2011">
        <f t="shared" si="2"/>
        <v>0</v>
      </c>
      <c r="J29" s="2013">
        <f t="shared" si="3"/>
        <v>0</v>
      </c>
    </row>
    <row r="30" spans="1:10">
      <c r="A30" s="4203"/>
      <c r="B30" s="2014" t="s">
        <v>1262</v>
      </c>
      <c r="C30" s="2026"/>
      <c r="D30" s="2026"/>
      <c r="E30" s="2026"/>
      <c r="F30" s="2026"/>
      <c r="G30" s="2016">
        <f t="shared" si="0"/>
        <v>0</v>
      </c>
      <c r="H30" s="2017">
        <f t="shared" si="1"/>
        <v>0</v>
      </c>
      <c r="I30" s="2016">
        <f t="shared" si="2"/>
        <v>0</v>
      </c>
      <c r="J30" s="2018">
        <f t="shared" si="3"/>
        <v>0</v>
      </c>
    </row>
    <row r="31" spans="1:10">
      <c r="A31" s="4203"/>
      <c r="B31" s="2014" t="s">
        <v>1261</v>
      </c>
      <c r="C31" s="2026"/>
      <c r="D31" s="2026"/>
      <c r="E31" s="2026"/>
      <c r="F31" s="2026"/>
      <c r="G31" s="2016">
        <f t="shared" si="0"/>
        <v>0</v>
      </c>
      <c r="H31" s="2017">
        <f t="shared" si="1"/>
        <v>0</v>
      </c>
      <c r="I31" s="2016">
        <f t="shared" si="2"/>
        <v>0</v>
      </c>
      <c r="J31" s="2018">
        <f t="shared" si="3"/>
        <v>0</v>
      </c>
    </row>
    <row r="32" spans="1:10">
      <c r="A32" s="4203"/>
      <c r="B32" s="2014" t="s">
        <v>1263</v>
      </c>
      <c r="C32" s="2026"/>
      <c r="D32" s="2026"/>
      <c r="E32" s="2026"/>
      <c r="F32" s="2026"/>
      <c r="G32" s="2016">
        <f t="shared" si="0"/>
        <v>0</v>
      </c>
      <c r="H32" s="2017">
        <f t="shared" si="1"/>
        <v>0</v>
      </c>
      <c r="I32" s="2016">
        <f t="shared" si="2"/>
        <v>0</v>
      </c>
      <c r="J32" s="2018">
        <f t="shared" si="3"/>
        <v>0</v>
      </c>
    </row>
    <row r="33" spans="1:10">
      <c r="A33" s="4203"/>
      <c r="B33" s="2014" t="s">
        <v>1524</v>
      </c>
      <c r="C33" s="2027"/>
      <c r="D33" s="2027"/>
      <c r="E33" s="2027"/>
      <c r="F33" s="2027"/>
      <c r="G33" s="2016">
        <f t="shared" si="0"/>
        <v>0</v>
      </c>
      <c r="H33" s="2017">
        <f t="shared" si="1"/>
        <v>0</v>
      </c>
      <c r="I33" s="2016">
        <f t="shared" si="2"/>
        <v>0</v>
      </c>
      <c r="J33" s="2018">
        <f t="shared" si="3"/>
        <v>0</v>
      </c>
    </row>
    <row r="34" spans="1:10" ht="13.5" thickBot="1">
      <c r="A34" s="4204"/>
      <c r="B34" s="2020" t="s">
        <v>1260</v>
      </c>
      <c r="C34" s="2021">
        <f>C29+C32+C30</f>
        <v>0</v>
      </c>
      <c r="D34" s="2021">
        <f>D29+D32+D30</f>
        <v>0</v>
      </c>
      <c r="E34" s="2021">
        <f>E29+E32+E30</f>
        <v>0</v>
      </c>
      <c r="F34" s="2021">
        <f>F29+F32+F30</f>
        <v>0</v>
      </c>
      <c r="G34" s="2022">
        <f t="shared" si="0"/>
        <v>0</v>
      </c>
      <c r="H34" s="2024">
        <f t="shared" si="1"/>
        <v>0</v>
      </c>
      <c r="I34" s="2022">
        <f t="shared" si="2"/>
        <v>0</v>
      </c>
      <c r="J34" s="2024">
        <f t="shared" si="3"/>
        <v>0</v>
      </c>
    </row>
    <row r="35" spans="1:10">
      <c r="A35" s="4202" t="s">
        <v>559</v>
      </c>
      <c r="B35" s="1725" t="s">
        <v>1555</v>
      </c>
      <c r="C35" s="2029">
        <f>C8+C13+C18+C23+C29</f>
        <v>0</v>
      </c>
      <c r="D35" s="2029">
        <f>D8+D13+D18+D23+D29</f>
        <v>0</v>
      </c>
      <c r="E35" s="2029">
        <f>E8+E13+E18+E23+E29</f>
        <v>0</v>
      </c>
      <c r="F35" s="2029">
        <f>F8+F13+F18+F23+F29</f>
        <v>0</v>
      </c>
      <c r="G35" s="2030">
        <f t="shared" si="0"/>
        <v>0</v>
      </c>
      <c r="H35" s="2031">
        <f t="shared" si="1"/>
        <v>0</v>
      </c>
      <c r="I35" s="2030">
        <f t="shared" si="2"/>
        <v>0</v>
      </c>
      <c r="J35" s="2031">
        <f t="shared" si="3"/>
        <v>0</v>
      </c>
    </row>
    <row r="36" spans="1:10">
      <c r="A36" s="4203"/>
      <c r="B36" s="2032" t="s">
        <v>1262</v>
      </c>
      <c r="C36" s="2033">
        <f>C24+C30</f>
        <v>0</v>
      </c>
      <c r="D36" s="2033">
        <f>D24+D30</f>
        <v>0</v>
      </c>
      <c r="E36" s="2033">
        <f>E24+E30</f>
        <v>0</v>
      </c>
      <c r="F36" s="2033">
        <f>F24+F30</f>
        <v>0</v>
      </c>
      <c r="G36" s="2034">
        <f t="shared" si="0"/>
        <v>0</v>
      </c>
      <c r="H36" s="2035">
        <f t="shared" si="1"/>
        <v>0</v>
      </c>
      <c r="I36" s="2034">
        <f t="shared" si="2"/>
        <v>0</v>
      </c>
      <c r="J36" s="2035">
        <f t="shared" si="3"/>
        <v>0</v>
      </c>
    </row>
    <row r="37" spans="1:10">
      <c r="A37" s="4203"/>
      <c r="B37" s="2032" t="s">
        <v>1263</v>
      </c>
      <c r="C37" s="2033">
        <f>C10+C15+C20+C26+C32</f>
        <v>0</v>
      </c>
      <c r="D37" s="2033">
        <f>D10+D15+D20+D26+D32</f>
        <v>0</v>
      </c>
      <c r="E37" s="2033">
        <f>E10+E15+E20+E26+E32</f>
        <v>0</v>
      </c>
      <c r="F37" s="2033">
        <f>F10+F15+F20+F26+F32</f>
        <v>0</v>
      </c>
      <c r="G37" s="2034">
        <f t="shared" si="0"/>
        <v>0</v>
      </c>
      <c r="H37" s="2035">
        <f t="shared" si="1"/>
        <v>0</v>
      </c>
      <c r="I37" s="2034">
        <f t="shared" si="2"/>
        <v>0</v>
      </c>
      <c r="J37" s="2035">
        <f t="shared" si="3"/>
        <v>0</v>
      </c>
    </row>
    <row r="38" spans="1:10">
      <c r="A38" s="4203"/>
      <c r="B38" s="2032" t="s">
        <v>1264</v>
      </c>
      <c r="C38" s="2026"/>
      <c r="D38" s="2026"/>
      <c r="E38" s="2026"/>
      <c r="F38" s="2026"/>
      <c r="G38" s="2034">
        <f t="shared" si="0"/>
        <v>0</v>
      </c>
      <c r="H38" s="2035">
        <f t="shared" si="1"/>
        <v>0</v>
      </c>
      <c r="I38" s="2034">
        <f t="shared" si="2"/>
        <v>0</v>
      </c>
      <c r="J38" s="2035">
        <f t="shared" si="3"/>
        <v>0</v>
      </c>
    </row>
    <row r="39" spans="1:10" ht="13.5" thickBot="1">
      <c r="A39" s="4203"/>
      <c r="B39" s="1730" t="s">
        <v>1265</v>
      </c>
      <c r="C39" s="2036">
        <f>SUM(C35:C38)</f>
        <v>0</v>
      </c>
      <c r="D39" s="2036">
        <f>SUM(D35:D38)</f>
        <v>0</v>
      </c>
      <c r="E39" s="2036">
        <f>SUM(E35:E38)</f>
        <v>0</v>
      </c>
      <c r="F39" s="2036">
        <f>SUM(F35:F38)</f>
        <v>0</v>
      </c>
      <c r="G39" s="2037">
        <f t="shared" si="0"/>
        <v>0</v>
      </c>
      <c r="H39" s="2038">
        <f t="shared" si="1"/>
        <v>0</v>
      </c>
      <c r="I39" s="2037">
        <f t="shared" si="2"/>
        <v>0</v>
      </c>
      <c r="J39" s="2038">
        <f t="shared" si="3"/>
        <v>0</v>
      </c>
    </row>
    <row r="40" spans="1:10">
      <c r="A40" s="4203"/>
      <c r="B40" s="2032" t="s">
        <v>1261</v>
      </c>
      <c r="C40" s="2033">
        <f>C14+C19+C25+C31</f>
        <v>0</v>
      </c>
      <c r="D40" s="2033">
        <f>D14+D19+D25+D31</f>
        <v>0</v>
      </c>
      <c r="E40" s="2033">
        <f>E14+E19+E25+E31</f>
        <v>0</v>
      </c>
      <c r="F40" s="2033">
        <f>F14+F19+F25+F31</f>
        <v>0</v>
      </c>
      <c r="G40" s="2034">
        <f t="shared" si="0"/>
        <v>0</v>
      </c>
      <c r="H40" s="2035">
        <f t="shared" si="1"/>
        <v>0</v>
      </c>
      <c r="I40" s="2034">
        <f t="shared" si="2"/>
        <v>0</v>
      </c>
      <c r="J40" s="2035">
        <f t="shared" si="3"/>
        <v>0</v>
      </c>
    </row>
    <row r="41" spans="1:10">
      <c r="A41" s="4203"/>
      <c r="B41" s="2032" t="s">
        <v>1829</v>
      </c>
      <c r="C41" s="2033">
        <f>C11+C16+C21+C27+C33</f>
        <v>0</v>
      </c>
      <c r="D41" s="2033">
        <f>D11+D16+D21+D27+D33</f>
        <v>0</v>
      </c>
      <c r="E41" s="2033">
        <f>E11+E16+E21+E27+E33</f>
        <v>0</v>
      </c>
      <c r="F41" s="2033">
        <f>F11+F16+F21+F27+F33</f>
        <v>0</v>
      </c>
      <c r="G41" s="2034">
        <f t="shared" si="0"/>
        <v>0</v>
      </c>
      <c r="H41" s="2035">
        <f t="shared" si="1"/>
        <v>0</v>
      </c>
      <c r="I41" s="2034">
        <f t="shared" si="2"/>
        <v>0</v>
      </c>
      <c r="J41" s="2035">
        <f t="shared" si="3"/>
        <v>0</v>
      </c>
    </row>
    <row r="42" spans="1:10">
      <c r="A42" s="4203"/>
      <c r="B42" s="2032" t="s">
        <v>1266</v>
      </c>
      <c r="C42" s="2033">
        <f>C9</f>
        <v>0</v>
      </c>
      <c r="D42" s="2033">
        <f>D9</f>
        <v>0</v>
      </c>
      <c r="E42" s="2033">
        <f>E9</f>
        <v>0</v>
      </c>
      <c r="F42" s="2033">
        <f>F9</f>
        <v>0</v>
      </c>
      <c r="G42" s="2034">
        <f t="shared" si="0"/>
        <v>0</v>
      </c>
      <c r="H42" s="2035">
        <f t="shared" si="1"/>
        <v>0</v>
      </c>
      <c r="I42" s="2034">
        <f t="shared" si="2"/>
        <v>0</v>
      </c>
      <c r="J42" s="2035">
        <f t="shared" si="3"/>
        <v>0</v>
      </c>
    </row>
    <row r="43" spans="1:10" ht="13.5" thickBot="1">
      <c r="A43" s="4204"/>
      <c r="B43" s="1730" t="s">
        <v>1267</v>
      </c>
      <c r="C43" s="2036">
        <f>SUM(C40:C42)</f>
        <v>0</v>
      </c>
      <c r="D43" s="2036">
        <f>SUM(D40:D42)</f>
        <v>0</v>
      </c>
      <c r="E43" s="2036">
        <f>SUM(E40:E42)</f>
        <v>0</v>
      </c>
      <c r="F43" s="2036">
        <f>SUM(F40:F42)</f>
        <v>0</v>
      </c>
      <c r="G43" s="2037">
        <f t="shared" si="0"/>
        <v>0</v>
      </c>
      <c r="H43" s="2038">
        <f t="shared" si="1"/>
        <v>0</v>
      </c>
      <c r="I43" s="2037">
        <f t="shared" si="2"/>
        <v>0</v>
      </c>
      <c r="J43" s="2038">
        <f t="shared" si="3"/>
        <v>0</v>
      </c>
    </row>
    <row r="44" spans="1:10" ht="13.5" thickBot="1">
      <c r="C44" s="3344"/>
      <c r="D44" s="3344"/>
      <c r="E44" s="3344"/>
      <c r="F44" s="3344"/>
    </row>
    <row r="45" spans="1:10">
      <c r="B45" s="2040" t="s">
        <v>1268</v>
      </c>
      <c r="C45" s="2041">
        <f>IF(C$39=0,0,C37/C$39)</f>
        <v>0</v>
      </c>
      <c r="D45" s="2041">
        <f>IF(D$39=0,0,D37/D$39)</f>
        <v>0</v>
      </c>
      <c r="E45" s="2041">
        <f>IF(E$39=0,0,E37/E$39)</f>
        <v>0</v>
      </c>
      <c r="F45" s="2041">
        <f>IF(F$39=0,0,F37/F$39)</f>
        <v>0</v>
      </c>
    </row>
    <row r="46" spans="1:10">
      <c r="B46" s="2042" t="s">
        <v>441</v>
      </c>
      <c r="C46" s="2043">
        <f>IF(C$39=0,0,C15/C$39)</f>
        <v>0</v>
      </c>
      <c r="D46" s="2043">
        <f>IF(D$39=0,0,D15/D$39)</f>
        <v>0</v>
      </c>
      <c r="E46" s="2043">
        <f>IF(E$39=0,0,E15/E$39)</f>
        <v>0</v>
      </c>
      <c r="F46" s="2043">
        <f>IF(F$39=0,0,F15/F$39)</f>
        <v>0</v>
      </c>
    </row>
    <row r="47" spans="1:10">
      <c r="B47" s="2042" t="s">
        <v>1269</v>
      </c>
      <c r="C47" s="2043">
        <f>IF(C$39=0,0,C20/C$39)</f>
        <v>0</v>
      </c>
      <c r="D47" s="2043">
        <f>IF(D$39=0,0,D20/D$39)</f>
        <v>0</v>
      </c>
      <c r="E47" s="2043">
        <f>IF(E$39=0,0,E20/E$39)</f>
        <v>0</v>
      </c>
      <c r="F47" s="2043">
        <f>IF(F$39=0,0,F20/F$39)</f>
        <v>0</v>
      </c>
    </row>
    <row r="48" spans="1:10">
      <c r="B48" s="2042" t="s">
        <v>272</v>
      </c>
      <c r="C48" s="2043">
        <f>IF(C$39=0,0,C26/C$39)</f>
        <v>0</v>
      </c>
      <c r="D48" s="2043">
        <f>IF(D$39=0,0,D26/D$39)</f>
        <v>0</v>
      </c>
      <c r="E48" s="2043">
        <f>IF(E$39=0,0,E26/E$39)</f>
        <v>0</v>
      </c>
      <c r="F48" s="2043">
        <f>IF(F$39=0,0,F26/F$39)</f>
        <v>0</v>
      </c>
    </row>
    <row r="49" spans="1:7" ht="13.5" thickBot="1">
      <c r="B49" s="2044" t="s">
        <v>586</v>
      </c>
      <c r="C49" s="2045">
        <f>IF(C$39=0,0,C32/C$39)</f>
        <v>0</v>
      </c>
      <c r="D49" s="2045">
        <f>IF(D$39=0,0,D32/D$39)</f>
        <v>0</v>
      </c>
      <c r="E49" s="2045">
        <f>IF(E$39=0,0,E32/E$39)</f>
        <v>0</v>
      </c>
      <c r="F49" s="2045">
        <f>IF(F$39=0,0,F32/F$39)</f>
        <v>0</v>
      </c>
    </row>
    <row r="50" spans="1:7">
      <c r="B50" s="2463"/>
      <c r="C50" s="2464"/>
      <c r="D50" s="2464"/>
      <c r="E50" s="2464"/>
      <c r="F50" s="2464"/>
    </row>
    <row r="51" spans="1:7">
      <c r="A51" s="2660" t="s">
        <v>1536</v>
      </c>
    </row>
    <row r="52" spans="1:7">
      <c r="A52" s="2660"/>
    </row>
    <row r="53" spans="1:7" ht="15.75">
      <c r="A53" s="2462" t="s">
        <v>1534</v>
      </c>
    </row>
    <row r="54" spans="1:7">
      <c r="A54" s="2660" t="s">
        <v>1535</v>
      </c>
    </row>
    <row r="55" spans="1:7">
      <c r="A55" s="1771" t="s">
        <v>1557</v>
      </c>
      <c r="B55" s="1771"/>
      <c r="C55" s="1771"/>
    </row>
    <row r="56" spans="1:7" s="2466" customFormat="1">
      <c r="A56" s="2465" t="s">
        <v>1556</v>
      </c>
      <c r="B56" s="2465"/>
      <c r="C56" s="2465"/>
    </row>
    <row r="63" spans="1:7">
      <c r="G63" s="3344"/>
    </row>
  </sheetData>
  <mergeCells count="8">
    <mergeCell ref="A29:A34"/>
    <mergeCell ref="A35:A43"/>
    <mergeCell ref="G5:H5"/>
    <mergeCell ref="I5:J5"/>
    <mergeCell ref="A8:A12"/>
    <mergeCell ref="A13:A17"/>
    <mergeCell ref="A18:A22"/>
    <mergeCell ref="A23:A28"/>
  </mergeCells>
  <pageMargins left="0.70866141732283472" right="0.70866141732283472" top="0.74803149606299213" bottom="0.74803149606299213" header="0.31496062992125984" footer="0.31496062992125984"/>
  <pageSetup paperSize="9" scale="62" orientation="landscape" r:id="rId1"/>
</worksheet>
</file>

<file path=xl/worksheets/sheet85.xml><?xml version="1.0" encoding="utf-8"?>
<worksheet xmlns="http://schemas.openxmlformats.org/spreadsheetml/2006/main" xmlns:r="http://schemas.openxmlformats.org/officeDocument/2006/relationships">
  <sheetPr published="0" enableFormatConditionsCalculation="0">
    <pageSetUpPr fitToPage="1"/>
  </sheetPr>
  <dimension ref="A1:P39"/>
  <sheetViews>
    <sheetView showGridLines="0" zoomScaleNormal="100" zoomScaleSheetLayoutView="100" workbookViewId="0">
      <selection activeCell="G35" sqref="G35"/>
    </sheetView>
  </sheetViews>
  <sheetFormatPr baseColWidth="10" defaultColWidth="8.85546875" defaultRowHeight="12.75"/>
  <cols>
    <col min="1" max="1" width="57.140625" bestFit="1" customWidth="1"/>
    <col min="2" max="16" width="18.7109375" customWidth="1"/>
  </cols>
  <sheetData>
    <row r="1" spans="1:16" s="378" customFormat="1" ht="18">
      <c r="A1" s="374" t="s">
        <v>1274</v>
      </c>
      <c r="B1" s="374"/>
      <c r="C1" s="374"/>
      <c r="D1" s="377"/>
      <c r="E1" s="377"/>
      <c r="F1" s="377"/>
      <c r="G1" s="377"/>
      <c r="H1" s="377"/>
      <c r="I1" s="377"/>
      <c r="J1" s="377"/>
      <c r="K1" s="377"/>
      <c r="L1" s="377"/>
      <c r="M1" s="377"/>
      <c r="N1" s="377"/>
      <c r="O1" s="377"/>
      <c r="P1" s="377"/>
    </row>
    <row r="2" spans="1:16" s="307" customFormat="1" ht="11.25">
      <c r="A2" s="357" t="str">
        <f>'PAGE DE GARDE'!C8</f>
        <v>ELECTRICITE</v>
      </c>
      <c r="B2" s="2480" t="str">
        <f>'PAGE DE GARDE'!C10</f>
        <v>PT 2015-2016 V0</v>
      </c>
      <c r="C2" s="357"/>
      <c r="D2" s="366"/>
      <c r="E2" s="366"/>
      <c r="F2" s="366"/>
      <c r="G2" s="366"/>
      <c r="H2" s="366"/>
      <c r="I2" s="366"/>
      <c r="J2" s="366"/>
      <c r="K2" s="366"/>
      <c r="L2" s="366"/>
      <c r="M2" s="366"/>
      <c r="N2" s="366"/>
      <c r="O2" s="366"/>
      <c r="P2" s="366"/>
    </row>
    <row r="3" spans="1:16" s="307" customFormat="1" ht="11.25">
      <c r="A3" s="1320" t="str">
        <f>'PAGE DE GARDE'!C7</f>
        <v>GRD</v>
      </c>
      <c r="B3" s="369"/>
      <c r="C3" s="357"/>
      <c r="D3" s="366"/>
      <c r="E3" s="366"/>
      <c r="F3" s="366"/>
      <c r="G3" s="366"/>
      <c r="H3" s="366"/>
      <c r="I3" s="366"/>
      <c r="J3" s="366"/>
      <c r="K3" s="366"/>
      <c r="L3" s="366"/>
      <c r="M3" s="366"/>
      <c r="N3" s="366"/>
      <c r="O3" s="366"/>
      <c r="P3" s="366"/>
    </row>
    <row r="4" spans="1:16" ht="13.5" thickBot="1"/>
    <row r="5" spans="1:16" s="279" customFormat="1" ht="16.5" thickBot="1">
      <c r="A5" s="643" t="s">
        <v>273</v>
      </c>
      <c r="B5" s="4207" t="s">
        <v>1636</v>
      </c>
      <c r="C5" s="4207"/>
      <c r="D5" s="4207"/>
      <c r="E5" s="4207" t="s">
        <v>1523</v>
      </c>
      <c r="F5" s="4207"/>
      <c r="G5" s="4207"/>
      <c r="H5" s="4207" t="s">
        <v>1637</v>
      </c>
      <c r="I5" s="4207"/>
      <c r="J5" s="4207"/>
      <c r="K5" s="4207" t="s">
        <v>1521</v>
      </c>
      <c r="L5" s="4207"/>
      <c r="M5" s="4207"/>
      <c r="N5" s="4207" t="s">
        <v>1522</v>
      </c>
      <c r="O5" s="4207"/>
      <c r="P5" s="4207"/>
    </row>
    <row r="6" spans="1:16" ht="30.75" thickBot="1">
      <c r="A6" s="644" t="s">
        <v>274</v>
      </c>
      <c r="B6" s="645" t="s">
        <v>745</v>
      </c>
      <c r="C6" s="2825" t="s">
        <v>275</v>
      </c>
      <c r="D6" s="2826" t="s">
        <v>276</v>
      </c>
      <c r="E6" s="645" t="s">
        <v>745</v>
      </c>
      <c r="F6" s="2825" t="s">
        <v>275</v>
      </c>
      <c r="G6" s="2826" t="s">
        <v>276</v>
      </c>
      <c r="H6" s="645" t="s">
        <v>745</v>
      </c>
      <c r="I6" s="2825" t="s">
        <v>275</v>
      </c>
      <c r="J6" s="2826" t="s">
        <v>276</v>
      </c>
      <c r="K6" s="645" t="s">
        <v>745</v>
      </c>
      <c r="L6" s="2825" t="s">
        <v>275</v>
      </c>
      <c r="M6" s="2826" t="s">
        <v>276</v>
      </c>
      <c r="N6" s="645" t="s">
        <v>745</v>
      </c>
      <c r="O6" s="2825" t="s">
        <v>275</v>
      </c>
      <c r="P6" s="2826" t="s">
        <v>276</v>
      </c>
    </row>
    <row r="7" spans="1:16" ht="15">
      <c r="A7" s="646" t="s">
        <v>277</v>
      </c>
      <c r="B7" s="923"/>
      <c r="C7" s="924"/>
      <c r="D7" s="925"/>
      <c r="E7" s="923"/>
      <c r="F7" s="924"/>
      <c r="G7" s="925"/>
      <c r="H7" s="923"/>
      <c r="I7" s="924"/>
      <c r="J7" s="925"/>
      <c r="K7" s="923"/>
      <c r="L7" s="924"/>
      <c r="M7" s="925"/>
      <c r="N7" s="923"/>
      <c r="O7" s="924"/>
      <c r="P7" s="925"/>
    </row>
    <row r="8" spans="1:16">
      <c r="A8" s="647" t="s">
        <v>278</v>
      </c>
      <c r="B8" s="926"/>
      <c r="C8" s="927"/>
      <c r="D8" s="925" t="e">
        <f>B8/C8</f>
        <v>#DIV/0!</v>
      </c>
      <c r="E8" s="926"/>
      <c r="F8" s="927"/>
      <c r="G8" s="925" t="e">
        <f>E8/F8</f>
        <v>#DIV/0!</v>
      </c>
      <c r="H8" s="926"/>
      <c r="I8" s="927"/>
      <c r="J8" s="925" t="e">
        <f>H8/I8</f>
        <v>#DIV/0!</v>
      </c>
      <c r="K8" s="926"/>
      <c r="L8" s="927"/>
      <c r="M8" s="925" t="e">
        <f>K8/L8</f>
        <v>#DIV/0!</v>
      </c>
      <c r="N8" s="926"/>
      <c r="O8" s="927"/>
      <c r="P8" s="925" t="e">
        <f>N8/O8</f>
        <v>#DIV/0!</v>
      </c>
    </row>
    <row r="9" spans="1:16">
      <c r="A9" s="647" t="s">
        <v>279</v>
      </c>
      <c r="B9" s="928"/>
      <c r="C9" s="929"/>
      <c r="D9" s="930" t="e">
        <f>B9/C9</f>
        <v>#DIV/0!</v>
      </c>
      <c r="E9" s="928"/>
      <c r="F9" s="929"/>
      <c r="G9" s="930" t="e">
        <f>E9/F9</f>
        <v>#DIV/0!</v>
      </c>
      <c r="H9" s="928"/>
      <c r="I9" s="929"/>
      <c r="J9" s="930" t="e">
        <f>H9/I9</f>
        <v>#DIV/0!</v>
      </c>
      <c r="K9" s="928"/>
      <c r="L9" s="929"/>
      <c r="M9" s="930" t="e">
        <f>K9/L9</f>
        <v>#DIV/0!</v>
      </c>
      <c r="N9" s="928"/>
      <c r="O9" s="929"/>
      <c r="P9" s="930" t="e">
        <f>N9/O9</f>
        <v>#DIV/0!</v>
      </c>
    </row>
    <row r="10" spans="1:16">
      <c r="A10" s="647" t="s">
        <v>280</v>
      </c>
      <c r="B10" s="928"/>
      <c r="C10" s="929"/>
      <c r="D10" s="930" t="e">
        <f>B10/C10</f>
        <v>#DIV/0!</v>
      </c>
      <c r="E10" s="928"/>
      <c r="F10" s="929"/>
      <c r="G10" s="930" t="e">
        <f>E10/F10</f>
        <v>#DIV/0!</v>
      </c>
      <c r="H10" s="928"/>
      <c r="I10" s="929"/>
      <c r="J10" s="930" t="e">
        <f>H10/I10</f>
        <v>#DIV/0!</v>
      </c>
      <c r="K10" s="928"/>
      <c r="L10" s="929"/>
      <c r="M10" s="930" t="e">
        <f>K10/L10</f>
        <v>#DIV/0!</v>
      </c>
      <c r="N10" s="928"/>
      <c r="O10" s="929"/>
      <c r="P10" s="930" t="e">
        <f>N10/O10</f>
        <v>#DIV/0!</v>
      </c>
    </row>
    <row r="11" spans="1:16">
      <c r="A11" s="647" t="s">
        <v>281</v>
      </c>
      <c r="B11" s="928"/>
      <c r="C11" s="929"/>
      <c r="D11" s="930" t="e">
        <f>B11/C11</f>
        <v>#DIV/0!</v>
      </c>
      <c r="E11" s="928"/>
      <c r="F11" s="929"/>
      <c r="G11" s="930" t="e">
        <f>E11/F11</f>
        <v>#DIV/0!</v>
      </c>
      <c r="H11" s="928"/>
      <c r="I11" s="929"/>
      <c r="J11" s="930" t="e">
        <f>H11/I11</f>
        <v>#DIV/0!</v>
      </c>
      <c r="K11" s="928"/>
      <c r="L11" s="929"/>
      <c r="M11" s="930" t="e">
        <f>K11/L11</f>
        <v>#DIV/0!</v>
      </c>
      <c r="N11" s="928"/>
      <c r="O11" s="929"/>
      <c r="P11" s="930" t="e">
        <f>N11/O11</f>
        <v>#DIV/0!</v>
      </c>
    </row>
    <row r="12" spans="1:16" ht="13.5" thickBot="1">
      <c r="A12" s="652"/>
      <c r="B12" s="931"/>
      <c r="C12" s="932"/>
      <c r="D12" s="933"/>
      <c r="E12" s="931"/>
      <c r="F12" s="932"/>
      <c r="G12" s="933"/>
      <c r="H12" s="931"/>
      <c r="I12" s="932"/>
      <c r="J12" s="933"/>
      <c r="K12" s="931"/>
      <c r="L12" s="932"/>
      <c r="M12" s="933"/>
      <c r="N12" s="931"/>
      <c r="O12" s="932"/>
      <c r="P12" s="933"/>
    </row>
    <row r="13" spans="1:16" ht="13.5" thickBot="1">
      <c r="A13" s="656" t="s">
        <v>282</v>
      </c>
      <c r="B13" s="934">
        <f>B8+B9+B10+B11</f>
        <v>0</v>
      </c>
      <c r="C13" s="934">
        <f>C8+C9+C10+C11</f>
        <v>0</v>
      </c>
      <c r="D13" s="935" t="e">
        <f>B13/C13</f>
        <v>#DIV/0!</v>
      </c>
      <c r="E13" s="934">
        <f>E8+E9+E10+E11</f>
        <v>0</v>
      </c>
      <c r="F13" s="934">
        <f>F8+F9+F10+F11</f>
        <v>0</v>
      </c>
      <c r="G13" s="935" t="e">
        <f>E13/F13</f>
        <v>#DIV/0!</v>
      </c>
      <c r="H13" s="934">
        <f>H8+H9+H10+H11</f>
        <v>0</v>
      </c>
      <c r="I13" s="934">
        <f>I8+I9+I10+I11</f>
        <v>0</v>
      </c>
      <c r="J13" s="935" t="e">
        <f>H13/I13</f>
        <v>#DIV/0!</v>
      </c>
      <c r="K13" s="934">
        <f>K8+K9+K10+K11</f>
        <v>0</v>
      </c>
      <c r="L13" s="934">
        <f>L8+L9+L10+L11</f>
        <v>0</v>
      </c>
      <c r="M13" s="935" t="e">
        <f>K13/L13</f>
        <v>#DIV/0!</v>
      </c>
      <c r="N13" s="934">
        <f>N8+N9+N10+N11</f>
        <v>0</v>
      </c>
      <c r="O13" s="934">
        <f>O8+O9+O10+O11</f>
        <v>0</v>
      </c>
      <c r="P13" s="935" t="e">
        <f>N13/O13</f>
        <v>#DIV/0!</v>
      </c>
    </row>
    <row r="14" spans="1:16" ht="15">
      <c r="A14" s="646" t="s">
        <v>283</v>
      </c>
      <c r="B14" s="657"/>
      <c r="C14" s="653"/>
      <c r="D14" s="654"/>
      <c r="E14" s="655"/>
      <c r="F14" s="653"/>
      <c r="G14" s="654"/>
      <c r="H14" s="655"/>
      <c r="I14" s="653"/>
      <c r="J14" s="654"/>
      <c r="K14" s="655"/>
      <c r="L14" s="653"/>
      <c r="M14" s="654"/>
      <c r="N14" s="655"/>
      <c r="O14" s="653"/>
      <c r="P14" s="654"/>
    </row>
    <row r="15" spans="1:16">
      <c r="A15" s="647" t="s">
        <v>284</v>
      </c>
      <c r="B15" s="648"/>
      <c r="C15" s="650"/>
      <c r="D15" s="651"/>
      <c r="E15" s="649"/>
      <c r="F15" s="650"/>
      <c r="G15" s="651"/>
      <c r="H15" s="649"/>
      <c r="I15" s="650"/>
      <c r="J15" s="651"/>
      <c r="K15" s="649"/>
      <c r="L15" s="650"/>
      <c r="M15" s="651"/>
      <c r="N15" s="649"/>
      <c r="O15" s="650"/>
      <c r="P15" s="651"/>
    </row>
    <row r="16" spans="1:16">
      <c r="A16" s="647" t="s">
        <v>285</v>
      </c>
      <c r="B16" s="658"/>
      <c r="C16" s="659"/>
      <c r="D16" s="660"/>
      <c r="E16" s="661"/>
      <c r="F16" s="659"/>
      <c r="G16" s="660"/>
      <c r="H16" s="661"/>
      <c r="I16" s="659"/>
      <c r="J16" s="660"/>
      <c r="K16" s="661"/>
      <c r="L16" s="659"/>
      <c r="M16" s="660"/>
      <c r="N16" s="661"/>
      <c r="O16" s="659"/>
      <c r="P16" s="660"/>
    </row>
    <row r="17" spans="1:16" ht="13.5" thickBot="1">
      <c r="A17" s="652"/>
      <c r="B17" s="662"/>
      <c r="C17" s="663"/>
      <c r="D17" s="664"/>
      <c r="E17" s="665"/>
      <c r="F17" s="663"/>
      <c r="G17" s="664"/>
      <c r="H17" s="665"/>
      <c r="I17" s="663"/>
      <c r="J17" s="664"/>
      <c r="K17" s="665"/>
      <c r="L17" s="663"/>
      <c r="M17" s="664"/>
      <c r="N17" s="665"/>
      <c r="O17" s="663"/>
      <c r="P17" s="664"/>
    </row>
    <row r="18" spans="1:16">
      <c r="A18" s="666"/>
      <c r="B18" s="666"/>
      <c r="C18" s="666"/>
      <c r="D18" s="666"/>
      <c r="E18" s="666"/>
      <c r="F18" s="666"/>
      <c r="G18" s="666"/>
      <c r="H18" s="666"/>
      <c r="I18" s="666"/>
      <c r="J18" s="666"/>
    </row>
    <row r="19" spans="1:16" ht="13.5" thickBot="1">
      <c r="A19" s="667"/>
      <c r="B19" s="668"/>
      <c r="C19" s="667"/>
      <c r="D19" s="667"/>
      <c r="E19" s="667"/>
      <c r="F19" s="667"/>
      <c r="G19" s="667"/>
      <c r="H19" s="667"/>
      <c r="I19" s="667"/>
      <c r="J19" s="667"/>
    </row>
    <row r="20" spans="1:16" ht="16.5" thickBot="1">
      <c r="A20" s="643" t="s">
        <v>217</v>
      </c>
      <c r="B20" s="4207" t="s">
        <v>1636</v>
      </c>
      <c r="C20" s="4207"/>
      <c r="D20" s="4207"/>
      <c r="E20" s="4207" t="s">
        <v>1523</v>
      </c>
      <c r="F20" s="4207"/>
      <c r="G20" s="4207"/>
      <c r="H20" s="4207" t="s">
        <v>1637</v>
      </c>
      <c r="I20" s="4207"/>
      <c r="J20" s="4207"/>
      <c r="K20" s="4207" t="s">
        <v>1521</v>
      </c>
      <c r="L20" s="4207"/>
      <c r="M20" s="4207"/>
      <c r="N20" s="4207" t="s">
        <v>1522</v>
      </c>
      <c r="O20" s="4207"/>
      <c r="P20" s="4207"/>
    </row>
    <row r="21" spans="1:16" ht="30.75" thickBot="1">
      <c r="A21" s="644" t="s">
        <v>274</v>
      </c>
      <c r="B21" s="645" t="s">
        <v>745</v>
      </c>
      <c r="C21" s="2825" t="s">
        <v>275</v>
      </c>
      <c r="D21" s="2826" t="s">
        <v>276</v>
      </c>
      <c r="E21" s="645" t="s">
        <v>745</v>
      </c>
      <c r="F21" s="2825" t="s">
        <v>275</v>
      </c>
      <c r="G21" s="2826" t="s">
        <v>276</v>
      </c>
      <c r="H21" s="645" t="s">
        <v>745</v>
      </c>
      <c r="I21" s="2825" t="s">
        <v>275</v>
      </c>
      <c r="J21" s="2826" t="s">
        <v>276</v>
      </c>
      <c r="K21" s="645" t="s">
        <v>745</v>
      </c>
      <c r="L21" s="2825" t="s">
        <v>275</v>
      </c>
      <c r="M21" s="2826" t="s">
        <v>276</v>
      </c>
      <c r="N21" s="645" t="s">
        <v>745</v>
      </c>
      <c r="O21" s="2825" t="s">
        <v>275</v>
      </c>
      <c r="P21" s="2826" t="s">
        <v>276</v>
      </c>
    </row>
    <row r="22" spans="1:16" ht="15">
      <c r="A22" s="646" t="s">
        <v>277</v>
      </c>
      <c r="B22" s="923"/>
      <c r="C22" s="924"/>
      <c r="D22" s="925"/>
      <c r="E22" s="923"/>
      <c r="F22" s="924"/>
      <c r="G22" s="925"/>
      <c r="H22" s="923"/>
      <c r="I22" s="924"/>
      <c r="J22" s="925"/>
      <c r="K22" s="923"/>
      <c r="L22" s="924"/>
      <c r="M22" s="925"/>
      <c r="N22" s="923"/>
      <c r="O22" s="924"/>
      <c r="P22" s="925"/>
    </row>
    <row r="23" spans="1:16">
      <c r="A23" s="647" t="s">
        <v>278</v>
      </c>
      <c r="B23" s="926"/>
      <c r="C23" s="927"/>
      <c r="D23" s="925" t="e">
        <f>B23/C23</f>
        <v>#DIV/0!</v>
      </c>
      <c r="E23" s="926"/>
      <c r="F23" s="927"/>
      <c r="G23" s="925" t="e">
        <f>E23/F23</f>
        <v>#DIV/0!</v>
      </c>
      <c r="H23" s="926"/>
      <c r="I23" s="927"/>
      <c r="J23" s="925" t="e">
        <f>H23/I23</f>
        <v>#DIV/0!</v>
      </c>
      <c r="K23" s="926"/>
      <c r="L23" s="927"/>
      <c r="M23" s="925" t="e">
        <f>K23/L23</f>
        <v>#DIV/0!</v>
      </c>
      <c r="N23" s="926"/>
      <c r="O23" s="927"/>
      <c r="P23" s="925" t="e">
        <f>N23/O23</f>
        <v>#DIV/0!</v>
      </c>
    </row>
    <row r="24" spans="1:16">
      <c r="A24" s="647" t="s">
        <v>279</v>
      </c>
      <c r="B24" s="928"/>
      <c r="C24" s="929"/>
      <c r="D24" s="930" t="e">
        <f>B24/C24</f>
        <v>#DIV/0!</v>
      </c>
      <c r="E24" s="928"/>
      <c r="F24" s="929"/>
      <c r="G24" s="930" t="e">
        <f>E24/F24</f>
        <v>#DIV/0!</v>
      </c>
      <c r="H24" s="928"/>
      <c r="I24" s="929"/>
      <c r="J24" s="930" t="e">
        <f>H24/I24</f>
        <v>#DIV/0!</v>
      </c>
      <c r="K24" s="928"/>
      <c r="L24" s="929"/>
      <c r="M24" s="930" t="e">
        <f>K24/L24</f>
        <v>#DIV/0!</v>
      </c>
      <c r="N24" s="928"/>
      <c r="O24" s="929"/>
      <c r="P24" s="930" t="e">
        <f>N24/O24</f>
        <v>#DIV/0!</v>
      </c>
    </row>
    <row r="25" spans="1:16">
      <c r="A25" s="647" t="s">
        <v>280</v>
      </c>
      <c r="B25" s="928"/>
      <c r="C25" s="929"/>
      <c r="D25" s="930" t="e">
        <f>B25/C25</f>
        <v>#DIV/0!</v>
      </c>
      <c r="E25" s="928"/>
      <c r="F25" s="929"/>
      <c r="G25" s="930" t="e">
        <f>E25/F25</f>
        <v>#DIV/0!</v>
      </c>
      <c r="H25" s="928"/>
      <c r="I25" s="929"/>
      <c r="J25" s="930" t="e">
        <f>H25/I25</f>
        <v>#DIV/0!</v>
      </c>
      <c r="K25" s="928"/>
      <c r="L25" s="929"/>
      <c r="M25" s="930" t="e">
        <f>K25/L25</f>
        <v>#DIV/0!</v>
      </c>
      <c r="N25" s="928"/>
      <c r="O25" s="929"/>
      <c r="P25" s="930" t="e">
        <f>N25/O25</f>
        <v>#DIV/0!</v>
      </c>
    </row>
    <row r="26" spans="1:16">
      <c r="A26" s="647" t="s">
        <v>281</v>
      </c>
      <c r="B26" s="928"/>
      <c r="C26" s="929"/>
      <c r="D26" s="930" t="e">
        <f>B26/C26</f>
        <v>#DIV/0!</v>
      </c>
      <c r="E26" s="928"/>
      <c r="F26" s="929"/>
      <c r="G26" s="930" t="e">
        <f>E26/F26</f>
        <v>#DIV/0!</v>
      </c>
      <c r="H26" s="928"/>
      <c r="I26" s="929"/>
      <c r="J26" s="930" t="e">
        <f>H26/I26</f>
        <v>#DIV/0!</v>
      </c>
      <c r="K26" s="928"/>
      <c r="L26" s="929"/>
      <c r="M26" s="930" t="e">
        <f>K26/L26</f>
        <v>#DIV/0!</v>
      </c>
      <c r="N26" s="928"/>
      <c r="O26" s="929"/>
      <c r="P26" s="930" t="e">
        <f>N26/O26</f>
        <v>#DIV/0!</v>
      </c>
    </row>
    <row r="27" spans="1:16" ht="13.5" thickBot="1">
      <c r="A27" s="652"/>
      <c r="B27" s="931"/>
      <c r="C27" s="932"/>
      <c r="D27" s="933"/>
      <c r="E27" s="931"/>
      <c r="F27" s="932"/>
      <c r="G27" s="933"/>
      <c r="H27" s="931"/>
      <c r="I27" s="932"/>
      <c r="J27" s="933"/>
      <c r="K27" s="931"/>
      <c r="L27" s="932"/>
      <c r="M27" s="933"/>
      <c r="N27" s="931"/>
      <c r="O27" s="932"/>
      <c r="P27" s="933"/>
    </row>
    <row r="28" spans="1:16" ht="13.5" thickBot="1">
      <c r="A28" s="656" t="s">
        <v>282</v>
      </c>
      <c r="B28" s="934">
        <f>B23+B24+B25+B26</f>
        <v>0</v>
      </c>
      <c r="C28" s="934">
        <f>C23+C24+C25+C26</f>
        <v>0</v>
      </c>
      <c r="D28" s="935" t="e">
        <f>B28/C28</f>
        <v>#DIV/0!</v>
      </c>
      <c r="E28" s="934">
        <f>E23+E24+E25+E26</f>
        <v>0</v>
      </c>
      <c r="F28" s="934">
        <f>F23+F24+F25+F26</f>
        <v>0</v>
      </c>
      <c r="G28" s="935" t="e">
        <f>E28/F28</f>
        <v>#DIV/0!</v>
      </c>
      <c r="H28" s="934">
        <f>H23+H24+H25+H26</f>
        <v>0</v>
      </c>
      <c r="I28" s="934">
        <f>I23+I24+I25+I26</f>
        <v>0</v>
      </c>
      <c r="J28" s="935" t="e">
        <f>H28/I28</f>
        <v>#DIV/0!</v>
      </c>
      <c r="K28" s="934">
        <f>K23+K24+K25+K26</f>
        <v>0</v>
      </c>
      <c r="L28" s="934">
        <f>L23+L24+L25+L26</f>
        <v>0</v>
      </c>
      <c r="M28" s="935" t="e">
        <f>K28/L28</f>
        <v>#DIV/0!</v>
      </c>
      <c r="N28" s="934">
        <f>N23+N24+N25+N26</f>
        <v>0</v>
      </c>
      <c r="O28" s="934">
        <f>O23+O24+O25+O26</f>
        <v>0</v>
      </c>
      <c r="P28" s="935" t="e">
        <f>N28/O28</f>
        <v>#DIV/0!</v>
      </c>
    </row>
    <row r="29" spans="1:16" ht="15">
      <c r="A29" s="646" t="s">
        <v>283</v>
      </c>
      <c r="B29" s="657"/>
      <c r="C29" s="653"/>
      <c r="D29" s="654"/>
      <c r="E29" s="655"/>
      <c r="F29" s="653"/>
      <c r="G29" s="654"/>
      <c r="H29" s="655"/>
      <c r="I29" s="653"/>
      <c r="J29" s="654"/>
      <c r="K29" s="655"/>
      <c r="L29" s="653"/>
      <c r="M29" s="654"/>
      <c r="N29" s="655"/>
      <c r="O29" s="653"/>
      <c r="P29" s="654"/>
    </row>
    <row r="30" spans="1:16">
      <c r="A30" s="647" t="s">
        <v>284</v>
      </c>
      <c r="B30" s="648"/>
      <c r="C30" s="650"/>
      <c r="D30" s="651"/>
      <c r="E30" s="649"/>
      <c r="F30" s="650"/>
      <c r="G30" s="651"/>
      <c r="H30" s="649"/>
      <c r="I30" s="650"/>
      <c r="J30" s="651"/>
      <c r="K30" s="649"/>
      <c r="L30" s="650"/>
      <c r="M30" s="651"/>
      <c r="N30" s="649"/>
      <c r="O30" s="650"/>
      <c r="P30" s="651"/>
    </row>
    <row r="31" spans="1:16">
      <c r="A31" s="647" t="s">
        <v>285</v>
      </c>
      <c r="B31" s="658"/>
      <c r="C31" s="659"/>
      <c r="D31" s="660"/>
      <c r="E31" s="661"/>
      <c r="F31" s="659"/>
      <c r="G31" s="660"/>
      <c r="H31" s="661"/>
      <c r="I31" s="659"/>
      <c r="J31" s="660"/>
      <c r="K31" s="661"/>
      <c r="L31" s="659"/>
      <c r="M31" s="660"/>
      <c r="N31" s="661"/>
      <c r="O31" s="659"/>
      <c r="P31" s="660"/>
    </row>
    <row r="32" spans="1:16" ht="13.5" thickBot="1">
      <c r="A32" s="652"/>
      <c r="B32" s="662"/>
      <c r="C32" s="663"/>
      <c r="D32" s="664"/>
      <c r="E32" s="665"/>
      <c r="F32" s="663"/>
      <c r="G32" s="664"/>
      <c r="H32" s="665"/>
      <c r="I32" s="663"/>
      <c r="J32" s="664"/>
      <c r="K32" s="665"/>
      <c r="L32" s="663"/>
      <c r="M32" s="664"/>
      <c r="N32" s="665"/>
      <c r="O32" s="663"/>
      <c r="P32" s="664"/>
    </row>
    <row r="34" spans="1:10" ht="13.5" thickBot="1"/>
    <row r="35" spans="1:10" ht="26.25" thickBot="1">
      <c r="A35" s="669" t="s">
        <v>218</v>
      </c>
      <c r="B35" s="2958" t="s">
        <v>1636</v>
      </c>
      <c r="C35" s="2959" t="s">
        <v>1523</v>
      </c>
      <c r="D35" s="2958" t="s">
        <v>1637</v>
      </c>
      <c r="E35" s="2960" t="s">
        <v>1521</v>
      </c>
      <c r="F35" s="2961" t="s">
        <v>1522</v>
      </c>
      <c r="G35" s="836"/>
      <c r="H35" s="836"/>
      <c r="I35" s="670"/>
      <c r="J35" s="670"/>
    </row>
    <row r="36" spans="1:10">
      <c r="A36" s="671" t="s">
        <v>219</v>
      </c>
      <c r="B36" s="961"/>
      <c r="C36" s="938"/>
      <c r="D36" s="303"/>
      <c r="E36" s="672"/>
      <c r="F36" s="962"/>
      <c r="G36" s="303"/>
      <c r="H36" s="303"/>
      <c r="I36" s="303"/>
      <c r="J36" s="303"/>
    </row>
    <row r="37" spans="1:10">
      <c r="A37" s="671" t="s">
        <v>220</v>
      </c>
      <c r="B37" s="961"/>
      <c r="C37" s="938"/>
      <c r="D37" s="303"/>
      <c r="E37" s="672"/>
      <c r="F37" s="962"/>
      <c r="G37" s="303"/>
      <c r="H37" s="303"/>
      <c r="I37" s="303"/>
      <c r="J37" s="303"/>
    </row>
    <row r="38" spans="1:10" ht="13.5" thickBot="1">
      <c r="A38" s="673" t="s">
        <v>221</v>
      </c>
      <c r="B38" s="2952"/>
      <c r="C38" s="939"/>
      <c r="D38" s="675"/>
      <c r="E38" s="674"/>
      <c r="F38" s="2953"/>
      <c r="G38" s="303"/>
      <c r="H38" s="303"/>
      <c r="I38" s="303"/>
      <c r="J38" s="303"/>
    </row>
    <row r="39" spans="1:10" ht="13.5" thickBot="1">
      <c r="A39" s="676" t="s">
        <v>559</v>
      </c>
      <c r="B39" s="387">
        <f>B36+B37+B38</f>
        <v>0</v>
      </c>
      <c r="C39" s="936">
        <f>C36+C37+C38</f>
        <v>0</v>
      </c>
      <c r="D39" s="937">
        <f>D36+D37+D38</f>
        <v>0</v>
      </c>
      <c r="E39" s="936">
        <f>E36+E37+E38</f>
        <v>0</v>
      </c>
      <c r="F39" s="936">
        <f>F36+F37+F38</f>
        <v>0</v>
      </c>
      <c r="G39" s="272"/>
      <c r="H39" s="272"/>
      <c r="I39" s="272"/>
      <c r="J39" s="272"/>
    </row>
  </sheetData>
  <mergeCells count="10">
    <mergeCell ref="H20:J20"/>
    <mergeCell ref="K20:M20"/>
    <mergeCell ref="B20:D20"/>
    <mergeCell ref="E20:G20"/>
    <mergeCell ref="N5:P5"/>
    <mergeCell ref="B5:D5"/>
    <mergeCell ref="E5:G5"/>
    <mergeCell ref="K5:M5"/>
    <mergeCell ref="H5:J5"/>
    <mergeCell ref="N20:P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86.xml><?xml version="1.0" encoding="utf-8"?>
<worksheet xmlns="http://schemas.openxmlformats.org/spreadsheetml/2006/main" xmlns:r="http://schemas.openxmlformats.org/officeDocument/2006/relationships">
  <sheetPr published="0" enableFormatConditionsCalculation="0">
    <pageSetUpPr fitToPage="1"/>
  </sheetPr>
  <dimension ref="A1:X85"/>
  <sheetViews>
    <sheetView zoomScaleNormal="100" zoomScaleSheetLayoutView="100" workbookViewId="0">
      <selection activeCell="C40" sqref="C40"/>
    </sheetView>
  </sheetViews>
  <sheetFormatPr baseColWidth="10" defaultColWidth="8.85546875" defaultRowHeight="12.75"/>
  <cols>
    <col min="1" max="1" width="13" customWidth="1"/>
    <col min="2" max="2" width="42.7109375" bestFit="1" customWidth="1"/>
    <col min="14" max="14" width="32.85546875" bestFit="1" customWidth="1"/>
  </cols>
  <sheetData>
    <row r="1" spans="1:22" s="378" customFormat="1" ht="18">
      <c r="A1" s="374" t="s">
        <v>222</v>
      </c>
      <c r="B1" s="374"/>
      <c r="C1" s="377"/>
      <c r="D1" s="377"/>
      <c r="E1" s="377"/>
      <c r="F1" s="377"/>
      <c r="G1" s="377"/>
      <c r="H1" s="377"/>
      <c r="I1" s="377"/>
      <c r="J1" s="377"/>
      <c r="K1" s="377"/>
      <c r="L1" s="377"/>
      <c r="M1" s="377"/>
      <c r="N1" s="377"/>
      <c r="O1" s="377"/>
      <c r="P1" s="377"/>
      <c r="Q1" s="377"/>
      <c r="R1" s="377"/>
      <c r="S1" s="377"/>
      <c r="T1" s="377"/>
      <c r="U1" s="377"/>
      <c r="V1" s="377"/>
    </row>
    <row r="2" spans="1:22">
      <c r="A2" s="357" t="str">
        <f>'PAGE DE GARDE'!C8</f>
        <v>ELECTRICITE</v>
      </c>
      <c r="B2" s="2480" t="str">
        <f>'PAGE DE GARDE'!C10</f>
        <v>PT 2015-2016 V0</v>
      </c>
      <c r="C2" s="386"/>
      <c r="D2" s="386"/>
      <c r="E2" s="386"/>
      <c r="F2" s="386"/>
      <c r="G2" s="386"/>
      <c r="H2" s="386"/>
      <c r="I2" s="386"/>
      <c r="J2" s="386"/>
      <c r="K2" s="386"/>
      <c r="L2" s="386"/>
      <c r="M2" s="386"/>
      <c r="N2" s="386"/>
      <c r="O2" s="386"/>
      <c r="P2" s="386"/>
      <c r="Q2" s="386"/>
      <c r="R2" s="386"/>
      <c r="S2" s="386"/>
      <c r="T2" s="386"/>
      <c r="U2" s="386"/>
      <c r="V2" s="386"/>
    </row>
    <row r="3" spans="1:22">
      <c r="A3" s="1320" t="str">
        <f>'PAGE DE GARDE'!C7</f>
        <v>GRD</v>
      </c>
      <c r="B3" s="369"/>
      <c r="C3" s="386"/>
      <c r="D3" s="386"/>
      <c r="E3" s="386"/>
      <c r="F3" s="386"/>
      <c r="G3" s="386"/>
      <c r="H3" s="386"/>
      <c r="I3" s="386"/>
      <c r="J3" s="386"/>
      <c r="K3" s="386"/>
      <c r="L3" s="386"/>
      <c r="M3" s="386"/>
      <c r="N3" s="386"/>
      <c r="O3" s="386"/>
      <c r="P3" s="386"/>
      <c r="Q3" s="386"/>
      <c r="R3" s="386"/>
      <c r="S3" s="386"/>
      <c r="T3" s="386"/>
      <c r="U3" s="386"/>
      <c r="V3" s="386"/>
    </row>
    <row r="4" spans="1:22">
      <c r="A4" s="368"/>
      <c r="B4" s="368"/>
    </row>
    <row r="5" spans="1:22" ht="13.5" thickBot="1"/>
    <row r="6" spans="1:22">
      <c r="A6" s="677" t="s">
        <v>273</v>
      </c>
      <c r="B6" s="678"/>
      <c r="C6" s="4210" t="s">
        <v>1521</v>
      </c>
      <c r="D6" s="4210"/>
      <c r="E6" s="4210"/>
      <c r="F6" s="4210"/>
      <c r="G6" s="4210" t="s">
        <v>1522</v>
      </c>
      <c r="H6" s="4210"/>
      <c r="I6" s="4210"/>
      <c r="J6" s="4210"/>
      <c r="M6" s="677" t="s">
        <v>1271</v>
      </c>
      <c r="N6" s="678"/>
      <c r="O6" s="4210" t="s">
        <v>1521</v>
      </c>
      <c r="P6" s="4210"/>
      <c r="Q6" s="4210"/>
      <c r="R6" s="4210"/>
      <c r="S6" s="4210" t="s">
        <v>1522</v>
      </c>
      <c r="T6" s="4210"/>
      <c r="U6" s="4210"/>
      <c r="V6" s="4210"/>
    </row>
    <row r="7" spans="1:22">
      <c r="A7" s="679" t="s">
        <v>223</v>
      </c>
      <c r="B7" s="680" t="s">
        <v>224</v>
      </c>
      <c r="C7" s="681" t="s">
        <v>49</v>
      </c>
      <c r="D7" s="682" t="s">
        <v>746</v>
      </c>
      <c r="E7" s="682" t="s">
        <v>231</v>
      </c>
      <c r="F7" s="683" t="s">
        <v>225</v>
      </c>
      <c r="G7" s="681" t="s">
        <v>49</v>
      </c>
      <c r="H7" s="682" t="s">
        <v>746</v>
      </c>
      <c r="I7" s="682" t="s">
        <v>231</v>
      </c>
      <c r="J7" s="683" t="s">
        <v>225</v>
      </c>
      <c r="M7" s="679" t="s">
        <v>223</v>
      </c>
      <c r="N7" s="680" t="s">
        <v>224</v>
      </c>
      <c r="O7" s="681" t="s">
        <v>49</v>
      </c>
      <c r="P7" s="682" t="s">
        <v>746</v>
      </c>
      <c r="Q7" s="682" t="s">
        <v>231</v>
      </c>
      <c r="R7" s="683" t="s">
        <v>225</v>
      </c>
      <c r="S7" s="681" t="s">
        <v>49</v>
      </c>
      <c r="T7" s="682" t="s">
        <v>746</v>
      </c>
      <c r="U7" s="682" t="s">
        <v>231</v>
      </c>
      <c r="V7" s="683" t="s">
        <v>225</v>
      </c>
    </row>
    <row r="8" spans="1:22">
      <c r="A8" s="684"/>
      <c r="B8" s="401"/>
      <c r="C8" s="685"/>
      <c r="D8" s="686"/>
      <c r="E8" s="686"/>
      <c r="F8" s="687"/>
      <c r="G8" s="685"/>
      <c r="H8" s="686"/>
      <c r="I8" s="686"/>
      <c r="J8" s="687"/>
      <c r="M8" s="684"/>
      <c r="N8" s="401"/>
      <c r="O8" s="685"/>
      <c r="P8" s="686"/>
      <c r="Q8" s="686"/>
      <c r="R8" s="687"/>
      <c r="S8" s="685"/>
      <c r="T8" s="686"/>
      <c r="U8" s="686"/>
      <c r="V8" s="687"/>
    </row>
    <row r="9" spans="1:22">
      <c r="A9" s="684"/>
      <c r="B9" s="401"/>
      <c r="C9" s="688"/>
      <c r="D9" s="689"/>
      <c r="E9" s="689"/>
      <c r="F9" s="687"/>
      <c r="G9" s="688"/>
      <c r="H9" s="689"/>
      <c r="I9" s="689"/>
      <c r="J9" s="687"/>
      <c r="M9" s="684"/>
      <c r="N9" s="401"/>
      <c r="O9" s="688"/>
      <c r="P9" s="689"/>
      <c r="Q9" s="689"/>
      <c r="R9" s="687"/>
      <c r="S9" s="688"/>
      <c r="T9" s="689"/>
      <c r="U9" s="689"/>
      <c r="V9" s="687"/>
    </row>
    <row r="10" spans="1:22">
      <c r="A10" s="684"/>
      <c r="B10" s="401"/>
      <c r="C10" s="688"/>
      <c r="D10" s="689"/>
      <c r="E10" s="689"/>
      <c r="F10" s="687"/>
      <c r="G10" s="688"/>
      <c r="H10" s="689"/>
      <c r="I10" s="689"/>
      <c r="J10" s="687"/>
      <c r="M10" s="684"/>
      <c r="N10" s="401"/>
      <c r="O10" s="688"/>
      <c r="P10" s="689"/>
      <c r="Q10" s="689"/>
      <c r="R10" s="687"/>
      <c r="S10" s="688"/>
      <c r="T10" s="689"/>
      <c r="U10" s="689"/>
      <c r="V10" s="687"/>
    </row>
    <row r="11" spans="1:22">
      <c r="A11" s="684"/>
      <c r="B11" s="401"/>
      <c r="C11" s="688"/>
      <c r="D11" s="689"/>
      <c r="E11" s="689"/>
      <c r="F11" s="687"/>
      <c r="G11" s="688"/>
      <c r="H11" s="689"/>
      <c r="I11" s="689"/>
      <c r="J11" s="687"/>
      <c r="M11" s="684"/>
      <c r="N11" s="401"/>
      <c r="O11" s="688"/>
      <c r="P11" s="689"/>
      <c r="Q11" s="689"/>
      <c r="R11" s="687"/>
      <c r="S11" s="688"/>
      <c r="T11" s="689"/>
      <c r="U11" s="689"/>
      <c r="V11" s="687"/>
    </row>
    <row r="12" spans="1:22">
      <c r="A12" s="684"/>
      <c r="B12" s="401"/>
      <c r="C12" s="688"/>
      <c r="D12" s="689"/>
      <c r="E12" s="689"/>
      <c r="F12" s="687"/>
      <c r="G12" s="688"/>
      <c r="H12" s="689"/>
      <c r="I12" s="689"/>
      <c r="J12" s="687"/>
      <c r="M12" s="684"/>
      <c r="N12" s="401"/>
      <c r="O12" s="688"/>
      <c r="P12" s="689"/>
      <c r="Q12" s="689"/>
      <c r="R12" s="687"/>
      <c r="S12" s="688"/>
      <c r="T12" s="689"/>
      <c r="U12" s="689"/>
      <c r="V12" s="687"/>
    </row>
    <row r="13" spans="1:22">
      <c r="A13" s="684"/>
      <c r="B13" s="401"/>
      <c r="C13" s="688"/>
      <c r="D13" s="689"/>
      <c r="E13" s="689"/>
      <c r="F13" s="687"/>
      <c r="G13" s="688"/>
      <c r="H13" s="689"/>
      <c r="I13" s="689"/>
      <c r="J13" s="687"/>
      <c r="M13" s="684"/>
      <c r="N13" s="401"/>
      <c r="O13" s="688"/>
      <c r="P13" s="689"/>
      <c r="Q13" s="689"/>
      <c r="R13" s="687"/>
      <c r="S13" s="688"/>
      <c r="T13" s="689"/>
      <c r="U13" s="689"/>
      <c r="V13" s="687"/>
    </row>
    <row r="14" spans="1:22">
      <c r="A14" s="684"/>
      <c r="B14" s="401"/>
      <c r="C14" s="688"/>
      <c r="D14" s="689"/>
      <c r="E14" s="689"/>
      <c r="F14" s="687"/>
      <c r="G14" s="688"/>
      <c r="H14" s="689"/>
      <c r="I14" s="689"/>
      <c r="J14" s="687"/>
      <c r="M14" s="684"/>
      <c r="N14" s="401"/>
      <c r="O14" s="688"/>
      <c r="P14" s="689"/>
      <c r="Q14" s="689"/>
      <c r="R14" s="687"/>
      <c r="S14" s="688"/>
      <c r="T14" s="689"/>
      <c r="U14" s="689"/>
      <c r="V14" s="687"/>
    </row>
    <row r="15" spans="1:22">
      <c r="A15" s="684"/>
      <c r="B15" s="401"/>
      <c r="C15" s="688"/>
      <c r="D15" s="689"/>
      <c r="E15" s="689"/>
      <c r="F15" s="687"/>
      <c r="G15" s="688"/>
      <c r="H15" s="689"/>
      <c r="I15" s="689"/>
      <c r="J15" s="687"/>
      <c r="M15" s="684"/>
      <c r="N15" s="401"/>
      <c r="O15" s="688"/>
      <c r="P15" s="689"/>
      <c r="Q15" s="689"/>
      <c r="R15" s="687"/>
      <c r="S15" s="688"/>
      <c r="T15" s="689"/>
      <c r="U15" s="689"/>
      <c r="V15" s="687"/>
    </row>
    <row r="16" spans="1:22">
      <c r="A16" s="684"/>
      <c r="B16" s="401"/>
      <c r="C16" s="688"/>
      <c r="D16" s="689"/>
      <c r="E16" s="689"/>
      <c r="F16" s="687"/>
      <c r="G16" s="688"/>
      <c r="H16" s="689"/>
      <c r="I16" s="689"/>
      <c r="J16" s="687"/>
      <c r="M16" s="684"/>
      <c r="N16" s="401"/>
      <c r="O16" s="688"/>
      <c r="P16" s="689"/>
      <c r="Q16" s="689"/>
      <c r="R16" s="687"/>
      <c r="S16" s="688"/>
      <c r="T16" s="689"/>
      <c r="U16" s="689"/>
      <c r="V16" s="687"/>
    </row>
    <row r="17" spans="1:22">
      <c r="A17" s="684"/>
      <c r="B17" s="401"/>
      <c r="C17" s="688"/>
      <c r="D17" s="689"/>
      <c r="E17" s="689"/>
      <c r="F17" s="687"/>
      <c r="G17" s="688"/>
      <c r="H17" s="689"/>
      <c r="I17" s="689"/>
      <c r="J17" s="687"/>
      <c r="M17" s="684"/>
      <c r="N17" s="401"/>
      <c r="O17" s="688"/>
      <c r="P17" s="689"/>
      <c r="Q17" s="689"/>
      <c r="R17" s="687"/>
      <c r="S17" s="688"/>
      <c r="T17" s="689"/>
      <c r="U17" s="689"/>
      <c r="V17" s="687"/>
    </row>
    <row r="18" spans="1:22">
      <c r="A18" s="684"/>
      <c r="B18" s="401"/>
      <c r="C18" s="688"/>
      <c r="D18" s="689"/>
      <c r="E18" s="689"/>
      <c r="F18" s="687"/>
      <c r="G18" s="688"/>
      <c r="H18" s="689"/>
      <c r="I18" s="689"/>
      <c r="J18" s="687"/>
      <c r="M18" s="684"/>
      <c r="N18" s="401"/>
      <c r="O18" s="688"/>
      <c r="P18" s="689"/>
      <c r="Q18" s="689"/>
      <c r="R18" s="687"/>
      <c r="S18" s="688"/>
      <c r="T18" s="689"/>
      <c r="U18" s="689"/>
      <c r="V18" s="687"/>
    </row>
    <row r="19" spans="1:22">
      <c r="A19" s="684"/>
      <c r="B19" s="401"/>
      <c r="C19" s="688"/>
      <c r="D19" s="689"/>
      <c r="E19" s="689"/>
      <c r="F19" s="687"/>
      <c r="G19" s="688"/>
      <c r="H19" s="689"/>
      <c r="I19" s="689"/>
      <c r="J19" s="687"/>
      <c r="M19" s="684"/>
      <c r="N19" s="401"/>
      <c r="O19" s="688"/>
      <c r="P19" s="689"/>
      <c r="Q19" s="689"/>
      <c r="R19" s="687"/>
      <c r="S19" s="688"/>
      <c r="T19" s="689"/>
      <c r="U19" s="689"/>
      <c r="V19" s="687"/>
    </row>
    <row r="20" spans="1:22">
      <c r="A20" s="684"/>
      <c r="B20" s="401"/>
      <c r="C20" s="688"/>
      <c r="D20" s="689"/>
      <c r="E20" s="689"/>
      <c r="F20" s="687"/>
      <c r="G20" s="688"/>
      <c r="H20" s="689"/>
      <c r="I20" s="689"/>
      <c r="J20" s="687"/>
      <c r="M20" s="684"/>
      <c r="N20" s="401"/>
      <c r="O20" s="688"/>
      <c r="P20" s="689"/>
      <c r="Q20" s="689"/>
      <c r="R20" s="687"/>
      <c r="S20" s="688"/>
      <c r="T20" s="689"/>
      <c r="U20" s="689"/>
      <c r="V20" s="687"/>
    </row>
    <row r="21" spans="1:22">
      <c r="A21" s="684"/>
      <c r="B21" s="401"/>
      <c r="C21" s="688"/>
      <c r="D21" s="689"/>
      <c r="E21" s="689"/>
      <c r="F21" s="687"/>
      <c r="G21" s="688"/>
      <c r="H21" s="689"/>
      <c r="I21" s="689"/>
      <c r="J21" s="687"/>
      <c r="M21" s="684"/>
      <c r="N21" s="401"/>
      <c r="O21" s="688"/>
      <c r="P21" s="689"/>
      <c r="Q21" s="689"/>
      <c r="R21" s="687"/>
      <c r="S21" s="688"/>
      <c r="T21" s="689"/>
      <c r="U21" s="689"/>
      <c r="V21" s="687"/>
    </row>
    <row r="22" spans="1:22">
      <c r="A22" s="684"/>
      <c r="B22" s="401"/>
      <c r="C22" s="688"/>
      <c r="D22" s="689"/>
      <c r="E22" s="689"/>
      <c r="F22" s="687"/>
      <c r="G22" s="688"/>
      <c r="H22" s="689"/>
      <c r="I22" s="689"/>
      <c r="J22" s="687"/>
      <c r="M22" s="684"/>
      <c r="N22" s="401"/>
      <c r="O22" s="688"/>
      <c r="P22" s="689"/>
      <c r="Q22" s="689"/>
      <c r="R22" s="687"/>
      <c r="S22" s="688"/>
      <c r="T22" s="689"/>
      <c r="U22" s="689"/>
      <c r="V22" s="687"/>
    </row>
    <row r="23" spans="1:22">
      <c r="A23" s="684"/>
      <c r="B23" s="401"/>
      <c r="C23" s="688"/>
      <c r="D23" s="689"/>
      <c r="E23" s="689"/>
      <c r="F23" s="687"/>
      <c r="G23" s="688"/>
      <c r="H23" s="689"/>
      <c r="I23" s="689"/>
      <c r="J23" s="687"/>
      <c r="M23" s="684"/>
      <c r="N23" s="401"/>
      <c r="O23" s="688"/>
      <c r="P23" s="689"/>
      <c r="Q23" s="689"/>
      <c r="R23" s="687"/>
      <c r="S23" s="688"/>
      <c r="T23" s="689"/>
      <c r="U23" s="689"/>
      <c r="V23" s="687"/>
    </row>
    <row r="24" spans="1:22">
      <c r="A24" s="684"/>
      <c r="B24" s="401"/>
      <c r="C24" s="688"/>
      <c r="D24" s="689"/>
      <c r="E24" s="689"/>
      <c r="F24" s="687"/>
      <c r="G24" s="688"/>
      <c r="H24" s="689"/>
      <c r="I24" s="689"/>
      <c r="J24" s="687"/>
      <c r="M24" s="684"/>
      <c r="N24" s="401"/>
      <c r="O24" s="688"/>
      <c r="P24" s="689"/>
      <c r="Q24" s="689"/>
      <c r="R24" s="687"/>
      <c r="S24" s="688"/>
      <c r="T24" s="689"/>
      <c r="U24" s="689"/>
      <c r="V24" s="687"/>
    </row>
    <row r="25" spans="1:22">
      <c r="A25" s="684"/>
      <c r="B25" s="401"/>
      <c r="C25" s="688"/>
      <c r="D25" s="689"/>
      <c r="E25" s="689"/>
      <c r="F25" s="687"/>
      <c r="G25" s="688"/>
      <c r="H25" s="689"/>
      <c r="I25" s="689"/>
      <c r="J25" s="687"/>
      <c r="M25" s="684"/>
      <c r="N25" s="401"/>
      <c r="O25" s="688"/>
      <c r="P25" s="689"/>
      <c r="Q25" s="689"/>
      <c r="R25" s="687"/>
      <c r="S25" s="688"/>
      <c r="T25" s="689"/>
      <c r="U25" s="689"/>
      <c r="V25" s="687"/>
    </row>
    <row r="26" spans="1:22">
      <c r="A26" s="684"/>
      <c r="B26" s="401"/>
      <c r="C26" s="688"/>
      <c r="D26" s="689"/>
      <c r="E26" s="689"/>
      <c r="F26" s="687"/>
      <c r="G26" s="688"/>
      <c r="H26" s="689"/>
      <c r="I26" s="689"/>
      <c r="J26" s="687"/>
      <c r="M26" s="684"/>
      <c r="N26" s="401"/>
      <c r="O26" s="688"/>
      <c r="P26" s="689"/>
      <c r="Q26" s="689"/>
      <c r="R26" s="687"/>
      <c r="S26" s="688"/>
      <c r="T26" s="689"/>
      <c r="U26" s="689"/>
      <c r="V26" s="687"/>
    </row>
    <row r="27" spans="1:22">
      <c r="A27" s="684"/>
      <c r="B27" s="401"/>
      <c r="C27" s="688"/>
      <c r="D27" s="689"/>
      <c r="E27" s="689"/>
      <c r="F27" s="687"/>
      <c r="G27" s="688"/>
      <c r="H27" s="689"/>
      <c r="I27" s="689"/>
      <c r="J27" s="687"/>
      <c r="M27" s="684"/>
      <c r="N27" s="401"/>
      <c r="O27" s="688"/>
      <c r="P27" s="689"/>
      <c r="Q27" s="689"/>
      <c r="R27" s="687"/>
      <c r="S27" s="688"/>
      <c r="T27" s="689"/>
      <c r="U27" s="689"/>
      <c r="V27" s="687"/>
    </row>
    <row r="28" spans="1:22">
      <c r="A28" s="684"/>
      <c r="B28" s="401"/>
      <c r="C28" s="688"/>
      <c r="D28" s="689"/>
      <c r="E28" s="689"/>
      <c r="F28" s="687"/>
      <c r="G28" s="688"/>
      <c r="H28" s="689"/>
      <c r="I28" s="689"/>
      <c r="J28" s="687"/>
      <c r="M28" s="684"/>
      <c r="N28" s="401"/>
      <c r="O28" s="688"/>
      <c r="P28" s="689"/>
      <c r="Q28" s="689"/>
      <c r="R28" s="687"/>
      <c r="S28" s="688"/>
      <c r="T28" s="689"/>
      <c r="U28" s="689"/>
      <c r="V28" s="687"/>
    </row>
    <row r="29" spans="1:22">
      <c r="A29" s="684"/>
      <c r="B29" s="401"/>
      <c r="C29" s="688"/>
      <c r="D29" s="689"/>
      <c r="E29" s="689"/>
      <c r="F29" s="687"/>
      <c r="G29" s="688"/>
      <c r="H29" s="689"/>
      <c r="I29" s="689"/>
      <c r="J29" s="687"/>
      <c r="M29" s="684"/>
      <c r="N29" s="401"/>
      <c r="O29" s="688"/>
      <c r="P29" s="689"/>
      <c r="Q29" s="689"/>
      <c r="R29" s="687"/>
      <c r="S29" s="688"/>
      <c r="T29" s="689"/>
      <c r="U29" s="689"/>
      <c r="V29" s="687"/>
    </row>
    <row r="30" spans="1:22">
      <c r="A30" s="684"/>
      <c r="B30" s="401"/>
      <c r="C30" s="688"/>
      <c r="D30" s="689"/>
      <c r="E30" s="689"/>
      <c r="F30" s="687"/>
      <c r="G30" s="688"/>
      <c r="H30" s="689"/>
      <c r="I30" s="689"/>
      <c r="J30" s="687"/>
      <c r="M30" s="684"/>
      <c r="N30" s="401"/>
      <c r="O30" s="688"/>
      <c r="P30" s="689"/>
      <c r="Q30" s="689"/>
      <c r="R30" s="687"/>
      <c r="S30" s="688"/>
      <c r="T30" s="689"/>
      <c r="U30" s="689"/>
      <c r="V30" s="687"/>
    </row>
    <row r="31" spans="1:22">
      <c r="A31" s="684"/>
      <c r="B31" s="401"/>
      <c r="C31" s="688"/>
      <c r="D31" s="689"/>
      <c r="E31" s="689"/>
      <c r="F31" s="687"/>
      <c r="G31" s="688"/>
      <c r="H31" s="689"/>
      <c r="I31" s="689"/>
      <c r="J31" s="687"/>
      <c r="M31" s="684"/>
      <c r="N31" s="401"/>
      <c r="O31" s="688"/>
      <c r="P31" s="689"/>
      <c r="Q31" s="689"/>
      <c r="R31" s="687"/>
      <c r="S31" s="688"/>
      <c r="T31" s="689"/>
      <c r="U31" s="689"/>
      <c r="V31" s="687"/>
    </row>
    <row r="32" spans="1:22">
      <c r="A32" s="684"/>
      <c r="B32" s="401"/>
      <c r="C32" s="688"/>
      <c r="D32" s="689"/>
      <c r="E32" s="689"/>
      <c r="F32" s="687"/>
      <c r="G32" s="688"/>
      <c r="H32" s="689"/>
      <c r="I32" s="689"/>
      <c r="J32" s="687"/>
      <c r="M32" s="684"/>
      <c r="N32" s="401"/>
      <c r="O32" s="688"/>
      <c r="P32" s="689"/>
      <c r="Q32" s="689"/>
      <c r="R32" s="687"/>
      <c r="S32" s="688"/>
      <c r="T32" s="689"/>
      <c r="U32" s="689"/>
      <c r="V32" s="687"/>
    </row>
    <row r="33" spans="1:22">
      <c r="A33" s="684"/>
      <c r="B33" s="401"/>
      <c r="C33" s="688"/>
      <c r="D33" s="689"/>
      <c r="E33" s="689"/>
      <c r="F33" s="687"/>
      <c r="G33" s="688"/>
      <c r="H33" s="689"/>
      <c r="I33" s="689"/>
      <c r="J33" s="687"/>
      <c r="M33" s="684"/>
      <c r="N33" s="401"/>
      <c r="O33" s="688"/>
      <c r="P33" s="689"/>
      <c r="Q33" s="689"/>
      <c r="R33" s="687"/>
      <c r="S33" s="688"/>
      <c r="T33" s="689"/>
      <c r="U33" s="689"/>
      <c r="V33" s="687"/>
    </row>
    <row r="34" spans="1:22">
      <c r="A34" s="684"/>
      <c r="B34" s="401"/>
      <c r="C34" s="688"/>
      <c r="D34" s="689"/>
      <c r="E34" s="689"/>
      <c r="F34" s="687"/>
      <c r="G34" s="688"/>
      <c r="H34" s="689"/>
      <c r="I34" s="689"/>
      <c r="J34" s="687"/>
      <c r="M34" s="684"/>
      <c r="N34" s="401"/>
      <c r="O34" s="688"/>
      <c r="P34" s="689"/>
      <c r="Q34" s="689"/>
      <c r="R34" s="687"/>
      <c r="S34" s="688"/>
      <c r="T34" s="689"/>
      <c r="U34" s="689"/>
      <c r="V34" s="687"/>
    </row>
    <row r="35" spans="1:22">
      <c r="A35" s="690"/>
      <c r="B35" s="691" t="s">
        <v>226</v>
      </c>
      <c r="C35" s="692"/>
      <c r="D35" s="693"/>
      <c r="E35" s="693"/>
      <c r="F35" s="694"/>
      <c r="G35" s="692"/>
      <c r="H35" s="693"/>
      <c r="I35" s="693"/>
      <c r="J35" s="694"/>
      <c r="M35" s="690"/>
      <c r="N35" s="691" t="s">
        <v>226</v>
      </c>
      <c r="O35" s="692"/>
      <c r="P35" s="693"/>
      <c r="Q35" s="693"/>
      <c r="R35" s="694"/>
      <c r="S35" s="692"/>
      <c r="T35" s="693"/>
      <c r="U35" s="693"/>
      <c r="V35" s="694"/>
    </row>
    <row r="36" spans="1:22">
      <c r="A36" s="695"/>
      <c r="B36" s="304"/>
      <c r="C36" s="696"/>
      <c r="D36" s="697"/>
      <c r="E36" s="697"/>
      <c r="F36" s="698"/>
      <c r="G36" s="696"/>
      <c r="H36" s="697"/>
      <c r="I36" s="697"/>
      <c r="J36" s="698"/>
      <c r="M36" s="695"/>
      <c r="N36" s="304"/>
      <c r="O36" s="696"/>
      <c r="P36" s="697"/>
      <c r="Q36" s="697"/>
      <c r="R36" s="698"/>
      <c r="S36" s="696"/>
      <c r="T36" s="697"/>
      <c r="U36" s="697"/>
      <c r="V36" s="698"/>
    </row>
    <row r="37" spans="1:22" ht="13.5" thickBot="1">
      <c r="A37" s="699"/>
      <c r="B37" s="700" t="s">
        <v>227</v>
      </c>
      <c r="C37" s="701"/>
      <c r="D37" s="702"/>
      <c r="E37" s="702"/>
      <c r="F37" s="703"/>
      <c r="G37" s="701"/>
      <c r="H37" s="702"/>
      <c r="I37" s="702"/>
      <c r="J37" s="703"/>
      <c r="M37" s="699"/>
      <c r="N37" s="700" t="s">
        <v>227</v>
      </c>
      <c r="O37" s="701"/>
      <c r="P37" s="702"/>
      <c r="Q37" s="702"/>
      <c r="R37" s="703"/>
      <c r="S37" s="701"/>
      <c r="T37" s="702"/>
      <c r="U37" s="702"/>
      <c r="V37" s="703"/>
    </row>
    <row r="38" spans="1:22" ht="13.5" thickBot="1">
      <c r="E38" s="307"/>
      <c r="F38" s="307"/>
      <c r="Q38" s="307"/>
      <c r="R38" s="307"/>
    </row>
    <row r="39" spans="1:22">
      <c r="A39" s="677" t="s">
        <v>217</v>
      </c>
      <c r="B39" s="678"/>
      <c r="C39" s="4210" t="s">
        <v>1521</v>
      </c>
      <c r="D39" s="4210"/>
      <c r="E39" s="4210"/>
      <c r="F39" s="4210"/>
      <c r="G39" s="4210" t="s">
        <v>1522</v>
      </c>
      <c r="H39" s="4210"/>
      <c r="I39" s="4210"/>
      <c r="J39" s="4210"/>
      <c r="M39" s="677" t="s">
        <v>1273</v>
      </c>
      <c r="N39" s="678"/>
      <c r="O39" s="4210" t="s">
        <v>1521</v>
      </c>
      <c r="P39" s="4210"/>
      <c r="Q39" s="4210"/>
      <c r="R39" s="4210"/>
      <c r="S39" s="4210" t="s">
        <v>1522</v>
      </c>
      <c r="T39" s="4210"/>
      <c r="U39" s="4210"/>
      <c r="V39" s="4210"/>
    </row>
    <row r="40" spans="1:22">
      <c r="A40" s="679" t="s">
        <v>223</v>
      </c>
      <c r="B40" s="680" t="s">
        <v>224</v>
      </c>
      <c r="C40" s="681" t="s">
        <v>49</v>
      </c>
      <c r="D40" s="682" t="s">
        <v>746</v>
      </c>
      <c r="E40" s="682" t="s">
        <v>231</v>
      </c>
      <c r="F40" s="683" t="s">
        <v>225</v>
      </c>
      <c r="G40" s="681" t="s">
        <v>49</v>
      </c>
      <c r="H40" s="682" t="s">
        <v>746</v>
      </c>
      <c r="I40" s="682" t="s">
        <v>231</v>
      </c>
      <c r="J40" s="683" t="s">
        <v>225</v>
      </c>
      <c r="M40" s="679" t="s">
        <v>223</v>
      </c>
      <c r="N40" s="680" t="s">
        <v>224</v>
      </c>
      <c r="O40" s="681" t="s">
        <v>49</v>
      </c>
      <c r="P40" s="682" t="s">
        <v>746</v>
      </c>
      <c r="Q40" s="682" t="s">
        <v>231</v>
      </c>
      <c r="R40" s="683" t="s">
        <v>225</v>
      </c>
      <c r="S40" s="681" t="s">
        <v>49</v>
      </c>
      <c r="T40" s="682" t="s">
        <v>746</v>
      </c>
      <c r="U40" s="682" t="s">
        <v>231</v>
      </c>
      <c r="V40" s="683" t="s">
        <v>225</v>
      </c>
    </row>
    <row r="41" spans="1:22">
      <c r="A41" s="684"/>
      <c r="B41" s="401"/>
      <c r="C41" s="685"/>
      <c r="D41" s="686"/>
      <c r="E41" s="686"/>
      <c r="F41" s="687"/>
      <c r="G41" s="685"/>
      <c r="H41" s="686"/>
      <c r="I41" s="686"/>
      <c r="J41" s="687"/>
      <c r="M41" s="684"/>
      <c r="N41" s="401"/>
      <c r="O41" s="685"/>
      <c r="P41" s="686"/>
      <c r="Q41" s="686"/>
      <c r="R41" s="687"/>
      <c r="S41" s="685"/>
      <c r="T41" s="686"/>
      <c r="U41" s="686"/>
      <c r="V41" s="687"/>
    </row>
    <row r="42" spans="1:22">
      <c r="A42" s="684"/>
      <c r="B42" s="401"/>
      <c r="C42" s="688"/>
      <c r="D42" s="689"/>
      <c r="E42" s="689"/>
      <c r="F42" s="687"/>
      <c r="G42" s="688"/>
      <c r="H42" s="689"/>
      <c r="I42" s="689"/>
      <c r="J42" s="687"/>
      <c r="M42" s="684"/>
      <c r="N42" s="401"/>
      <c r="O42" s="688"/>
      <c r="P42" s="689"/>
      <c r="Q42" s="689"/>
      <c r="R42" s="687"/>
      <c r="S42" s="688"/>
      <c r="T42" s="689"/>
      <c r="U42" s="689"/>
      <c r="V42" s="687"/>
    </row>
    <row r="43" spans="1:22">
      <c r="A43" s="684"/>
      <c r="B43" s="401"/>
      <c r="C43" s="688"/>
      <c r="D43" s="689"/>
      <c r="E43" s="689"/>
      <c r="F43" s="687"/>
      <c r="G43" s="688"/>
      <c r="H43" s="689"/>
      <c r="I43" s="689"/>
      <c r="J43" s="687"/>
      <c r="M43" s="684"/>
      <c r="N43" s="401"/>
      <c r="O43" s="688"/>
      <c r="P43" s="689"/>
      <c r="Q43" s="689"/>
      <c r="R43" s="687"/>
      <c r="S43" s="688"/>
      <c r="T43" s="689"/>
      <c r="U43" s="689"/>
      <c r="V43" s="687"/>
    </row>
    <row r="44" spans="1:22">
      <c r="A44" s="684"/>
      <c r="B44" s="401"/>
      <c r="C44" s="688"/>
      <c r="D44" s="689"/>
      <c r="E44" s="689"/>
      <c r="F44" s="687"/>
      <c r="G44" s="688"/>
      <c r="H44" s="689"/>
      <c r="I44" s="689"/>
      <c r="J44" s="687"/>
      <c r="M44" s="684"/>
      <c r="N44" s="401"/>
      <c r="O44" s="688"/>
      <c r="P44" s="689"/>
      <c r="Q44" s="689"/>
      <c r="R44" s="687"/>
      <c r="S44" s="688"/>
      <c r="T44" s="689"/>
      <c r="U44" s="689"/>
      <c r="V44" s="687"/>
    </row>
    <row r="45" spans="1:22">
      <c r="A45" s="684"/>
      <c r="B45" s="401"/>
      <c r="C45" s="688"/>
      <c r="D45" s="689"/>
      <c r="E45" s="689"/>
      <c r="F45" s="687"/>
      <c r="G45" s="688"/>
      <c r="H45" s="689"/>
      <c r="I45" s="689"/>
      <c r="J45" s="687"/>
      <c r="M45" s="684"/>
      <c r="N45" s="401"/>
      <c r="O45" s="688"/>
      <c r="P45" s="689"/>
      <c r="Q45" s="689"/>
      <c r="R45" s="687"/>
      <c r="S45" s="688"/>
      <c r="T45" s="689"/>
      <c r="U45" s="689"/>
      <c r="V45" s="687"/>
    </row>
    <row r="46" spans="1:22">
      <c r="A46" s="684"/>
      <c r="B46" s="401"/>
      <c r="C46" s="688"/>
      <c r="D46" s="689"/>
      <c r="E46" s="689"/>
      <c r="F46" s="687"/>
      <c r="G46" s="688"/>
      <c r="H46" s="689"/>
      <c r="I46" s="689"/>
      <c r="J46" s="687"/>
      <c r="M46" s="684"/>
      <c r="N46" s="401"/>
      <c r="O46" s="688"/>
      <c r="P46" s="689"/>
      <c r="Q46" s="689"/>
      <c r="R46" s="687"/>
      <c r="S46" s="688"/>
      <c r="T46" s="689"/>
      <c r="U46" s="689"/>
      <c r="V46" s="687"/>
    </row>
    <row r="47" spans="1:22">
      <c r="A47" s="684"/>
      <c r="B47" s="401"/>
      <c r="C47" s="688"/>
      <c r="D47" s="689"/>
      <c r="E47" s="689"/>
      <c r="F47" s="687"/>
      <c r="G47" s="688"/>
      <c r="H47" s="689"/>
      <c r="I47" s="689"/>
      <c r="J47" s="687"/>
      <c r="M47" s="684"/>
      <c r="N47" s="401"/>
      <c r="O47" s="688"/>
      <c r="P47" s="689"/>
      <c r="Q47" s="689"/>
      <c r="R47" s="687"/>
      <c r="S47" s="688"/>
      <c r="T47" s="689"/>
      <c r="U47" s="689"/>
      <c r="V47" s="687"/>
    </row>
    <row r="48" spans="1:22">
      <c r="A48" s="684"/>
      <c r="B48" s="401"/>
      <c r="C48" s="688"/>
      <c r="D48" s="689"/>
      <c r="E48" s="689"/>
      <c r="F48" s="687"/>
      <c r="G48" s="688"/>
      <c r="H48" s="689"/>
      <c r="I48" s="689"/>
      <c r="J48" s="687"/>
      <c r="M48" s="684"/>
      <c r="N48" s="401"/>
      <c r="O48" s="688"/>
      <c r="P48" s="689"/>
      <c r="Q48" s="689"/>
      <c r="R48" s="687"/>
      <c r="S48" s="688"/>
      <c r="T48" s="689"/>
      <c r="U48" s="689"/>
      <c r="V48" s="687"/>
    </row>
    <row r="49" spans="1:22">
      <c r="A49" s="684"/>
      <c r="B49" s="401"/>
      <c r="C49" s="688"/>
      <c r="D49" s="689"/>
      <c r="E49" s="689"/>
      <c r="F49" s="687"/>
      <c r="G49" s="688"/>
      <c r="H49" s="689"/>
      <c r="I49" s="689"/>
      <c r="J49" s="687"/>
      <c r="M49" s="684"/>
      <c r="N49" s="401"/>
      <c r="O49" s="688"/>
      <c r="P49" s="689"/>
      <c r="Q49" s="689"/>
      <c r="R49" s="687"/>
      <c r="S49" s="688"/>
      <c r="T49" s="689"/>
      <c r="U49" s="689"/>
      <c r="V49" s="687"/>
    </row>
    <row r="50" spans="1:22">
      <c r="A50" s="684"/>
      <c r="B50" s="401"/>
      <c r="C50" s="688"/>
      <c r="D50" s="689"/>
      <c r="E50" s="689"/>
      <c r="F50" s="687"/>
      <c r="G50" s="688"/>
      <c r="H50" s="689"/>
      <c r="I50" s="689"/>
      <c r="J50" s="687"/>
      <c r="M50" s="684"/>
      <c r="N50" s="401"/>
      <c r="O50" s="688"/>
      <c r="P50" s="689"/>
      <c r="Q50" s="689"/>
      <c r="R50" s="687"/>
      <c r="S50" s="688"/>
      <c r="T50" s="689"/>
      <c r="U50" s="689"/>
      <c r="V50" s="687"/>
    </row>
    <row r="51" spans="1:22">
      <c r="A51" s="684"/>
      <c r="B51" s="401"/>
      <c r="C51" s="688"/>
      <c r="D51" s="689"/>
      <c r="E51" s="689"/>
      <c r="F51" s="687"/>
      <c r="G51" s="688"/>
      <c r="H51" s="689"/>
      <c r="I51" s="689"/>
      <c r="J51" s="687"/>
      <c r="M51" s="684"/>
      <c r="N51" s="401"/>
      <c r="O51" s="688"/>
      <c r="P51" s="689"/>
      <c r="Q51" s="689"/>
      <c r="R51" s="687"/>
      <c r="S51" s="688"/>
      <c r="T51" s="689"/>
      <c r="U51" s="689"/>
      <c r="V51" s="687"/>
    </row>
    <row r="52" spans="1:22">
      <c r="A52" s="684"/>
      <c r="B52" s="401"/>
      <c r="C52" s="688"/>
      <c r="D52" s="689"/>
      <c r="E52" s="689"/>
      <c r="F52" s="687"/>
      <c r="G52" s="688"/>
      <c r="H52" s="689"/>
      <c r="I52" s="689"/>
      <c r="J52" s="687"/>
      <c r="M52" s="684"/>
      <c r="N52" s="401"/>
      <c r="O52" s="688"/>
      <c r="P52" s="689"/>
      <c r="Q52" s="689"/>
      <c r="R52" s="687"/>
      <c r="S52" s="688"/>
      <c r="T52" s="689"/>
      <c r="U52" s="689"/>
      <c r="V52" s="687"/>
    </row>
    <row r="53" spans="1:22">
      <c r="A53" s="684"/>
      <c r="B53" s="401"/>
      <c r="C53" s="688"/>
      <c r="D53" s="689"/>
      <c r="E53" s="689"/>
      <c r="F53" s="687"/>
      <c r="G53" s="688"/>
      <c r="H53" s="689"/>
      <c r="I53" s="689"/>
      <c r="J53" s="687"/>
      <c r="M53" s="684"/>
      <c r="N53" s="401"/>
      <c r="O53" s="688"/>
      <c r="P53" s="689"/>
      <c r="Q53" s="689"/>
      <c r="R53" s="687"/>
      <c r="S53" s="688"/>
      <c r="T53" s="689"/>
      <c r="U53" s="689"/>
      <c r="V53" s="687"/>
    </row>
    <row r="54" spans="1:22">
      <c r="A54" s="684"/>
      <c r="B54" s="401"/>
      <c r="C54" s="688"/>
      <c r="D54" s="689"/>
      <c r="E54" s="689"/>
      <c r="F54" s="687"/>
      <c r="G54" s="688"/>
      <c r="H54" s="689"/>
      <c r="I54" s="689"/>
      <c r="J54" s="687"/>
      <c r="M54" s="684"/>
      <c r="N54" s="401"/>
      <c r="O54" s="688"/>
      <c r="P54" s="689"/>
      <c r="Q54" s="689"/>
      <c r="R54" s="687"/>
      <c r="S54" s="688"/>
      <c r="T54" s="689"/>
      <c r="U54" s="689"/>
      <c r="V54" s="687"/>
    </row>
    <row r="55" spans="1:22">
      <c r="A55" s="684"/>
      <c r="B55" s="401"/>
      <c r="C55" s="688"/>
      <c r="D55" s="689"/>
      <c r="E55" s="689"/>
      <c r="F55" s="687"/>
      <c r="G55" s="688"/>
      <c r="H55" s="689"/>
      <c r="I55" s="689"/>
      <c r="J55" s="687"/>
      <c r="M55" s="684"/>
      <c r="N55" s="401"/>
      <c r="O55" s="688"/>
      <c r="P55" s="689"/>
      <c r="Q55" s="689"/>
      <c r="R55" s="687"/>
      <c r="S55" s="688"/>
      <c r="T55" s="689"/>
      <c r="U55" s="689"/>
      <c r="V55" s="687"/>
    </row>
    <row r="56" spans="1:22">
      <c r="A56" s="684"/>
      <c r="B56" s="401"/>
      <c r="C56" s="688"/>
      <c r="D56" s="689"/>
      <c r="E56" s="689"/>
      <c r="F56" s="687"/>
      <c r="G56" s="688"/>
      <c r="H56" s="689"/>
      <c r="I56" s="689"/>
      <c r="J56" s="687"/>
      <c r="M56" s="684"/>
      <c r="N56" s="401"/>
      <c r="O56" s="688"/>
      <c r="P56" s="689"/>
      <c r="Q56" s="689"/>
      <c r="R56" s="687"/>
      <c r="S56" s="688"/>
      <c r="T56" s="689"/>
      <c r="U56" s="689"/>
      <c r="V56" s="687"/>
    </row>
    <row r="57" spans="1:22">
      <c r="A57" s="684"/>
      <c r="B57" s="401"/>
      <c r="C57" s="688"/>
      <c r="D57" s="689"/>
      <c r="E57" s="689"/>
      <c r="F57" s="687"/>
      <c r="G57" s="688"/>
      <c r="H57" s="689"/>
      <c r="I57" s="689"/>
      <c r="J57" s="687"/>
      <c r="M57" s="684"/>
      <c r="N57" s="401"/>
      <c r="O57" s="688"/>
      <c r="P57" s="689"/>
      <c r="Q57" s="689"/>
      <c r="R57" s="687"/>
      <c r="S57" s="688"/>
      <c r="T57" s="689"/>
      <c r="U57" s="689"/>
      <c r="V57" s="687"/>
    </row>
    <row r="58" spans="1:22">
      <c r="A58" s="684"/>
      <c r="B58" s="401"/>
      <c r="C58" s="688"/>
      <c r="D58" s="689"/>
      <c r="E58" s="689"/>
      <c r="F58" s="687"/>
      <c r="G58" s="688"/>
      <c r="H58" s="689"/>
      <c r="I58" s="689"/>
      <c r="J58" s="687"/>
      <c r="M58" s="684"/>
      <c r="N58" s="401"/>
      <c r="O58" s="688"/>
      <c r="P58" s="689"/>
      <c r="Q58" s="689"/>
      <c r="R58" s="687"/>
      <c r="S58" s="688"/>
      <c r="T58" s="689"/>
      <c r="U58" s="689"/>
      <c r="V58" s="687"/>
    </row>
    <row r="59" spans="1:22">
      <c r="A59" s="684"/>
      <c r="B59" s="401"/>
      <c r="C59" s="688"/>
      <c r="D59" s="689"/>
      <c r="E59" s="689"/>
      <c r="F59" s="687"/>
      <c r="G59" s="688"/>
      <c r="H59" s="689"/>
      <c r="I59" s="689"/>
      <c r="J59" s="687"/>
      <c r="M59" s="684"/>
      <c r="N59" s="401"/>
      <c r="O59" s="688"/>
      <c r="P59" s="689"/>
      <c r="Q59" s="689"/>
      <c r="R59" s="687"/>
      <c r="S59" s="688"/>
      <c r="T59" s="689"/>
      <c r="U59" s="689"/>
      <c r="V59" s="687"/>
    </row>
    <row r="60" spans="1:22">
      <c r="A60" s="684"/>
      <c r="B60" s="401"/>
      <c r="C60" s="688"/>
      <c r="D60" s="689"/>
      <c r="E60" s="689"/>
      <c r="F60" s="687"/>
      <c r="G60" s="688"/>
      <c r="H60" s="689"/>
      <c r="I60" s="689"/>
      <c r="J60" s="687"/>
      <c r="M60" s="684"/>
      <c r="N60" s="401"/>
      <c r="O60" s="688"/>
      <c r="P60" s="689"/>
      <c r="Q60" s="689"/>
      <c r="R60" s="687"/>
      <c r="S60" s="688"/>
      <c r="T60" s="689"/>
      <c r="U60" s="689"/>
      <c r="V60" s="687"/>
    </row>
    <row r="61" spans="1:22">
      <c r="A61" s="684"/>
      <c r="B61" s="401"/>
      <c r="C61" s="688"/>
      <c r="D61" s="689"/>
      <c r="E61" s="689"/>
      <c r="F61" s="687"/>
      <c r="G61" s="688"/>
      <c r="H61" s="689"/>
      <c r="I61" s="689"/>
      <c r="J61" s="687"/>
      <c r="M61" s="684"/>
      <c r="N61" s="401"/>
      <c r="O61" s="688"/>
      <c r="P61" s="689"/>
      <c r="Q61" s="689"/>
      <c r="R61" s="687"/>
      <c r="S61" s="688"/>
      <c r="T61" s="689"/>
      <c r="U61" s="689"/>
      <c r="V61" s="687"/>
    </row>
    <row r="62" spans="1:22">
      <c r="A62" s="684"/>
      <c r="B62" s="401"/>
      <c r="C62" s="688"/>
      <c r="D62" s="689"/>
      <c r="E62" s="689"/>
      <c r="F62" s="687"/>
      <c r="G62" s="688"/>
      <c r="H62" s="689"/>
      <c r="I62" s="689"/>
      <c r="J62" s="687"/>
      <c r="M62" s="684"/>
      <c r="N62" s="401"/>
      <c r="O62" s="688"/>
      <c r="P62" s="689"/>
      <c r="Q62" s="689"/>
      <c r="R62" s="687"/>
      <c r="S62" s="688"/>
      <c r="T62" s="689"/>
      <c r="U62" s="689"/>
      <c r="V62" s="687"/>
    </row>
    <row r="63" spans="1:22">
      <c r="A63" s="684"/>
      <c r="B63" s="401"/>
      <c r="C63" s="688"/>
      <c r="D63" s="689"/>
      <c r="E63" s="689"/>
      <c r="F63" s="687"/>
      <c r="G63" s="688"/>
      <c r="H63" s="689"/>
      <c r="I63" s="689"/>
      <c r="J63" s="687"/>
      <c r="M63" s="684"/>
      <c r="N63" s="401"/>
      <c r="O63" s="688"/>
      <c r="P63" s="689"/>
      <c r="Q63" s="689"/>
      <c r="R63" s="687"/>
      <c r="S63" s="688"/>
      <c r="T63" s="689"/>
      <c r="U63" s="689"/>
      <c r="V63" s="687"/>
    </row>
    <row r="64" spans="1:22">
      <c r="A64" s="684"/>
      <c r="B64" s="401"/>
      <c r="C64" s="688"/>
      <c r="D64" s="689"/>
      <c r="E64" s="689"/>
      <c r="F64" s="687"/>
      <c r="G64" s="688"/>
      <c r="H64" s="689"/>
      <c r="I64" s="689"/>
      <c r="J64" s="687"/>
      <c r="M64" s="684"/>
      <c r="N64" s="401"/>
      <c r="O64" s="688"/>
      <c r="P64" s="689"/>
      <c r="Q64" s="689"/>
      <c r="R64" s="687"/>
      <c r="S64" s="688"/>
      <c r="T64" s="689"/>
      <c r="U64" s="689"/>
      <c r="V64" s="687"/>
    </row>
    <row r="65" spans="1:22">
      <c r="A65" s="684"/>
      <c r="B65" s="401"/>
      <c r="C65" s="688"/>
      <c r="D65" s="689"/>
      <c r="E65" s="689"/>
      <c r="F65" s="687"/>
      <c r="G65" s="688"/>
      <c r="H65" s="689"/>
      <c r="I65" s="689"/>
      <c r="J65" s="687"/>
      <c r="M65" s="684"/>
      <c r="N65" s="401"/>
      <c r="O65" s="688"/>
      <c r="P65" s="689"/>
      <c r="Q65" s="689"/>
      <c r="R65" s="687"/>
      <c r="S65" s="688"/>
      <c r="T65" s="689"/>
      <c r="U65" s="689"/>
      <c r="V65" s="687"/>
    </row>
    <row r="66" spans="1:22">
      <c r="A66" s="684"/>
      <c r="B66" s="401"/>
      <c r="C66" s="688"/>
      <c r="D66" s="689"/>
      <c r="E66" s="689"/>
      <c r="F66" s="687"/>
      <c r="G66" s="688"/>
      <c r="H66" s="689"/>
      <c r="I66" s="689"/>
      <c r="J66" s="687"/>
      <c r="M66" s="684"/>
      <c r="N66" s="401"/>
      <c r="O66" s="688"/>
      <c r="P66" s="689"/>
      <c r="Q66" s="689"/>
      <c r="R66" s="687"/>
      <c r="S66" s="688"/>
      <c r="T66" s="689"/>
      <c r="U66" s="689"/>
      <c r="V66" s="687"/>
    </row>
    <row r="67" spans="1:22">
      <c r="A67" s="684"/>
      <c r="B67" s="401"/>
      <c r="C67" s="688"/>
      <c r="D67" s="689"/>
      <c r="E67" s="689"/>
      <c r="F67" s="687"/>
      <c r="G67" s="688"/>
      <c r="H67" s="689"/>
      <c r="I67" s="689"/>
      <c r="J67" s="687"/>
      <c r="M67" s="684"/>
      <c r="N67" s="401"/>
      <c r="O67" s="688"/>
      <c r="P67" s="689"/>
      <c r="Q67" s="689"/>
      <c r="R67" s="687"/>
      <c r="S67" s="688"/>
      <c r="T67" s="689"/>
      <c r="U67" s="689"/>
      <c r="V67" s="687"/>
    </row>
    <row r="68" spans="1:22">
      <c r="A68" s="690"/>
      <c r="B68" s="691" t="s">
        <v>226</v>
      </c>
      <c r="C68" s="692"/>
      <c r="D68" s="693"/>
      <c r="E68" s="693"/>
      <c r="F68" s="694"/>
      <c r="G68" s="692"/>
      <c r="H68" s="693"/>
      <c r="I68" s="693"/>
      <c r="J68" s="694"/>
      <c r="M68" s="690"/>
      <c r="N68" s="691" t="s">
        <v>226</v>
      </c>
      <c r="O68" s="692"/>
      <c r="P68" s="693"/>
      <c r="Q68" s="693"/>
      <c r="R68" s="694"/>
      <c r="S68" s="692"/>
      <c r="T68" s="693"/>
      <c r="U68" s="693"/>
      <c r="V68" s="694"/>
    </row>
    <row r="69" spans="1:22">
      <c r="A69" s="695"/>
      <c r="B69" s="304"/>
      <c r="C69" s="696"/>
      <c r="D69" s="697"/>
      <c r="E69" s="697"/>
      <c r="F69" s="698"/>
      <c r="G69" s="696"/>
      <c r="H69" s="697"/>
      <c r="I69" s="697"/>
      <c r="J69" s="698"/>
      <c r="M69" s="695"/>
      <c r="N69" s="304"/>
      <c r="O69" s="696"/>
      <c r="P69" s="697"/>
      <c r="Q69" s="697"/>
      <c r="R69" s="698"/>
      <c r="S69" s="696"/>
      <c r="T69" s="697"/>
      <c r="U69" s="697"/>
      <c r="V69" s="698"/>
    </row>
    <row r="70" spans="1:22" ht="13.5" thickBot="1">
      <c r="A70" s="699"/>
      <c r="B70" s="700" t="s">
        <v>227</v>
      </c>
      <c r="C70" s="701"/>
      <c r="D70" s="702"/>
      <c r="E70" s="702"/>
      <c r="F70" s="703"/>
      <c r="G70" s="701"/>
      <c r="H70" s="702"/>
      <c r="I70" s="702"/>
      <c r="J70" s="703"/>
      <c r="M70" s="699"/>
      <c r="N70" s="700" t="s">
        <v>227</v>
      </c>
      <c r="O70" s="701"/>
      <c r="P70" s="702"/>
      <c r="Q70" s="702"/>
      <c r="R70" s="703"/>
      <c r="S70" s="701"/>
      <c r="T70" s="702"/>
      <c r="U70" s="702"/>
      <c r="V70" s="703"/>
    </row>
    <row r="71" spans="1:22">
      <c r="E71" s="307"/>
      <c r="F71" s="307"/>
    </row>
    <row r="72" spans="1:22">
      <c r="E72" s="307"/>
      <c r="F72" s="307"/>
    </row>
    <row r="73" spans="1:22">
      <c r="E73" s="307"/>
      <c r="F73" s="307"/>
    </row>
    <row r="74" spans="1:22">
      <c r="E74" s="307"/>
      <c r="F74" s="307"/>
    </row>
    <row r="75" spans="1:22">
      <c r="A75" s="704" t="s">
        <v>49</v>
      </c>
      <c r="B75" s="372" t="s">
        <v>228</v>
      </c>
      <c r="C75" s="705"/>
      <c r="D75" s="705"/>
      <c r="E75" s="705"/>
      <c r="F75" s="706"/>
    </row>
    <row r="76" spans="1:22">
      <c r="A76" s="704" t="s">
        <v>746</v>
      </c>
      <c r="B76" s="372" t="s">
        <v>229</v>
      </c>
      <c r="C76" s="705"/>
      <c r="D76" s="705"/>
      <c r="E76" s="705"/>
      <c r="F76" s="706"/>
    </row>
    <row r="77" spans="1:22">
      <c r="A77" s="704" t="s">
        <v>231</v>
      </c>
      <c r="B77" s="372" t="s">
        <v>230</v>
      </c>
      <c r="C77" s="705"/>
      <c r="D77" s="705"/>
      <c r="E77" s="705"/>
      <c r="F77" s="706"/>
    </row>
    <row r="80" spans="1:22" ht="15">
      <c r="A80" s="2077" t="s">
        <v>1320</v>
      </c>
      <c r="B80" s="255"/>
      <c r="C80" s="255"/>
      <c r="D80" s="255"/>
      <c r="E80" s="255"/>
      <c r="F80" s="255"/>
      <c r="G80" s="255"/>
      <c r="H80" s="255"/>
      <c r="I80" s="255"/>
      <c r="J80" s="255"/>
    </row>
    <row r="81" spans="1:24">
      <c r="A81" s="4208" t="s">
        <v>1558</v>
      </c>
      <c r="B81" s="4211"/>
      <c r="C81" s="4211"/>
      <c r="D81" s="4211"/>
      <c r="E81" s="4211"/>
      <c r="F81" s="4211"/>
      <c r="G81" s="4211"/>
      <c r="H81" s="4211"/>
      <c r="I81" s="4211"/>
      <c r="J81" s="4211"/>
      <c r="K81" s="4211"/>
      <c r="L81" s="4211"/>
      <c r="M81" s="4211"/>
      <c r="N81" s="4211"/>
      <c r="O81" s="4211"/>
      <c r="P81" s="4211"/>
      <c r="Q81" s="4211"/>
      <c r="R81" s="4211"/>
      <c r="S81" s="4211"/>
      <c r="T81" s="4211"/>
      <c r="U81" s="4211"/>
      <c r="V81" s="4211"/>
      <c r="W81" s="4211"/>
      <c r="X81" s="4211"/>
    </row>
    <row r="82" spans="1:24">
      <c r="A82" s="4208" t="s">
        <v>1559</v>
      </c>
      <c r="B82" s="4209"/>
      <c r="C82" s="4209"/>
      <c r="D82" s="4209"/>
      <c r="E82" s="4209"/>
      <c r="F82" s="4209"/>
      <c r="G82" s="4209"/>
      <c r="H82" s="4209"/>
      <c r="I82" s="4209"/>
      <c r="J82" s="4209"/>
    </row>
    <row r="83" spans="1:24">
      <c r="A83" s="255"/>
      <c r="B83" s="255"/>
      <c r="C83" s="255"/>
      <c r="D83" s="255"/>
      <c r="E83" s="255"/>
      <c r="F83" s="255"/>
      <c r="G83" s="255"/>
      <c r="H83" s="255"/>
      <c r="I83" s="255"/>
      <c r="J83" s="255"/>
    </row>
    <row r="84" spans="1:24">
      <c r="A84" s="255"/>
      <c r="B84" s="255"/>
      <c r="C84" s="255"/>
      <c r="D84" s="255"/>
      <c r="E84" s="255"/>
      <c r="F84" s="255"/>
      <c r="G84" s="255"/>
      <c r="H84" s="255"/>
      <c r="I84" s="255"/>
      <c r="J84" s="255"/>
    </row>
    <row r="85" spans="1:24">
      <c r="A85" s="255"/>
      <c r="B85" s="255"/>
      <c r="C85" s="255"/>
      <c r="D85" s="255"/>
      <c r="E85" s="255"/>
      <c r="F85" s="255"/>
      <c r="G85" s="255"/>
      <c r="H85" s="255"/>
      <c r="I85" s="255"/>
      <c r="J85" s="255"/>
    </row>
  </sheetData>
  <mergeCells count="10">
    <mergeCell ref="A82:J82"/>
    <mergeCell ref="S6:V6"/>
    <mergeCell ref="S39:V39"/>
    <mergeCell ref="O6:R6"/>
    <mergeCell ref="C39:F39"/>
    <mergeCell ref="G39:J39"/>
    <mergeCell ref="O39:R39"/>
    <mergeCell ref="C6:F6"/>
    <mergeCell ref="G6:J6"/>
    <mergeCell ref="A81:X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7.xml><?xml version="1.0" encoding="utf-8"?>
<worksheet xmlns="http://schemas.openxmlformats.org/spreadsheetml/2006/main" xmlns:r="http://schemas.openxmlformats.org/officeDocument/2006/relationships">
  <sheetPr published="0">
    <pageSetUpPr fitToPage="1"/>
  </sheetPr>
  <dimension ref="A1:P34"/>
  <sheetViews>
    <sheetView showGridLines="0" zoomScaleNormal="100" zoomScaleSheetLayoutView="100" workbookViewId="0">
      <selection activeCell="I19" sqref="I19"/>
    </sheetView>
  </sheetViews>
  <sheetFormatPr baseColWidth="10" defaultColWidth="8.85546875" defaultRowHeight="12.75"/>
  <cols>
    <col min="1" max="1" width="57.140625" bestFit="1" customWidth="1"/>
    <col min="2" max="16" width="16.85546875" customWidth="1"/>
  </cols>
  <sheetData>
    <row r="1" spans="1:16" s="378" customFormat="1" ht="18">
      <c r="A1" s="374" t="s">
        <v>1275</v>
      </c>
      <c r="B1" s="374"/>
      <c r="C1" s="374"/>
      <c r="D1" s="377"/>
      <c r="E1" s="377"/>
      <c r="F1" s="377"/>
      <c r="G1" s="377"/>
      <c r="H1" s="377"/>
      <c r="I1" s="377"/>
      <c r="J1" s="377"/>
      <c r="K1" s="377"/>
      <c r="L1" s="377"/>
      <c r="M1" s="377"/>
      <c r="N1" s="377"/>
      <c r="O1" s="377"/>
      <c r="P1" s="377"/>
    </row>
    <row r="2" spans="1:16" s="307" customFormat="1" ht="11.25">
      <c r="A2" s="357" t="str">
        <f>'PAGE DE GARDE'!C8</f>
        <v>ELECTRICITE</v>
      </c>
      <c r="B2" s="2480" t="str">
        <f>'PAGE DE GARDE'!C10</f>
        <v>PT 2015-2016 V0</v>
      </c>
      <c r="C2" s="357"/>
      <c r="D2" s="366"/>
      <c r="E2" s="366"/>
      <c r="F2" s="366"/>
      <c r="G2" s="366"/>
      <c r="H2" s="366"/>
      <c r="I2" s="366"/>
      <c r="J2" s="366"/>
      <c r="K2" s="366"/>
      <c r="L2" s="366"/>
      <c r="M2" s="366"/>
      <c r="N2" s="366"/>
      <c r="O2" s="366"/>
      <c r="P2" s="366"/>
    </row>
    <row r="3" spans="1:16" s="307" customFormat="1" ht="11.25">
      <c r="A3" s="1320" t="str">
        <f>'PAGE DE GARDE'!C7</f>
        <v>GRD</v>
      </c>
      <c r="B3" s="369"/>
      <c r="C3" s="357"/>
      <c r="D3" s="366"/>
      <c r="E3" s="366"/>
      <c r="F3" s="366"/>
      <c r="G3" s="366"/>
      <c r="H3" s="366"/>
      <c r="I3" s="366"/>
      <c r="J3" s="366"/>
      <c r="K3" s="366"/>
      <c r="L3" s="366"/>
      <c r="M3" s="366"/>
      <c r="N3" s="366"/>
      <c r="O3" s="366"/>
      <c r="P3" s="366"/>
    </row>
    <row r="4" spans="1:16" ht="13.5" thickBot="1"/>
    <row r="5" spans="1:16" ht="16.5" thickBot="1">
      <c r="A5" s="643" t="s">
        <v>1271</v>
      </c>
      <c r="B5" s="4207" t="s">
        <v>1636</v>
      </c>
      <c r="C5" s="4207"/>
      <c r="D5" s="4207"/>
      <c r="E5" s="4207" t="s">
        <v>1523</v>
      </c>
      <c r="F5" s="4207"/>
      <c r="G5" s="4207"/>
      <c r="H5" s="4207" t="s">
        <v>1637</v>
      </c>
      <c r="I5" s="4207"/>
      <c r="J5" s="4207"/>
      <c r="K5" s="4207" t="s">
        <v>1521</v>
      </c>
      <c r="L5" s="4207"/>
      <c r="M5" s="4207"/>
      <c r="N5" s="4207" t="s">
        <v>1522</v>
      </c>
      <c r="O5" s="4207"/>
      <c r="P5" s="4207"/>
    </row>
    <row r="6" spans="1:16" ht="45.75" thickBot="1">
      <c r="A6" s="644" t="s">
        <v>274</v>
      </c>
      <c r="B6" s="645" t="s">
        <v>745</v>
      </c>
      <c r="C6" s="2825" t="s">
        <v>275</v>
      </c>
      <c r="D6" s="2827" t="s">
        <v>276</v>
      </c>
      <c r="E6" s="645" t="s">
        <v>745</v>
      </c>
      <c r="F6" s="2825" t="s">
        <v>275</v>
      </c>
      <c r="G6" s="2827" t="s">
        <v>276</v>
      </c>
      <c r="H6" s="645" t="s">
        <v>745</v>
      </c>
      <c r="I6" s="2825" t="s">
        <v>275</v>
      </c>
      <c r="J6" s="2827" t="s">
        <v>276</v>
      </c>
      <c r="K6" s="645" t="s">
        <v>745</v>
      </c>
      <c r="L6" s="2825" t="s">
        <v>275</v>
      </c>
      <c r="M6" s="2827" t="s">
        <v>276</v>
      </c>
      <c r="N6" s="645" t="s">
        <v>745</v>
      </c>
      <c r="O6" s="2825" t="s">
        <v>275</v>
      </c>
      <c r="P6" s="2827" t="s">
        <v>276</v>
      </c>
    </row>
    <row r="7" spans="1:16" ht="15">
      <c r="A7" s="646" t="s">
        <v>277</v>
      </c>
      <c r="B7" s="923"/>
      <c r="C7" s="924"/>
      <c r="D7" s="927"/>
      <c r="E7" s="923"/>
      <c r="F7" s="924"/>
      <c r="G7" s="925"/>
      <c r="H7" s="923"/>
      <c r="I7" s="924"/>
      <c r="J7" s="925"/>
      <c r="K7" s="923"/>
      <c r="L7" s="924"/>
      <c r="M7" s="925"/>
      <c r="N7" s="923"/>
      <c r="O7" s="924"/>
      <c r="P7" s="925"/>
    </row>
    <row r="8" spans="1:16">
      <c r="A8" s="647" t="s">
        <v>278</v>
      </c>
      <c r="B8" s="926"/>
      <c r="C8" s="927"/>
      <c r="D8" s="927" t="e">
        <f>B8/C8</f>
        <v>#DIV/0!</v>
      </c>
      <c r="E8" s="926"/>
      <c r="F8" s="927"/>
      <c r="G8" s="925" t="e">
        <f>E8/F8</f>
        <v>#DIV/0!</v>
      </c>
      <c r="H8" s="926"/>
      <c r="I8" s="927"/>
      <c r="J8" s="925" t="e">
        <f>H8/I8</f>
        <v>#DIV/0!</v>
      </c>
      <c r="K8" s="926"/>
      <c r="L8" s="927"/>
      <c r="M8" s="925" t="e">
        <f>K8/L8</f>
        <v>#DIV/0!</v>
      </c>
      <c r="N8" s="926"/>
      <c r="O8" s="927"/>
      <c r="P8" s="925" t="e">
        <f>N8/O8</f>
        <v>#DIV/0!</v>
      </c>
    </row>
    <row r="9" spans="1:16">
      <c r="A9" s="647" t="s">
        <v>279</v>
      </c>
      <c r="B9" s="928"/>
      <c r="C9" s="929"/>
      <c r="D9" s="2047" t="e">
        <f>B9/C9</f>
        <v>#DIV/0!</v>
      </c>
      <c r="E9" s="928"/>
      <c r="F9" s="929"/>
      <c r="G9" s="930" t="e">
        <f>E9/F9</f>
        <v>#DIV/0!</v>
      </c>
      <c r="H9" s="928"/>
      <c r="I9" s="929"/>
      <c r="J9" s="930" t="e">
        <f>H9/I9</f>
        <v>#DIV/0!</v>
      </c>
      <c r="K9" s="928"/>
      <c r="L9" s="929"/>
      <c r="M9" s="930" t="e">
        <f>K9/L9</f>
        <v>#DIV/0!</v>
      </c>
      <c r="N9" s="928"/>
      <c r="O9" s="929"/>
      <c r="P9" s="930" t="e">
        <f>N9/O9</f>
        <v>#DIV/0!</v>
      </c>
    </row>
    <row r="10" spans="1:16">
      <c r="A10" s="2828" t="s">
        <v>1270</v>
      </c>
      <c r="B10" s="928"/>
      <c r="C10" s="929"/>
      <c r="D10" s="2047" t="e">
        <f>B10/C10</f>
        <v>#DIV/0!</v>
      </c>
      <c r="E10" s="928"/>
      <c r="F10" s="929"/>
      <c r="G10" s="930" t="e">
        <f>E10/F10</f>
        <v>#DIV/0!</v>
      </c>
      <c r="H10" s="928"/>
      <c r="I10" s="929"/>
      <c r="J10" s="930" t="e">
        <f>H10/I10</f>
        <v>#DIV/0!</v>
      </c>
      <c r="K10" s="928"/>
      <c r="L10" s="929"/>
      <c r="M10" s="930" t="e">
        <f>K10/L10</f>
        <v>#DIV/0!</v>
      </c>
      <c r="N10" s="928"/>
      <c r="O10" s="929"/>
      <c r="P10" s="930" t="e">
        <f>N10/O10</f>
        <v>#DIV/0!</v>
      </c>
    </row>
    <row r="11" spans="1:16">
      <c r="A11" s="647" t="s">
        <v>280</v>
      </c>
      <c r="B11" s="928"/>
      <c r="C11" s="929"/>
      <c r="D11" s="2047" t="e">
        <f>B11/C11</f>
        <v>#DIV/0!</v>
      </c>
      <c r="E11" s="928"/>
      <c r="F11" s="929"/>
      <c r="G11" s="930" t="e">
        <f>E11/F11</f>
        <v>#DIV/0!</v>
      </c>
      <c r="H11" s="928"/>
      <c r="I11" s="929"/>
      <c r="J11" s="930" t="e">
        <f>H11/I11</f>
        <v>#DIV/0!</v>
      </c>
      <c r="K11" s="928"/>
      <c r="L11" s="929"/>
      <c r="M11" s="930" t="e">
        <f>K11/L11</f>
        <v>#DIV/0!</v>
      </c>
      <c r="N11" s="928"/>
      <c r="O11" s="929"/>
      <c r="P11" s="930" t="e">
        <f>N11/O11</f>
        <v>#DIV/0!</v>
      </c>
    </row>
    <row r="12" spans="1:16">
      <c r="A12" s="647" t="s">
        <v>281</v>
      </c>
      <c r="B12" s="928"/>
      <c r="C12" s="929"/>
      <c r="D12" s="2047" t="e">
        <f>B12/C12</f>
        <v>#DIV/0!</v>
      </c>
      <c r="E12" s="928"/>
      <c r="F12" s="929"/>
      <c r="G12" s="930" t="e">
        <f>E12/F12</f>
        <v>#DIV/0!</v>
      </c>
      <c r="H12" s="928"/>
      <c r="I12" s="929"/>
      <c r="J12" s="930" t="e">
        <f>H12/I12</f>
        <v>#DIV/0!</v>
      </c>
      <c r="K12" s="928"/>
      <c r="L12" s="929"/>
      <c r="M12" s="930" t="e">
        <f>K12/L12</f>
        <v>#DIV/0!</v>
      </c>
      <c r="N12" s="928"/>
      <c r="O12" s="929"/>
      <c r="P12" s="930" t="e">
        <f>N12/O12</f>
        <v>#DIV/0!</v>
      </c>
    </row>
    <row r="13" spans="1:16" ht="13.5" thickBot="1">
      <c r="A13" s="652"/>
      <c r="B13" s="931"/>
      <c r="C13" s="932"/>
      <c r="D13" s="2048"/>
      <c r="E13" s="931"/>
      <c r="F13" s="932"/>
      <c r="G13" s="933"/>
      <c r="H13" s="931"/>
      <c r="I13" s="932"/>
      <c r="J13" s="933"/>
      <c r="K13" s="931"/>
      <c r="L13" s="932"/>
      <c r="M13" s="933"/>
      <c r="N13" s="931"/>
      <c r="O13" s="932"/>
      <c r="P13" s="933"/>
    </row>
    <row r="14" spans="1:16" ht="13.5" thickBot="1">
      <c r="A14" s="656" t="s">
        <v>282</v>
      </c>
      <c r="B14" s="934">
        <f>B8+B9+B11+B12</f>
        <v>0</v>
      </c>
      <c r="C14" s="934">
        <f>C8+C9+C11+C12</f>
        <v>0</v>
      </c>
      <c r="D14" s="2049" t="e">
        <f>B14/C14</f>
        <v>#DIV/0!</v>
      </c>
      <c r="E14" s="934">
        <f>E8+E9+E11+E12</f>
        <v>0</v>
      </c>
      <c r="F14" s="934">
        <f>F8+F9+F11+F12</f>
        <v>0</v>
      </c>
      <c r="G14" s="935" t="e">
        <f>E14/F14</f>
        <v>#DIV/0!</v>
      </c>
      <c r="H14" s="934">
        <f>H8+H9+H11+H12</f>
        <v>0</v>
      </c>
      <c r="I14" s="934">
        <f>I8+I9+I11+I12</f>
        <v>0</v>
      </c>
      <c r="J14" s="935" t="e">
        <f>H14/I14</f>
        <v>#DIV/0!</v>
      </c>
      <c r="K14" s="934">
        <f>K8+K9+K11+K12</f>
        <v>0</v>
      </c>
      <c r="L14" s="934">
        <f>L8+L9+L11+L12</f>
        <v>0</v>
      </c>
      <c r="M14" s="935" t="e">
        <f>K14/L14</f>
        <v>#DIV/0!</v>
      </c>
      <c r="N14" s="934">
        <f>N8+N9+N11+N12</f>
        <v>0</v>
      </c>
      <c r="O14" s="934">
        <f>O8+O9+O11+O12</f>
        <v>0</v>
      </c>
      <c r="P14" s="935" t="e">
        <f>N14/O14</f>
        <v>#DIV/0!</v>
      </c>
    </row>
    <row r="15" spans="1:16" ht="15">
      <c r="A15" s="646" t="s">
        <v>283</v>
      </c>
      <c r="B15" s="657"/>
      <c r="C15" s="653"/>
      <c r="D15" s="2050"/>
      <c r="E15" s="2054"/>
      <c r="F15" s="653"/>
      <c r="G15" s="654"/>
      <c r="H15" s="655"/>
      <c r="I15" s="653"/>
      <c r="J15" s="2055"/>
      <c r="K15" s="655"/>
      <c r="L15" s="653"/>
      <c r="M15" s="2055"/>
      <c r="N15" s="655"/>
      <c r="O15" s="653"/>
      <c r="P15" s="2055"/>
    </row>
    <row r="16" spans="1:16">
      <c r="A16" s="647" t="s">
        <v>284</v>
      </c>
      <c r="B16" s="648"/>
      <c r="C16" s="650"/>
      <c r="D16" s="2051"/>
      <c r="E16" s="2056"/>
      <c r="F16" s="650"/>
      <c r="G16" s="651"/>
      <c r="H16" s="649"/>
      <c r="I16" s="650"/>
      <c r="J16" s="2057"/>
      <c r="K16" s="649"/>
      <c r="L16" s="650"/>
      <c r="M16" s="2057"/>
      <c r="N16" s="649"/>
      <c r="O16" s="650"/>
      <c r="P16" s="2057"/>
    </row>
    <row r="17" spans="1:16">
      <c r="A17" s="647" t="s">
        <v>285</v>
      </c>
      <c r="B17" s="658"/>
      <c r="C17" s="659"/>
      <c r="D17" s="2052"/>
      <c r="E17" s="2058"/>
      <c r="F17" s="659"/>
      <c r="G17" s="660"/>
      <c r="H17" s="661"/>
      <c r="I17" s="659"/>
      <c r="J17" s="2059"/>
      <c r="K17" s="661"/>
      <c r="L17" s="659"/>
      <c r="M17" s="2059"/>
      <c r="N17" s="661"/>
      <c r="O17" s="659"/>
      <c r="P17" s="2059"/>
    </row>
    <row r="18" spans="1:16" ht="13.5" thickBot="1">
      <c r="A18" s="652"/>
      <c r="B18" s="662"/>
      <c r="C18" s="663"/>
      <c r="D18" s="2053"/>
      <c r="E18" s="2060"/>
      <c r="F18" s="2061"/>
      <c r="G18" s="2062"/>
      <c r="H18" s="2063"/>
      <c r="I18" s="2061"/>
      <c r="J18" s="2064"/>
      <c r="K18" s="2063"/>
      <c r="L18" s="2061"/>
      <c r="M18" s="2064"/>
      <c r="N18" s="2063"/>
      <c r="O18" s="2061"/>
      <c r="P18" s="2064"/>
    </row>
    <row r="19" spans="1:16">
      <c r="A19" s="666"/>
      <c r="B19" s="666"/>
      <c r="C19" s="666"/>
      <c r="D19" s="666"/>
      <c r="E19" s="666"/>
      <c r="F19" s="666"/>
      <c r="G19" s="666"/>
      <c r="H19" s="666"/>
      <c r="I19" s="666"/>
      <c r="J19" s="666"/>
    </row>
    <row r="20" spans="1:16" ht="13.5" thickBot="1">
      <c r="A20" s="667"/>
      <c r="B20" s="668"/>
      <c r="C20" s="667"/>
      <c r="D20" s="667"/>
      <c r="E20" s="667"/>
      <c r="F20" s="667"/>
      <c r="G20" s="667"/>
      <c r="H20" s="667"/>
      <c r="I20" s="667"/>
      <c r="J20" s="667"/>
    </row>
    <row r="21" spans="1:16" ht="16.5" thickBot="1">
      <c r="A21" s="643" t="s">
        <v>1272</v>
      </c>
      <c r="B21" s="4207" t="s">
        <v>1636</v>
      </c>
      <c r="C21" s="4207"/>
      <c r="D21" s="4212"/>
      <c r="E21" s="4213" t="s">
        <v>1523</v>
      </c>
      <c r="F21" s="4214"/>
      <c r="G21" s="4215"/>
      <c r="H21" s="4216" t="s">
        <v>1637</v>
      </c>
      <c r="I21" s="4207"/>
      <c r="J21" s="4207"/>
      <c r="K21" s="4207" t="s">
        <v>1521</v>
      </c>
      <c r="L21" s="4207"/>
      <c r="M21" s="4207"/>
      <c r="N21" s="4207" t="s">
        <v>1522</v>
      </c>
      <c r="O21" s="4207"/>
      <c r="P21" s="4207"/>
    </row>
    <row r="22" spans="1:16" ht="45.75" thickBot="1">
      <c r="A22" s="644" t="s">
        <v>274</v>
      </c>
      <c r="B22" s="645" t="s">
        <v>745</v>
      </c>
      <c r="C22" s="2825" t="s">
        <v>275</v>
      </c>
      <c r="D22" s="2827" t="s">
        <v>276</v>
      </c>
      <c r="E22" s="3361" t="s">
        <v>745</v>
      </c>
      <c r="F22" s="2825" t="s">
        <v>275</v>
      </c>
      <c r="G22" s="3362" t="s">
        <v>276</v>
      </c>
      <c r="H22" s="3351" t="s">
        <v>745</v>
      </c>
      <c r="I22" s="2825" t="s">
        <v>275</v>
      </c>
      <c r="J22" s="2827" t="s">
        <v>276</v>
      </c>
      <c r="K22" s="645" t="s">
        <v>745</v>
      </c>
      <c r="L22" s="2825" t="s">
        <v>275</v>
      </c>
      <c r="M22" s="2827" t="s">
        <v>276</v>
      </c>
      <c r="N22" s="645" t="s">
        <v>745</v>
      </c>
      <c r="O22" s="2825" t="s">
        <v>275</v>
      </c>
      <c r="P22" s="2827" t="s">
        <v>276</v>
      </c>
    </row>
    <row r="23" spans="1:16" ht="15">
      <c r="A23" s="646" t="s">
        <v>277</v>
      </c>
      <c r="B23" s="923"/>
      <c r="C23" s="924"/>
      <c r="D23" s="3345"/>
      <c r="E23" s="923"/>
      <c r="F23" s="3363"/>
      <c r="G23" s="925"/>
      <c r="H23" s="3352"/>
      <c r="I23" s="924"/>
      <c r="J23" s="925"/>
      <c r="K23" s="923"/>
      <c r="L23" s="924"/>
      <c r="M23" s="925"/>
      <c r="N23" s="923"/>
      <c r="O23" s="924"/>
      <c r="P23" s="925"/>
    </row>
    <row r="24" spans="1:16">
      <c r="A24" s="647" t="s">
        <v>278</v>
      </c>
      <c r="B24" s="926"/>
      <c r="C24" s="927"/>
      <c r="D24" s="3345" t="e">
        <f>B24/C24</f>
        <v>#DIV/0!</v>
      </c>
      <c r="E24" s="926"/>
      <c r="F24" s="3345"/>
      <c r="G24" s="925" t="e">
        <f>E24/F24</f>
        <v>#DIV/0!</v>
      </c>
      <c r="H24" s="3353"/>
      <c r="I24" s="927"/>
      <c r="J24" s="925" t="e">
        <f>H24/I24</f>
        <v>#DIV/0!</v>
      </c>
      <c r="K24" s="926"/>
      <c r="L24" s="927"/>
      <c r="M24" s="925" t="e">
        <f>K24/L24</f>
        <v>#DIV/0!</v>
      </c>
      <c r="N24" s="926"/>
      <c r="O24" s="927"/>
      <c r="P24" s="925" t="e">
        <f>N24/O24</f>
        <v>#DIV/0!</v>
      </c>
    </row>
    <row r="25" spans="1:16">
      <c r="A25" s="647" t="s">
        <v>279</v>
      </c>
      <c r="B25" s="928"/>
      <c r="C25" s="929"/>
      <c r="D25" s="3346" t="e">
        <f>B25/C25</f>
        <v>#DIV/0!</v>
      </c>
      <c r="E25" s="928"/>
      <c r="F25" s="3364"/>
      <c r="G25" s="930" t="e">
        <f>E25/F25</f>
        <v>#DIV/0!</v>
      </c>
      <c r="H25" s="3354"/>
      <c r="I25" s="929"/>
      <c r="J25" s="930" t="e">
        <f>H25/I25</f>
        <v>#DIV/0!</v>
      </c>
      <c r="K25" s="928"/>
      <c r="L25" s="929"/>
      <c r="M25" s="930" t="e">
        <f>K25/L25</f>
        <v>#DIV/0!</v>
      </c>
      <c r="N25" s="928"/>
      <c r="O25" s="929"/>
      <c r="P25" s="930" t="e">
        <f>N25/O25</f>
        <v>#DIV/0!</v>
      </c>
    </row>
    <row r="26" spans="1:16">
      <c r="A26" s="647" t="s">
        <v>280</v>
      </c>
      <c r="B26" s="928"/>
      <c r="C26" s="929"/>
      <c r="D26" s="3346" t="e">
        <f>B26/C26</f>
        <v>#DIV/0!</v>
      </c>
      <c r="E26" s="928"/>
      <c r="F26" s="3364"/>
      <c r="G26" s="930" t="e">
        <f>E26/F26</f>
        <v>#DIV/0!</v>
      </c>
      <c r="H26" s="3354"/>
      <c r="I26" s="929"/>
      <c r="J26" s="930" t="e">
        <f>H26/I26</f>
        <v>#DIV/0!</v>
      </c>
      <c r="K26" s="928"/>
      <c r="L26" s="929"/>
      <c r="M26" s="930" t="e">
        <f>K26/L26</f>
        <v>#DIV/0!</v>
      </c>
      <c r="N26" s="928"/>
      <c r="O26" s="929"/>
      <c r="P26" s="930" t="e">
        <f>N26/O26</f>
        <v>#DIV/0!</v>
      </c>
    </row>
    <row r="27" spans="1:16">
      <c r="A27" s="647" t="s">
        <v>281</v>
      </c>
      <c r="B27" s="928"/>
      <c r="C27" s="929"/>
      <c r="D27" s="3346" t="e">
        <f>B27/C27</f>
        <v>#DIV/0!</v>
      </c>
      <c r="E27" s="928"/>
      <c r="F27" s="3364"/>
      <c r="G27" s="930" t="e">
        <f>E27/F27</f>
        <v>#DIV/0!</v>
      </c>
      <c r="H27" s="3354"/>
      <c r="I27" s="929"/>
      <c r="J27" s="930" t="e">
        <f>H27/I27</f>
        <v>#DIV/0!</v>
      </c>
      <c r="K27" s="928"/>
      <c r="L27" s="929"/>
      <c r="M27" s="930" t="e">
        <f>K27/L27</f>
        <v>#DIV/0!</v>
      </c>
      <c r="N27" s="928"/>
      <c r="O27" s="929"/>
      <c r="P27" s="930" t="e">
        <f>N27/O27</f>
        <v>#DIV/0!</v>
      </c>
    </row>
    <row r="28" spans="1:16" ht="13.5" thickBot="1">
      <c r="A28" s="652"/>
      <c r="B28" s="931"/>
      <c r="C28" s="932"/>
      <c r="D28" s="3347"/>
      <c r="E28" s="3365"/>
      <c r="F28" s="3366"/>
      <c r="G28" s="933"/>
      <c r="H28" s="3355"/>
      <c r="I28" s="932"/>
      <c r="J28" s="933"/>
      <c r="K28" s="931"/>
      <c r="L28" s="932"/>
      <c r="M28" s="933"/>
      <c r="N28" s="931"/>
      <c r="O28" s="932"/>
      <c r="P28" s="933"/>
    </row>
    <row r="29" spans="1:16" ht="13.5" thickBot="1">
      <c r="A29" s="656" t="s">
        <v>282</v>
      </c>
      <c r="B29" s="934">
        <f>B24+B25+B26+B27</f>
        <v>0</v>
      </c>
      <c r="C29" s="934">
        <f>C24+C25+C26+C27</f>
        <v>0</v>
      </c>
      <c r="D29" s="2049" t="e">
        <f>B29/C29</f>
        <v>#DIV/0!</v>
      </c>
      <c r="E29" s="934">
        <f>E24+E25+E26+E27</f>
        <v>0</v>
      </c>
      <c r="F29" s="934">
        <f>F24+F25+F26+F27</f>
        <v>0</v>
      </c>
      <c r="G29" s="935" t="e">
        <f>E29/F29</f>
        <v>#DIV/0!</v>
      </c>
      <c r="H29" s="3356">
        <f>H24+H25+H26+H27</f>
        <v>0</v>
      </c>
      <c r="I29" s="934">
        <f>I24+I25+I26+I27</f>
        <v>0</v>
      </c>
      <c r="J29" s="935" t="e">
        <f>H29/I29</f>
        <v>#DIV/0!</v>
      </c>
      <c r="K29" s="934">
        <f>K24+K25+K26+K27</f>
        <v>0</v>
      </c>
      <c r="L29" s="934">
        <f>L24+L25+L26+L27</f>
        <v>0</v>
      </c>
      <c r="M29" s="935" t="e">
        <f>K29/L29</f>
        <v>#DIV/0!</v>
      </c>
      <c r="N29" s="934">
        <f>N24+N25+N26+N27</f>
        <v>0</v>
      </c>
      <c r="O29" s="934">
        <f>O24+O25+O26+O27</f>
        <v>0</v>
      </c>
      <c r="P29" s="935" t="e">
        <f>N29/O29</f>
        <v>#DIV/0!</v>
      </c>
    </row>
    <row r="30" spans="1:16" ht="15">
      <c r="A30" s="646" t="s">
        <v>283</v>
      </c>
      <c r="B30" s="657"/>
      <c r="C30" s="653"/>
      <c r="D30" s="3348"/>
      <c r="E30" s="2054"/>
      <c r="F30" s="3367"/>
      <c r="G30" s="3368"/>
      <c r="H30" s="3357"/>
      <c r="I30" s="653"/>
      <c r="J30" s="654"/>
      <c r="K30" s="2054"/>
      <c r="L30" s="653"/>
      <c r="M30" s="654"/>
      <c r="N30" s="2054"/>
      <c r="O30" s="653"/>
      <c r="P30" s="654"/>
    </row>
    <row r="31" spans="1:16">
      <c r="A31" s="647" t="s">
        <v>284</v>
      </c>
      <c r="B31" s="648"/>
      <c r="C31" s="650"/>
      <c r="D31" s="3349"/>
      <c r="E31" s="2056"/>
      <c r="F31" s="3369"/>
      <c r="G31" s="3370"/>
      <c r="H31" s="3358"/>
      <c r="I31" s="650"/>
      <c r="J31" s="651"/>
      <c r="K31" s="2056"/>
      <c r="L31" s="650"/>
      <c r="M31" s="651"/>
      <c r="N31" s="2056"/>
      <c r="O31" s="650"/>
      <c r="P31" s="651"/>
    </row>
    <row r="32" spans="1:16">
      <c r="A32" s="647" t="s">
        <v>285</v>
      </c>
      <c r="B32" s="658"/>
      <c r="C32" s="659"/>
      <c r="D32" s="3350"/>
      <c r="E32" s="2058"/>
      <c r="F32" s="3371"/>
      <c r="G32" s="3372"/>
      <c r="H32" s="3359"/>
      <c r="I32" s="659"/>
      <c r="J32" s="660"/>
      <c r="K32" s="2058"/>
      <c r="L32" s="659"/>
      <c r="M32" s="660"/>
      <c r="N32" s="2058"/>
      <c r="O32" s="659"/>
      <c r="P32" s="660"/>
    </row>
    <row r="33" spans="1:16" ht="13.5" thickBot="1">
      <c r="A33" s="652"/>
      <c r="B33" s="662"/>
      <c r="C33" s="663"/>
      <c r="D33" s="2053"/>
      <c r="E33" s="2060"/>
      <c r="F33" s="2061"/>
      <c r="G33" s="2064"/>
      <c r="H33" s="3360"/>
      <c r="I33" s="2061"/>
      <c r="J33" s="2062"/>
      <c r="K33" s="2060"/>
      <c r="L33" s="2061"/>
      <c r="M33" s="2062"/>
      <c r="N33" s="2060"/>
      <c r="O33" s="2061"/>
      <c r="P33" s="2062"/>
    </row>
    <row r="34" spans="1:16">
      <c r="H34" s="308"/>
      <c r="I34" s="308"/>
      <c r="J34" s="308"/>
    </row>
  </sheetData>
  <mergeCells count="10">
    <mergeCell ref="K5:M5"/>
    <mergeCell ref="N5:P5"/>
    <mergeCell ref="K21:M21"/>
    <mergeCell ref="N21:P21"/>
    <mergeCell ref="B21:D21"/>
    <mergeCell ref="E21:G21"/>
    <mergeCell ref="H21:J21"/>
    <mergeCell ref="B5:D5"/>
    <mergeCell ref="E5:G5"/>
    <mergeCell ref="H5:J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8.xml><?xml version="1.0" encoding="utf-8"?>
<worksheet xmlns="http://schemas.openxmlformats.org/spreadsheetml/2006/main" xmlns:r="http://schemas.openxmlformats.org/officeDocument/2006/relationships">
  <sheetPr published="0" enableFormatConditionsCalculation="0">
    <tabColor theme="3"/>
    <pageSetUpPr fitToPage="1"/>
  </sheetPr>
  <dimension ref="A1:AD85"/>
  <sheetViews>
    <sheetView showGridLines="0" zoomScaleNormal="100" zoomScaleSheetLayoutView="100" workbookViewId="0">
      <selection activeCell="C24" sqref="C24"/>
    </sheetView>
  </sheetViews>
  <sheetFormatPr baseColWidth="10" defaultColWidth="8.85546875" defaultRowHeight="12.75"/>
  <cols>
    <col min="1" max="1" width="2.85546875" style="5" customWidth="1"/>
    <col min="2" max="2" width="24.42578125" style="5" customWidth="1"/>
    <col min="3" max="3" width="123.5703125" style="5" customWidth="1"/>
    <col min="4" max="5" width="13.5703125" style="94" customWidth="1"/>
    <col min="6" max="6" width="11.7109375" style="94" customWidth="1"/>
    <col min="7" max="7" width="14.140625" style="2836" bestFit="1" customWidth="1"/>
    <col min="8" max="8" width="15.7109375" style="5" bestFit="1" customWidth="1"/>
    <col min="9" max="10" width="10.7109375" style="5" customWidth="1"/>
    <col min="11" max="11" width="2" style="5" customWidth="1"/>
    <col min="12" max="15" width="10.7109375" style="5" customWidth="1"/>
    <col min="16" max="16" width="2" style="5" customWidth="1"/>
    <col min="17" max="17" width="10.7109375" style="5" customWidth="1"/>
    <col min="18" max="18" width="16.140625" style="5" bestFit="1" customWidth="1"/>
    <col min="19" max="19" width="2" style="5" customWidth="1"/>
    <col min="20" max="30" width="10.7109375" style="5" customWidth="1"/>
    <col min="31" max="31" width="10.140625" style="5" customWidth="1"/>
    <col min="32" max="16384" width="8.85546875" style="5"/>
  </cols>
  <sheetData>
    <row r="1" spans="1:30" s="382" customFormat="1" ht="18">
      <c r="A1" s="374" t="s">
        <v>1929</v>
      </c>
      <c r="B1" s="374"/>
      <c r="C1" s="374"/>
      <c r="D1" s="377"/>
      <c r="E1" s="377"/>
      <c r="F1" s="381"/>
      <c r="G1" s="2834"/>
    </row>
    <row r="2" spans="1:30" s="71" customFormat="1" ht="11.25">
      <c r="A2" s="357" t="str">
        <f>'PAGE DE GARDE'!C8</f>
        <v>ELECTRICITE</v>
      </c>
      <c r="B2" s="369"/>
      <c r="C2" s="2480" t="str">
        <f>'PAGE DE GARDE'!C10</f>
        <v>PT 2015-2016 V0</v>
      </c>
      <c r="D2" s="366"/>
      <c r="E2" s="366"/>
      <c r="F2" s="369"/>
      <c r="G2" s="2835"/>
    </row>
    <row r="3" spans="1:30" s="71" customFormat="1" ht="11.25">
      <c r="A3" s="1320" t="str">
        <f>'PAGE DE GARDE'!C7</f>
        <v>GRD</v>
      </c>
      <c r="B3" s="369"/>
      <c r="C3" s="357"/>
      <c r="D3" s="366"/>
      <c r="E3" s="366"/>
      <c r="F3" s="369"/>
      <c r="G3" s="2835"/>
    </row>
    <row r="4" spans="1:30">
      <c r="A4" s="400"/>
    </row>
    <row r="5" spans="1:30" ht="18.75" thickBot="1">
      <c r="A5" s="426"/>
      <c r="B5" s="12"/>
    </row>
    <row r="6" spans="1:30" s="46" customFormat="1" ht="15.75">
      <c r="A6" s="48"/>
      <c r="B6" s="49"/>
      <c r="C6" s="49"/>
      <c r="D6" s="425"/>
      <c r="E6" s="423"/>
      <c r="F6" s="423"/>
      <c r="G6" s="50"/>
      <c r="I6" s="4217" t="s">
        <v>533</v>
      </c>
      <c r="J6" s="4219"/>
      <c r="L6" s="4217" t="s">
        <v>854</v>
      </c>
      <c r="M6" s="4218"/>
      <c r="N6" s="4218"/>
      <c r="O6" s="4219"/>
      <c r="Q6" s="4217" t="s">
        <v>534</v>
      </c>
      <c r="R6" s="4219"/>
      <c r="T6" s="4217" t="s">
        <v>586</v>
      </c>
      <c r="U6" s="4218"/>
      <c r="V6" s="4218"/>
      <c r="W6" s="4218"/>
      <c r="X6" s="4218"/>
      <c r="Y6" s="4218"/>
      <c r="Z6" s="4218"/>
      <c r="AA6" s="4218"/>
      <c r="AB6" s="4218"/>
      <c r="AC6" s="4218"/>
      <c r="AD6" s="4219"/>
    </row>
    <row r="7" spans="1:30" s="54" customFormat="1" ht="12" thickBot="1">
      <c r="A7" s="51"/>
      <c r="B7" s="52"/>
      <c r="C7" s="52"/>
      <c r="D7" s="27"/>
      <c r="E7" s="410"/>
      <c r="F7" s="410"/>
      <c r="G7" s="53"/>
      <c r="I7" s="32"/>
      <c r="J7" s="33"/>
      <c r="L7" s="4220"/>
      <c r="M7" s="4221"/>
      <c r="N7" s="4221"/>
      <c r="O7" s="4224"/>
      <c r="Q7" s="2980"/>
      <c r="R7" s="410"/>
      <c r="T7" s="4220"/>
      <c r="U7" s="4221"/>
      <c r="V7" s="4221"/>
      <c r="W7" s="4221"/>
      <c r="X7" s="4221"/>
      <c r="Y7" s="4221"/>
      <c r="Z7" s="4221"/>
      <c r="AA7" s="4221"/>
      <c r="AB7" s="4221"/>
      <c r="AC7" s="4221"/>
      <c r="AD7" s="4224"/>
    </row>
    <row r="8" spans="1:30" s="54" customFormat="1" ht="35.1" customHeight="1" thickBot="1">
      <c r="A8" s="51"/>
      <c r="B8" s="52"/>
      <c r="C8" s="52"/>
      <c r="D8" s="27"/>
      <c r="E8" s="427" t="s">
        <v>1831</v>
      </c>
      <c r="F8" s="427" t="s">
        <v>1832</v>
      </c>
      <c r="G8" s="55" t="s">
        <v>528</v>
      </c>
      <c r="H8" s="422" t="s">
        <v>530</v>
      </c>
      <c r="I8" s="412" t="s">
        <v>53</v>
      </c>
      <c r="J8" s="3091" t="s">
        <v>54</v>
      </c>
      <c r="K8" s="95"/>
      <c r="L8" s="412" t="s">
        <v>0</v>
      </c>
      <c r="M8" s="413" t="s">
        <v>2</v>
      </c>
      <c r="N8" s="414" t="s">
        <v>1</v>
      </c>
      <c r="O8" s="415" t="s">
        <v>3</v>
      </c>
      <c r="P8" s="95"/>
      <c r="Q8" s="411" t="s">
        <v>535</v>
      </c>
      <c r="R8" s="408" t="s">
        <v>536</v>
      </c>
      <c r="T8" s="4225" t="s">
        <v>535</v>
      </c>
      <c r="U8" s="4226"/>
      <c r="V8" s="4227" t="s">
        <v>536</v>
      </c>
      <c r="W8" s="4228"/>
      <c r="X8" s="4228"/>
      <c r="Y8" s="4228"/>
      <c r="Z8" s="4228"/>
      <c r="AA8" s="4228"/>
      <c r="AB8" s="4228"/>
      <c r="AC8" s="4228"/>
      <c r="AD8" s="4229"/>
    </row>
    <row r="9" spans="1:30" s="54" customFormat="1" ht="35.1" customHeight="1" thickBot="1">
      <c r="A9" s="51"/>
      <c r="B9" s="52"/>
      <c r="C9" s="52"/>
      <c r="D9" s="27"/>
      <c r="E9" s="427"/>
      <c r="F9" s="4230" t="s">
        <v>1833</v>
      </c>
      <c r="G9" s="55" t="s">
        <v>529</v>
      </c>
      <c r="H9" s="422" t="s">
        <v>531</v>
      </c>
      <c r="I9" s="407"/>
      <c r="J9" s="416"/>
      <c r="K9" s="95"/>
      <c r="L9" s="412"/>
      <c r="M9" s="413"/>
      <c r="N9" s="417"/>
      <c r="O9" s="415"/>
      <c r="P9" s="95"/>
      <c r="Q9" s="411"/>
      <c r="R9" s="408"/>
      <c r="T9" s="2981"/>
      <c r="U9" s="2983"/>
      <c r="V9" s="2981"/>
      <c r="W9" s="2982"/>
      <c r="X9" s="2982"/>
      <c r="Y9" s="2982"/>
      <c r="Z9" s="2982"/>
      <c r="AA9" s="2982"/>
      <c r="AB9" s="2982"/>
      <c r="AC9" s="2982"/>
      <c r="AD9" s="2983"/>
    </row>
    <row r="10" spans="1:30" s="54" customFormat="1" ht="35.1" customHeight="1" thickBot="1">
      <c r="A10" s="51"/>
      <c r="B10" s="52"/>
      <c r="C10" s="52"/>
      <c r="D10" s="27"/>
      <c r="E10" s="424"/>
      <c r="F10" s="4231"/>
      <c r="G10" s="421"/>
      <c r="H10" s="422" t="s">
        <v>532</v>
      </c>
      <c r="I10" s="407"/>
      <c r="J10" s="416"/>
      <c r="K10" s="95"/>
      <c r="L10" s="412"/>
      <c r="M10" s="413"/>
      <c r="N10" s="417"/>
      <c r="O10" s="415"/>
      <c r="P10" s="95"/>
      <c r="Q10" s="411"/>
      <c r="R10" s="408"/>
      <c r="T10" s="2981"/>
      <c r="U10" s="2983"/>
      <c r="V10" s="2981"/>
      <c r="W10" s="2982"/>
      <c r="X10" s="2982"/>
      <c r="Y10" s="2982"/>
      <c r="Z10" s="2982"/>
      <c r="AA10" s="2982"/>
      <c r="AB10" s="2982"/>
      <c r="AC10" s="2982"/>
      <c r="AD10" s="2983"/>
    </row>
    <row r="11" spans="1:30" s="54" customFormat="1" ht="16.5" customHeight="1">
      <c r="A11" s="58" t="s">
        <v>560</v>
      </c>
      <c r="B11" s="56"/>
      <c r="C11" s="56"/>
      <c r="D11" s="436"/>
      <c r="E11" s="60"/>
      <c r="F11" s="60"/>
      <c r="G11" s="2839"/>
      <c r="H11" s="61"/>
      <c r="I11" s="96"/>
      <c r="J11" s="97"/>
      <c r="K11" s="61"/>
      <c r="L11" s="98"/>
      <c r="M11" s="99"/>
      <c r="N11" s="100"/>
      <c r="O11" s="101"/>
      <c r="P11" s="61"/>
      <c r="Q11" s="102"/>
      <c r="R11" s="103"/>
      <c r="S11" s="61"/>
      <c r="T11" s="98"/>
      <c r="U11" s="99"/>
      <c r="V11" s="100"/>
      <c r="W11" s="104"/>
      <c r="X11" s="104"/>
      <c r="Y11" s="104"/>
      <c r="Z11" s="104"/>
      <c r="AA11" s="104"/>
      <c r="AB11" s="104"/>
      <c r="AC11" s="104"/>
      <c r="AD11" s="101"/>
    </row>
    <row r="12" spans="1:30" s="54" customFormat="1" ht="16.5" customHeight="1">
      <c r="A12" s="58"/>
      <c r="B12" s="56" t="s">
        <v>811</v>
      </c>
      <c r="C12" s="56"/>
      <c r="D12" s="436"/>
      <c r="E12" s="60"/>
      <c r="F12" s="60"/>
      <c r="G12" s="2839"/>
      <c r="H12" s="61"/>
      <c r="I12" s="96"/>
      <c r="J12" s="97"/>
      <c r="K12" s="61"/>
      <c r="L12" s="105"/>
      <c r="M12" s="106"/>
      <c r="N12" s="107"/>
      <c r="O12" s="97"/>
      <c r="P12" s="61"/>
      <c r="Q12" s="108"/>
      <c r="R12" s="60"/>
      <c r="S12" s="61"/>
      <c r="T12" s="105"/>
      <c r="U12" s="106"/>
      <c r="V12" s="107"/>
      <c r="W12" s="109"/>
      <c r="X12" s="109"/>
      <c r="Y12" s="109"/>
      <c r="Z12" s="109"/>
      <c r="AA12" s="109"/>
      <c r="AB12" s="109"/>
      <c r="AC12" s="109"/>
      <c r="AD12" s="97"/>
    </row>
    <row r="13" spans="1:30" s="54" customFormat="1" ht="16.5" customHeight="1">
      <c r="A13" s="58"/>
      <c r="B13" s="56"/>
      <c r="C13" s="56"/>
      <c r="D13" s="116"/>
      <c r="E13" s="428"/>
      <c r="F13" s="428"/>
      <c r="G13" s="2839"/>
      <c r="H13" s="61"/>
      <c r="I13" s="110"/>
      <c r="J13" s="111"/>
      <c r="K13" s="61"/>
      <c r="L13" s="112"/>
      <c r="M13" s="113"/>
      <c r="N13" s="114"/>
      <c r="O13" s="62"/>
      <c r="P13" s="61"/>
      <c r="Q13" s="115"/>
      <c r="R13" s="116"/>
      <c r="S13" s="61"/>
      <c r="T13" s="117"/>
      <c r="U13" s="113"/>
      <c r="V13" s="114"/>
      <c r="W13" s="118"/>
      <c r="X13" s="118"/>
      <c r="Y13" s="118"/>
      <c r="Z13" s="118"/>
      <c r="AA13" s="118"/>
      <c r="AB13" s="118"/>
      <c r="AC13" s="118"/>
      <c r="AD13" s="62"/>
    </row>
    <row r="14" spans="1:30" s="54" customFormat="1" ht="16.5" customHeight="1">
      <c r="A14" s="58"/>
      <c r="B14" s="56"/>
      <c r="C14" s="56"/>
      <c r="D14" s="116"/>
      <c r="E14" s="428"/>
      <c r="F14" s="428"/>
      <c r="G14" s="2839"/>
      <c r="H14" s="61"/>
      <c r="I14" s="119"/>
      <c r="J14" s="62"/>
      <c r="K14" s="61"/>
      <c r="L14" s="112"/>
      <c r="M14" s="113"/>
      <c r="N14" s="114"/>
      <c r="O14" s="62"/>
      <c r="P14" s="61"/>
      <c r="Q14" s="115"/>
      <c r="R14" s="116"/>
      <c r="S14" s="61"/>
      <c r="T14" s="112"/>
      <c r="U14" s="113"/>
      <c r="V14" s="114"/>
      <c r="W14" s="118"/>
      <c r="X14" s="118"/>
      <c r="Y14" s="118"/>
      <c r="Z14" s="118"/>
      <c r="AA14" s="118"/>
      <c r="AB14" s="118"/>
      <c r="AC14" s="118"/>
      <c r="AD14" s="62"/>
    </row>
    <row r="15" spans="1:30" s="54" customFormat="1" ht="16.5" customHeight="1">
      <c r="A15" s="64"/>
      <c r="B15" s="59" t="s">
        <v>561</v>
      </c>
      <c r="C15" s="59"/>
      <c r="D15" s="437" t="s">
        <v>813</v>
      </c>
      <c r="E15" s="65"/>
      <c r="F15" s="65"/>
      <c r="G15" s="2840"/>
      <c r="H15" s="61"/>
      <c r="I15" s="120"/>
      <c r="J15" s="121"/>
      <c r="K15" s="61"/>
      <c r="L15" s="122"/>
      <c r="M15" s="123"/>
      <c r="N15" s="124"/>
      <c r="O15" s="121"/>
      <c r="P15" s="61"/>
      <c r="Q15" s="125"/>
      <c r="R15" s="65"/>
      <c r="S15" s="61"/>
      <c r="T15" s="122"/>
      <c r="U15" s="123"/>
      <c r="V15" s="124"/>
      <c r="W15" s="126"/>
      <c r="X15" s="126"/>
      <c r="Y15" s="126"/>
      <c r="Z15" s="126"/>
      <c r="AA15" s="126"/>
      <c r="AB15" s="126"/>
      <c r="AC15" s="126"/>
      <c r="AD15" s="121"/>
    </row>
    <row r="16" spans="1:30" s="54" customFormat="1" ht="16.5" customHeight="1">
      <c r="A16" s="64"/>
      <c r="B16" s="59" t="s">
        <v>562</v>
      </c>
      <c r="C16" s="59"/>
      <c r="D16" s="437" t="s">
        <v>813</v>
      </c>
      <c r="E16" s="65"/>
      <c r="F16" s="65"/>
      <c r="G16" s="2840"/>
      <c r="H16" s="61"/>
      <c r="I16" s="120"/>
      <c r="J16" s="121"/>
      <c r="K16" s="61"/>
      <c r="L16" s="122"/>
      <c r="M16" s="123"/>
      <c r="N16" s="124"/>
      <c r="O16" s="121"/>
      <c r="P16" s="61"/>
      <c r="Q16" s="125"/>
      <c r="R16" s="65"/>
      <c r="S16" s="61"/>
      <c r="T16" s="122"/>
      <c r="U16" s="123"/>
      <c r="V16" s="124"/>
      <c r="W16" s="126"/>
      <c r="X16" s="126"/>
      <c r="Y16" s="126"/>
      <c r="Z16" s="126"/>
      <c r="AA16" s="126"/>
      <c r="AB16" s="126"/>
      <c r="AC16" s="126"/>
      <c r="AD16" s="121"/>
    </row>
    <row r="17" spans="1:30" s="54" customFormat="1" ht="16.5" customHeight="1">
      <c r="A17" s="64"/>
      <c r="B17" s="59" t="s">
        <v>563</v>
      </c>
      <c r="C17" s="59"/>
      <c r="D17" s="437" t="s">
        <v>813</v>
      </c>
      <c r="E17" s="65"/>
      <c r="F17" s="65"/>
      <c r="G17" s="2840"/>
      <c r="H17" s="61"/>
      <c r="I17" s="120"/>
      <c r="J17" s="121"/>
      <c r="K17" s="61"/>
      <c r="L17" s="122"/>
      <c r="M17" s="123"/>
      <c r="N17" s="124"/>
      <c r="O17" s="121"/>
      <c r="P17" s="61"/>
      <c r="Q17" s="125"/>
      <c r="R17" s="65"/>
      <c r="S17" s="61"/>
      <c r="T17" s="122"/>
      <c r="U17" s="123"/>
      <c r="V17" s="124"/>
      <c r="W17" s="126"/>
      <c r="X17" s="126"/>
      <c r="Y17" s="126"/>
      <c r="Z17" s="126"/>
      <c r="AA17" s="126"/>
      <c r="AB17" s="126"/>
      <c r="AC17" s="126"/>
      <c r="AD17" s="121"/>
    </row>
    <row r="18" spans="1:30" s="54" customFormat="1" ht="16.5" customHeight="1">
      <c r="A18" s="64"/>
      <c r="B18" s="56" t="s">
        <v>564</v>
      </c>
      <c r="C18" s="52"/>
      <c r="D18" s="437" t="s">
        <v>565</v>
      </c>
      <c r="E18" s="65"/>
      <c r="F18" s="65"/>
      <c r="G18" s="2840"/>
      <c r="H18" s="61"/>
      <c r="I18" s="120"/>
      <c r="J18" s="121"/>
      <c r="K18" s="61"/>
      <c r="L18" s="122"/>
      <c r="M18" s="123"/>
      <c r="N18" s="124"/>
      <c r="O18" s="121"/>
      <c r="P18" s="61"/>
      <c r="Q18" s="125"/>
      <c r="R18" s="65"/>
      <c r="S18" s="61"/>
      <c r="T18" s="122"/>
      <c r="U18" s="123"/>
      <c r="V18" s="124"/>
      <c r="W18" s="126"/>
      <c r="X18" s="126"/>
      <c r="Y18" s="126"/>
      <c r="Z18" s="126"/>
      <c r="AA18" s="126"/>
      <c r="AB18" s="126"/>
      <c r="AC18" s="126"/>
      <c r="AD18" s="121"/>
    </row>
    <row r="19" spans="1:30" s="71" customFormat="1" ht="16.5" customHeight="1">
      <c r="A19" s="66" t="s">
        <v>877</v>
      </c>
      <c r="B19" s="67" t="s">
        <v>566</v>
      </c>
      <c r="C19" s="68"/>
      <c r="D19" s="438"/>
      <c r="E19" s="429"/>
      <c r="F19" s="429"/>
      <c r="G19" s="2833"/>
      <c r="H19" s="138"/>
      <c r="I19" s="139"/>
      <c r="J19" s="140"/>
      <c r="K19" s="138"/>
      <c r="L19" s="141"/>
      <c r="M19" s="142"/>
      <c r="N19" s="143"/>
      <c r="O19" s="140"/>
      <c r="P19" s="138"/>
      <c r="Q19" s="144"/>
      <c r="R19" s="145"/>
      <c r="S19" s="138"/>
      <c r="T19" s="141"/>
      <c r="U19" s="142"/>
      <c r="V19" s="143"/>
      <c r="W19" s="146"/>
      <c r="X19" s="146"/>
      <c r="Y19" s="146"/>
      <c r="Z19" s="146"/>
      <c r="AA19" s="146"/>
      <c r="AB19" s="146"/>
      <c r="AC19" s="146"/>
      <c r="AD19" s="140"/>
    </row>
    <row r="20" spans="1:30" s="71" customFormat="1" ht="16.5" customHeight="1">
      <c r="A20" s="72"/>
      <c r="B20" s="68" t="s">
        <v>890</v>
      </c>
      <c r="C20" s="68" t="s">
        <v>567</v>
      </c>
      <c r="D20" s="438"/>
      <c r="E20" s="429"/>
      <c r="F20" s="429"/>
      <c r="G20" s="2833"/>
      <c r="H20" s="138"/>
      <c r="I20" s="139"/>
      <c r="J20" s="140"/>
      <c r="K20" s="138"/>
      <c r="L20" s="141"/>
      <c r="M20" s="142"/>
      <c r="N20" s="143"/>
      <c r="O20" s="140"/>
      <c r="P20" s="138"/>
      <c r="Q20" s="144"/>
      <c r="R20" s="145"/>
      <c r="S20" s="138"/>
      <c r="T20" s="141"/>
      <c r="U20" s="142"/>
      <c r="V20" s="143"/>
      <c r="W20" s="146"/>
      <c r="X20" s="146"/>
      <c r="Y20" s="146"/>
      <c r="Z20" s="146"/>
      <c r="AA20" s="146"/>
      <c r="AB20" s="146"/>
      <c r="AC20" s="146"/>
      <c r="AD20" s="140"/>
    </row>
    <row r="21" spans="1:30" s="71" customFormat="1" ht="16.5" customHeight="1">
      <c r="A21" s="72"/>
      <c r="B21" s="68" t="s">
        <v>891</v>
      </c>
      <c r="C21" s="68" t="s">
        <v>568</v>
      </c>
      <c r="D21" s="438"/>
      <c r="E21" s="429"/>
      <c r="F21" s="429"/>
      <c r="G21" s="2833"/>
      <c r="H21" s="138"/>
      <c r="I21" s="139"/>
      <c r="J21" s="140"/>
      <c r="K21" s="138"/>
      <c r="L21" s="141"/>
      <c r="M21" s="142"/>
      <c r="N21" s="143"/>
      <c r="O21" s="140"/>
      <c r="P21" s="138"/>
      <c r="Q21" s="144"/>
      <c r="R21" s="145"/>
      <c r="S21" s="138"/>
      <c r="T21" s="141"/>
      <c r="U21" s="142"/>
      <c r="V21" s="143"/>
      <c r="W21" s="146"/>
      <c r="X21" s="146"/>
      <c r="Y21" s="146"/>
      <c r="Z21" s="146"/>
      <c r="AA21" s="146"/>
      <c r="AB21" s="146"/>
      <c r="AC21" s="146"/>
      <c r="AD21" s="140"/>
    </row>
    <row r="22" spans="1:30" s="71" customFormat="1" ht="16.5" customHeight="1">
      <c r="A22" s="72"/>
      <c r="B22" s="73"/>
      <c r="C22" s="707" t="s">
        <v>50</v>
      </c>
      <c r="D22" s="437"/>
      <c r="E22" s="429"/>
      <c r="F22" s="429"/>
      <c r="G22" s="2833"/>
      <c r="H22" s="138"/>
      <c r="I22" s="139"/>
      <c r="J22" s="140"/>
      <c r="K22" s="138"/>
      <c r="L22" s="141"/>
      <c r="M22" s="142"/>
      <c r="N22" s="143"/>
      <c r="O22" s="140"/>
      <c r="P22" s="138"/>
      <c r="Q22" s="144"/>
      <c r="R22" s="145"/>
      <c r="S22" s="138"/>
      <c r="T22" s="141"/>
      <c r="U22" s="142"/>
      <c r="V22" s="143"/>
      <c r="W22" s="146"/>
      <c r="X22" s="146"/>
      <c r="Y22" s="146"/>
      <c r="Z22" s="146"/>
      <c r="AA22" s="146"/>
      <c r="AB22" s="146"/>
      <c r="AC22" s="146"/>
      <c r="AD22" s="140"/>
    </row>
    <row r="23" spans="1:30" s="71" customFormat="1" ht="16.5" customHeight="1">
      <c r="A23" s="72"/>
      <c r="B23" s="73"/>
      <c r="C23" s="75" t="s">
        <v>879</v>
      </c>
      <c r="D23" s="437"/>
      <c r="E23" s="429"/>
      <c r="F23" s="429"/>
      <c r="G23" s="2833"/>
      <c r="H23" s="138"/>
      <c r="I23" s="139"/>
      <c r="J23" s="140"/>
      <c r="K23" s="138"/>
      <c r="L23" s="141"/>
      <c r="M23" s="142"/>
      <c r="N23" s="143"/>
      <c r="O23" s="140"/>
      <c r="P23" s="138"/>
      <c r="Q23" s="144"/>
      <c r="R23" s="145"/>
      <c r="S23" s="138"/>
      <c r="T23" s="141"/>
      <c r="U23" s="142"/>
      <c r="V23" s="143"/>
      <c r="W23" s="146"/>
      <c r="X23" s="146"/>
      <c r="Y23" s="146"/>
      <c r="Z23" s="146"/>
      <c r="AA23" s="146"/>
      <c r="AB23" s="146"/>
      <c r="AC23" s="146"/>
      <c r="AD23" s="140"/>
    </row>
    <row r="24" spans="1:30" s="71" customFormat="1" ht="16.5" customHeight="1">
      <c r="A24" s="72"/>
      <c r="B24" s="73"/>
      <c r="C24" s="75" t="s">
        <v>880</v>
      </c>
      <c r="D24" s="437"/>
      <c r="E24" s="429"/>
      <c r="F24" s="429"/>
      <c r="G24" s="2833"/>
      <c r="H24" s="138"/>
      <c r="I24" s="139"/>
      <c r="J24" s="140"/>
      <c r="K24" s="138"/>
      <c r="L24" s="141"/>
      <c r="M24" s="142"/>
      <c r="N24" s="143"/>
      <c r="O24" s="140"/>
      <c r="P24" s="138"/>
      <c r="Q24" s="144"/>
      <c r="R24" s="145"/>
      <c r="S24" s="138"/>
      <c r="T24" s="141"/>
      <c r="U24" s="142"/>
      <c r="V24" s="143"/>
      <c r="W24" s="146"/>
      <c r="X24" s="146"/>
      <c r="Y24" s="146"/>
      <c r="Z24" s="146"/>
      <c r="AA24" s="146"/>
      <c r="AB24" s="146"/>
      <c r="AC24" s="146"/>
      <c r="AD24" s="140"/>
    </row>
    <row r="25" spans="1:30" s="71" customFormat="1" ht="16.5" customHeight="1">
      <c r="A25" s="72"/>
      <c r="B25" s="73"/>
      <c r="C25" s="76" t="s">
        <v>860</v>
      </c>
      <c r="D25" s="437"/>
      <c r="E25" s="429"/>
      <c r="F25" s="429"/>
      <c r="G25" s="2833"/>
      <c r="H25" s="138"/>
      <c r="I25" s="139"/>
      <c r="J25" s="140"/>
      <c r="K25" s="138"/>
      <c r="L25" s="141"/>
      <c r="M25" s="142"/>
      <c r="N25" s="143"/>
      <c r="O25" s="140"/>
      <c r="P25" s="138"/>
      <c r="Q25" s="144"/>
      <c r="R25" s="145"/>
      <c r="S25" s="138"/>
      <c r="T25" s="141"/>
      <c r="U25" s="142"/>
      <c r="V25" s="143"/>
      <c r="W25" s="146"/>
      <c r="X25" s="146"/>
      <c r="Y25" s="146"/>
      <c r="Z25" s="146"/>
      <c r="AA25" s="146"/>
      <c r="AB25" s="146"/>
      <c r="AC25" s="146"/>
      <c r="AD25" s="140"/>
    </row>
    <row r="26" spans="1:30" s="71" customFormat="1" ht="16.5" customHeight="1">
      <c r="A26" s="72"/>
      <c r="B26" s="73"/>
      <c r="C26" s="76" t="s">
        <v>861</v>
      </c>
      <c r="D26" s="437" t="s">
        <v>569</v>
      </c>
      <c r="E26" s="3090">
        <v>0.21</v>
      </c>
      <c r="F26" s="3090">
        <v>0.06</v>
      </c>
      <c r="G26" s="2833" t="s">
        <v>1669</v>
      </c>
      <c r="H26" s="147"/>
      <c r="I26" s="148"/>
      <c r="J26" s="83"/>
      <c r="K26" s="147"/>
      <c r="L26" s="149"/>
      <c r="M26" s="90"/>
      <c r="N26" s="150"/>
      <c r="O26" s="83"/>
      <c r="P26" s="147"/>
      <c r="Q26" s="151"/>
      <c r="R26" s="152"/>
      <c r="S26" s="147"/>
      <c r="T26" s="153"/>
      <c r="U26" s="90"/>
      <c r="V26" s="81"/>
      <c r="W26" s="82"/>
      <c r="X26" s="82"/>
      <c r="Y26" s="82"/>
      <c r="Z26" s="82"/>
      <c r="AA26" s="82"/>
      <c r="AB26" s="82"/>
      <c r="AC26" s="82"/>
      <c r="AD26" s="83"/>
    </row>
    <row r="27" spans="1:30" s="71" customFormat="1" ht="16.5" customHeight="1">
      <c r="A27" s="72"/>
      <c r="B27" s="73"/>
      <c r="C27" s="79" t="s">
        <v>862</v>
      </c>
      <c r="D27" s="437" t="s">
        <v>570</v>
      </c>
      <c r="E27" s="3090">
        <v>0.21</v>
      </c>
      <c r="F27" s="3090">
        <v>0.06</v>
      </c>
      <c r="G27" s="2833" t="s">
        <v>1669</v>
      </c>
      <c r="H27" s="147"/>
      <c r="I27" s="149"/>
      <c r="J27" s="83"/>
      <c r="K27" s="147"/>
      <c r="L27" s="149"/>
      <c r="M27" s="90"/>
      <c r="N27" s="81"/>
      <c r="O27" s="83"/>
      <c r="P27" s="147"/>
      <c r="Q27" s="151"/>
      <c r="R27" s="152"/>
      <c r="S27" s="147"/>
      <c r="T27" s="149"/>
      <c r="U27" s="90"/>
      <c r="V27" s="81"/>
      <c r="W27" s="82"/>
      <c r="X27" s="82"/>
      <c r="Y27" s="82"/>
      <c r="Z27" s="82"/>
      <c r="AA27" s="82"/>
      <c r="AB27" s="82"/>
      <c r="AC27" s="82"/>
      <c r="AD27" s="83"/>
    </row>
    <row r="28" spans="1:30" s="71" customFormat="1" ht="16.5" customHeight="1">
      <c r="A28" s="72"/>
      <c r="B28" s="73"/>
      <c r="C28" s="79" t="s">
        <v>51</v>
      </c>
      <c r="D28" s="152"/>
      <c r="E28" s="431"/>
      <c r="F28" s="431"/>
      <c r="G28" s="2841"/>
      <c r="H28" s="147"/>
      <c r="I28" s="154"/>
      <c r="J28" s="83"/>
      <c r="K28" s="147"/>
      <c r="L28" s="149"/>
      <c r="M28" s="90"/>
      <c r="N28" s="81"/>
      <c r="O28" s="83"/>
      <c r="P28" s="147"/>
      <c r="Q28" s="151"/>
      <c r="R28" s="152"/>
      <c r="S28" s="147"/>
      <c r="T28" s="149"/>
      <c r="U28" s="90"/>
      <c r="V28" s="81"/>
      <c r="W28" s="82"/>
      <c r="X28" s="82"/>
      <c r="Y28" s="82"/>
      <c r="Z28" s="82"/>
      <c r="AA28" s="82"/>
      <c r="AB28" s="82"/>
      <c r="AC28" s="82"/>
      <c r="AD28" s="83"/>
    </row>
    <row r="29" spans="1:30" s="71" customFormat="1" ht="16.5" customHeight="1">
      <c r="A29" s="72"/>
      <c r="B29" s="73"/>
      <c r="C29" s="79"/>
      <c r="D29" s="152"/>
      <c r="E29" s="431"/>
      <c r="F29" s="431"/>
      <c r="G29" s="2841"/>
      <c r="H29" s="147"/>
      <c r="I29" s="154"/>
      <c r="J29" s="83"/>
      <c r="K29" s="147"/>
      <c r="L29" s="149"/>
      <c r="M29" s="90"/>
      <c r="N29" s="81"/>
      <c r="O29" s="83"/>
      <c r="P29" s="147"/>
      <c r="Q29" s="151"/>
      <c r="R29" s="152"/>
      <c r="S29" s="147"/>
      <c r="T29" s="149"/>
      <c r="U29" s="90"/>
      <c r="V29" s="81"/>
      <c r="W29" s="82"/>
      <c r="X29" s="82"/>
      <c r="Y29" s="82"/>
      <c r="Z29" s="82"/>
      <c r="AA29" s="82"/>
      <c r="AB29" s="82"/>
      <c r="AC29" s="82"/>
      <c r="AD29" s="83"/>
    </row>
    <row r="30" spans="1:30" s="71" customFormat="1" ht="16.5" customHeight="1">
      <c r="A30" s="72"/>
      <c r="B30" s="73"/>
      <c r="C30" s="79"/>
      <c r="D30" s="152"/>
      <c r="E30" s="431"/>
      <c r="F30" s="431"/>
      <c r="G30" s="2841"/>
      <c r="H30" s="147"/>
      <c r="I30" s="154"/>
      <c r="J30" s="83"/>
      <c r="K30" s="147"/>
      <c r="L30" s="149"/>
      <c r="M30" s="90"/>
      <c r="N30" s="81"/>
      <c r="O30" s="83"/>
      <c r="P30" s="147"/>
      <c r="Q30" s="151"/>
      <c r="R30" s="152"/>
      <c r="S30" s="147"/>
      <c r="T30" s="149"/>
      <c r="U30" s="90"/>
      <c r="V30" s="81"/>
      <c r="W30" s="82"/>
      <c r="X30" s="82"/>
      <c r="Y30" s="82"/>
      <c r="Z30" s="82"/>
      <c r="AA30" s="82"/>
      <c r="AB30" s="82"/>
      <c r="AC30" s="82"/>
      <c r="AD30" s="83"/>
    </row>
    <row r="31" spans="1:30" s="71" customFormat="1" ht="16.5" customHeight="1">
      <c r="A31" s="72"/>
      <c r="B31" s="73"/>
      <c r="C31" s="79"/>
      <c r="D31" s="152"/>
      <c r="E31" s="431"/>
      <c r="F31" s="431"/>
      <c r="G31" s="2841"/>
      <c r="H31" s="147"/>
      <c r="I31" s="154"/>
      <c r="J31" s="83"/>
      <c r="K31" s="147"/>
      <c r="L31" s="149"/>
      <c r="M31" s="90"/>
      <c r="N31" s="81"/>
      <c r="O31" s="83"/>
      <c r="P31" s="147"/>
      <c r="Q31" s="151"/>
      <c r="R31" s="152"/>
      <c r="S31" s="147"/>
      <c r="T31" s="149"/>
      <c r="U31" s="90"/>
      <c r="V31" s="81"/>
      <c r="W31" s="82"/>
      <c r="X31" s="82"/>
      <c r="Y31" s="82"/>
      <c r="Z31" s="82"/>
      <c r="AA31" s="82"/>
      <c r="AB31" s="82"/>
      <c r="AC31" s="82"/>
      <c r="AD31" s="83"/>
    </row>
    <row r="32" spans="1:30" s="71" customFormat="1" ht="16.5" customHeight="1">
      <c r="A32" s="72"/>
      <c r="B32" s="73"/>
      <c r="C32" s="79"/>
      <c r="D32" s="152"/>
      <c r="E32" s="431"/>
      <c r="F32" s="431"/>
      <c r="G32" s="2841"/>
      <c r="H32" s="147"/>
      <c r="I32" s="154"/>
      <c r="J32" s="83"/>
      <c r="K32" s="147"/>
      <c r="L32" s="149"/>
      <c r="M32" s="90"/>
      <c r="N32" s="81"/>
      <c r="O32" s="83"/>
      <c r="P32" s="147"/>
      <c r="Q32" s="151"/>
      <c r="R32" s="152"/>
      <c r="S32" s="147"/>
      <c r="T32" s="149"/>
      <c r="U32" s="90"/>
      <c r="V32" s="81"/>
      <c r="W32" s="82"/>
      <c r="X32" s="82"/>
      <c r="Y32" s="82"/>
      <c r="Z32" s="82"/>
      <c r="AA32" s="82"/>
      <c r="AB32" s="82"/>
      <c r="AC32" s="82"/>
      <c r="AD32" s="83"/>
    </row>
    <row r="33" spans="1:30" s="71" customFormat="1" ht="16.5" customHeight="1">
      <c r="A33" s="72"/>
      <c r="B33" s="73"/>
      <c r="C33" s="79"/>
      <c r="D33" s="152"/>
      <c r="E33" s="431"/>
      <c r="F33" s="431"/>
      <c r="G33" s="2841"/>
      <c r="H33" s="147"/>
      <c r="I33" s="154"/>
      <c r="J33" s="83"/>
      <c r="K33" s="147"/>
      <c r="L33" s="149"/>
      <c r="M33" s="90"/>
      <c r="N33" s="81"/>
      <c r="O33" s="83"/>
      <c r="P33" s="147"/>
      <c r="Q33" s="151"/>
      <c r="R33" s="152"/>
      <c r="S33" s="147"/>
      <c r="T33" s="149"/>
      <c r="U33" s="90"/>
      <c r="V33" s="81"/>
      <c r="W33" s="82"/>
      <c r="X33" s="82"/>
      <c r="Y33" s="82"/>
      <c r="Z33" s="82"/>
      <c r="AA33" s="82"/>
      <c r="AB33" s="82"/>
      <c r="AC33" s="82"/>
      <c r="AD33" s="83"/>
    </row>
    <row r="34" spans="1:30" s="71" customFormat="1" ht="16.5" customHeight="1">
      <c r="A34" s="72"/>
      <c r="B34" s="73"/>
      <c r="C34" s="79"/>
      <c r="D34" s="152"/>
      <c r="E34" s="432"/>
      <c r="F34" s="432"/>
      <c r="G34" s="2842"/>
      <c r="H34" s="155"/>
      <c r="I34" s="156"/>
      <c r="J34" s="157"/>
      <c r="K34" s="155"/>
      <c r="L34" s="158"/>
      <c r="M34" s="159"/>
      <c r="N34" s="160"/>
      <c r="O34" s="157"/>
      <c r="P34" s="155"/>
      <c r="Q34" s="161"/>
      <c r="R34" s="162"/>
      <c r="S34" s="147"/>
      <c r="T34" s="141"/>
      <c r="U34" s="163"/>
      <c r="V34" s="143"/>
      <c r="W34" s="146"/>
      <c r="X34" s="146"/>
      <c r="Y34" s="146"/>
      <c r="Z34" s="146"/>
      <c r="AA34" s="146"/>
      <c r="AB34" s="146"/>
      <c r="AC34" s="146"/>
      <c r="AD34" s="164"/>
    </row>
    <row r="35" spans="1:30" s="71" customFormat="1" ht="16.5" customHeight="1">
      <c r="A35" s="72"/>
      <c r="B35" s="73"/>
      <c r="C35" s="79"/>
      <c r="D35" s="152"/>
      <c r="E35" s="432"/>
      <c r="F35" s="432"/>
      <c r="G35" s="2842"/>
      <c r="H35" s="155"/>
      <c r="I35" s="156"/>
      <c r="J35" s="157"/>
      <c r="K35" s="155"/>
      <c r="L35" s="158"/>
      <c r="M35" s="159"/>
      <c r="N35" s="160"/>
      <c r="O35" s="157"/>
      <c r="P35" s="155"/>
      <c r="Q35" s="161"/>
      <c r="R35" s="162"/>
      <c r="S35" s="147"/>
      <c r="T35" s="141"/>
      <c r="U35" s="163"/>
      <c r="V35" s="143"/>
      <c r="W35" s="146"/>
      <c r="X35" s="146"/>
      <c r="Y35" s="146"/>
      <c r="Z35" s="146"/>
      <c r="AA35" s="146"/>
      <c r="AB35" s="146"/>
      <c r="AC35" s="146"/>
      <c r="AD35" s="164"/>
    </row>
    <row r="36" spans="1:30" s="71" customFormat="1" ht="16.5" customHeight="1">
      <c r="A36" s="72"/>
      <c r="B36" s="73"/>
      <c r="C36" s="79"/>
      <c r="D36" s="152"/>
      <c r="E36" s="432"/>
      <c r="F36" s="432"/>
      <c r="G36" s="2842"/>
      <c r="H36" s="165"/>
      <c r="I36" s="156"/>
      <c r="J36" s="166"/>
      <c r="K36" s="165"/>
      <c r="L36" s="167"/>
      <c r="M36" s="168"/>
      <c r="N36" s="169"/>
      <c r="O36" s="166"/>
      <c r="P36" s="165"/>
      <c r="Q36" s="170"/>
      <c r="R36" s="171"/>
      <c r="S36" s="147"/>
      <c r="T36" s="141"/>
      <c r="U36" s="163"/>
      <c r="V36" s="143"/>
      <c r="W36" s="146"/>
      <c r="X36" s="146"/>
      <c r="Y36" s="146"/>
      <c r="Z36" s="146"/>
      <c r="AA36" s="146"/>
      <c r="AB36" s="146"/>
      <c r="AC36" s="146"/>
      <c r="AD36" s="164"/>
    </row>
    <row r="37" spans="1:30" s="71" customFormat="1" ht="16.5" customHeight="1">
      <c r="A37" s="72"/>
      <c r="B37" s="73"/>
      <c r="C37" s="708" t="s">
        <v>232</v>
      </c>
      <c r="D37" s="437" t="s">
        <v>865</v>
      </c>
      <c r="E37" s="3090">
        <v>0.21</v>
      </c>
      <c r="F37" s="3090">
        <v>0.06</v>
      </c>
      <c r="G37" s="2833" t="s">
        <v>1669</v>
      </c>
      <c r="H37" s="147"/>
      <c r="I37" s="172"/>
      <c r="J37" s="83"/>
      <c r="K37" s="147"/>
      <c r="L37" s="149"/>
      <c r="M37" s="90"/>
      <c r="N37" s="150"/>
      <c r="O37" s="83"/>
      <c r="P37" s="147"/>
      <c r="Q37" s="151"/>
      <c r="R37" s="152"/>
      <c r="S37" s="147"/>
      <c r="T37" s="173"/>
      <c r="U37" s="174"/>
      <c r="V37" s="81"/>
      <c r="W37" s="82"/>
      <c r="X37" s="82"/>
      <c r="Y37" s="82"/>
      <c r="Z37" s="82"/>
      <c r="AA37" s="82"/>
      <c r="AB37" s="82"/>
      <c r="AC37" s="82"/>
      <c r="AD37" s="83"/>
    </row>
    <row r="38" spans="1:30" s="71" customFormat="1" ht="16.5" customHeight="1">
      <c r="A38" s="72"/>
      <c r="B38" s="73"/>
      <c r="C38" s="708" t="s">
        <v>233</v>
      </c>
      <c r="D38" s="437" t="s">
        <v>865</v>
      </c>
      <c r="E38" s="3090">
        <v>0.21</v>
      </c>
      <c r="F38" s="3090">
        <v>0.06</v>
      </c>
      <c r="G38" s="2833" t="s">
        <v>1669</v>
      </c>
      <c r="H38" s="147"/>
      <c r="I38" s="172"/>
      <c r="J38" s="83"/>
      <c r="K38" s="147"/>
      <c r="L38" s="149"/>
      <c r="M38" s="90"/>
      <c r="N38" s="150"/>
      <c r="O38" s="83"/>
      <c r="P38" s="147"/>
      <c r="Q38" s="151"/>
      <c r="R38" s="152"/>
      <c r="S38" s="147"/>
      <c r="T38" s="173"/>
      <c r="U38" s="174"/>
      <c r="V38" s="81"/>
      <c r="W38" s="82"/>
      <c r="X38" s="82"/>
      <c r="Y38" s="82"/>
      <c r="Z38" s="82"/>
      <c r="AA38" s="82"/>
      <c r="AB38" s="82"/>
      <c r="AC38" s="82"/>
      <c r="AD38" s="83"/>
    </row>
    <row r="39" spans="1:30" s="71" customFormat="1" ht="16.5" customHeight="1">
      <c r="A39" s="72"/>
      <c r="B39" s="73"/>
      <c r="C39" s="708" t="s">
        <v>234</v>
      </c>
      <c r="D39" s="437" t="s">
        <v>865</v>
      </c>
      <c r="E39" s="3090">
        <v>0.21</v>
      </c>
      <c r="F39" s="3090">
        <v>0.06</v>
      </c>
      <c r="G39" s="2833" t="s">
        <v>1669</v>
      </c>
      <c r="H39" s="175"/>
      <c r="I39" s="176"/>
      <c r="J39" s="177"/>
      <c r="K39" s="175"/>
      <c r="L39" s="178"/>
      <c r="M39" s="90"/>
      <c r="N39" s="150"/>
      <c r="O39" s="83"/>
      <c r="P39" s="147"/>
      <c r="Q39" s="151"/>
      <c r="R39" s="152"/>
      <c r="S39" s="175"/>
      <c r="T39" s="179"/>
      <c r="U39" s="180"/>
      <c r="V39" s="181"/>
      <c r="W39" s="182"/>
      <c r="X39" s="182"/>
      <c r="Y39" s="182"/>
      <c r="Z39" s="182"/>
      <c r="AA39" s="182"/>
      <c r="AB39" s="182"/>
      <c r="AC39" s="182"/>
      <c r="AD39" s="183"/>
    </row>
    <row r="40" spans="1:30" s="71" customFormat="1" ht="16.5" customHeight="1">
      <c r="A40" s="72"/>
      <c r="B40" s="68" t="s">
        <v>892</v>
      </c>
      <c r="C40" s="68" t="s">
        <v>571</v>
      </c>
      <c r="D40" s="437"/>
      <c r="E40" s="431"/>
      <c r="F40" s="431"/>
      <c r="G40" s="2843"/>
      <c r="H40" s="175"/>
      <c r="I40" s="176"/>
      <c r="J40" s="177"/>
      <c r="K40" s="175"/>
      <c r="L40" s="178"/>
      <c r="M40" s="90"/>
      <c r="N40" s="150"/>
      <c r="O40" s="83"/>
      <c r="P40" s="147"/>
      <c r="Q40" s="151"/>
      <c r="R40" s="152"/>
      <c r="S40" s="175"/>
      <c r="T40" s="179"/>
      <c r="U40" s="180"/>
      <c r="V40" s="181"/>
      <c r="W40" s="182"/>
      <c r="X40" s="182"/>
      <c r="Y40" s="182"/>
      <c r="Z40" s="182"/>
      <c r="AA40" s="182"/>
      <c r="AB40" s="182"/>
      <c r="AC40" s="182"/>
      <c r="AD40" s="183"/>
    </row>
    <row r="41" spans="1:30" s="71" customFormat="1" ht="16.5" customHeight="1">
      <c r="A41" s="72"/>
      <c r="B41" s="68"/>
      <c r="C41" s="74" t="s">
        <v>881</v>
      </c>
      <c r="D41" s="437"/>
      <c r="E41" s="431"/>
      <c r="F41" s="431"/>
      <c r="G41" s="2843"/>
      <c r="H41" s="175"/>
      <c r="I41" s="176"/>
      <c r="J41" s="177"/>
      <c r="K41" s="175"/>
      <c r="L41" s="178"/>
      <c r="M41" s="90"/>
      <c r="N41" s="150"/>
      <c r="O41" s="83"/>
      <c r="P41" s="147"/>
      <c r="Q41" s="151"/>
      <c r="R41" s="152"/>
      <c r="S41" s="175"/>
      <c r="T41" s="179"/>
      <c r="U41" s="180"/>
      <c r="V41" s="181"/>
      <c r="W41" s="182"/>
      <c r="X41" s="182"/>
      <c r="Y41" s="182"/>
      <c r="Z41" s="182"/>
      <c r="AA41" s="182"/>
      <c r="AB41" s="182"/>
      <c r="AC41" s="182"/>
      <c r="AD41" s="183"/>
    </row>
    <row r="42" spans="1:30" s="71" customFormat="1" ht="16.5" customHeight="1">
      <c r="A42" s="72"/>
      <c r="B42" s="68"/>
      <c r="C42" s="73" t="s">
        <v>882</v>
      </c>
      <c r="D42" s="437" t="s">
        <v>569</v>
      </c>
      <c r="E42" s="3090">
        <v>0.21</v>
      </c>
      <c r="F42" s="3090">
        <v>0.06</v>
      </c>
      <c r="G42" s="2833" t="s">
        <v>1669</v>
      </c>
      <c r="H42" s="175"/>
      <c r="I42" s="176"/>
      <c r="J42" s="177"/>
      <c r="K42" s="175"/>
      <c r="L42" s="178"/>
      <c r="M42" s="90"/>
      <c r="N42" s="150"/>
      <c r="O42" s="83"/>
      <c r="P42" s="147"/>
      <c r="Q42" s="151"/>
      <c r="R42" s="152"/>
      <c r="S42" s="175"/>
      <c r="T42" s="149"/>
      <c r="U42" s="180"/>
      <c r="V42" s="181"/>
      <c r="W42" s="182"/>
      <c r="X42" s="182"/>
      <c r="Y42" s="182"/>
      <c r="Z42" s="182"/>
      <c r="AA42" s="182"/>
      <c r="AB42" s="182"/>
      <c r="AC42" s="182"/>
      <c r="AD42" s="183"/>
    </row>
    <row r="43" spans="1:30" s="71" customFormat="1" ht="16.5" customHeight="1">
      <c r="A43" s="72"/>
      <c r="B43" s="68"/>
      <c r="C43" s="79" t="s">
        <v>862</v>
      </c>
      <c r="D43" s="437" t="s">
        <v>570</v>
      </c>
      <c r="E43" s="3090">
        <v>0.21</v>
      </c>
      <c r="F43" s="3090">
        <v>0.06</v>
      </c>
      <c r="G43" s="2833" t="s">
        <v>1669</v>
      </c>
      <c r="H43" s="175"/>
      <c r="I43" s="176"/>
      <c r="J43" s="177"/>
      <c r="K43" s="175"/>
      <c r="L43" s="178"/>
      <c r="M43" s="90"/>
      <c r="N43" s="150"/>
      <c r="O43" s="83"/>
      <c r="P43" s="147"/>
      <c r="Q43" s="151"/>
      <c r="R43" s="152"/>
      <c r="S43" s="175"/>
      <c r="T43" s="149"/>
      <c r="U43" s="180"/>
      <c r="V43" s="181"/>
      <c r="W43" s="182"/>
      <c r="X43" s="182"/>
      <c r="Y43" s="182"/>
      <c r="Z43" s="182"/>
      <c r="AA43" s="182"/>
      <c r="AB43" s="182"/>
      <c r="AC43" s="182"/>
      <c r="AD43" s="183"/>
    </row>
    <row r="44" spans="1:30" s="71" customFormat="1" ht="16.5" customHeight="1">
      <c r="A44" s="72"/>
      <c r="B44" s="68" t="s">
        <v>893</v>
      </c>
      <c r="C44" s="68" t="s">
        <v>572</v>
      </c>
      <c r="D44" s="437"/>
      <c r="E44" s="431"/>
      <c r="F44" s="431"/>
      <c r="G44" s="2843"/>
      <c r="H44" s="175"/>
      <c r="I44" s="176"/>
      <c r="J44" s="177"/>
      <c r="K44" s="175"/>
      <c r="L44" s="178"/>
      <c r="M44" s="90"/>
      <c r="N44" s="150"/>
      <c r="O44" s="83"/>
      <c r="P44" s="147"/>
      <c r="Q44" s="151"/>
      <c r="R44" s="152"/>
      <c r="S44" s="175"/>
      <c r="T44" s="149"/>
      <c r="U44" s="180"/>
      <c r="V44" s="181"/>
      <c r="W44" s="182"/>
      <c r="X44" s="182"/>
      <c r="Y44" s="182"/>
      <c r="Z44" s="182"/>
      <c r="AA44" s="182"/>
      <c r="AB44" s="182"/>
      <c r="AC44" s="182"/>
      <c r="AD44" s="183"/>
    </row>
    <row r="45" spans="1:30" s="71" customFormat="1" ht="16.5" customHeight="1">
      <c r="A45" s="72"/>
      <c r="B45" s="68"/>
      <c r="C45" s="79"/>
      <c r="D45" s="709" t="s">
        <v>235</v>
      </c>
      <c r="E45" s="3090">
        <v>0.21</v>
      </c>
      <c r="F45" s="3090">
        <v>0.06</v>
      </c>
      <c r="G45" s="2833" t="s">
        <v>1669</v>
      </c>
      <c r="H45" s="175"/>
      <c r="I45" s="176"/>
      <c r="J45" s="177"/>
      <c r="K45" s="175"/>
      <c r="L45" s="178"/>
      <c r="M45" s="90"/>
      <c r="N45" s="150"/>
      <c r="O45" s="83"/>
      <c r="P45" s="147"/>
      <c r="Q45" s="151"/>
      <c r="R45" s="152"/>
      <c r="S45" s="175"/>
      <c r="T45" s="149"/>
      <c r="U45" s="90"/>
      <c r="V45" s="81"/>
      <c r="W45" s="82"/>
      <c r="X45" s="82"/>
      <c r="Y45" s="82"/>
      <c r="Z45" s="184"/>
      <c r="AA45" s="82"/>
      <c r="AB45" s="82"/>
      <c r="AC45" s="82"/>
      <c r="AD45" s="83"/>
    </row>
    <row r="46" spans="1:30" s="71" customFormat="1" ht="16.5" customHeight="1">
      <c r="A46" s="72"/>
      <c r="B46" s="68"/>
      <c r="C46" s="79"/>
      <c r="D46" s="709" t="s">
        <v>236</v>
      </c>
      <c r="E46" s="3090">
        <v>0.21</v>
      </c>
      <c r="F46" s="3090">
        <v>0.06</v>
      </c>
      <c r="G46" s="2833" t="s">
        <v>1669</v>
      </c>
      <c r="H46" s="175"/>
      <c r="I46" s="176"/>
      <c r="J46" s="177"/>
      <c r="K46" s="175"/>
      <c r="L46" s="178"/>
      <c r="M46" s="90"/>
      <c r="N46" s="150"/>
      <c r="O46" s="83"/>
      <c r="P46" s="147"/>
      <c r="Q46" s="151"/>
      <c r="R46" s="152"/>
      <c r="S46" s="175"/>
      <c r="T46" s="149"/>
      <c r="U46" s="90"/>
      <c r="V46" s="81"/>
      <c r="W46" s="82"/>
      <c r="X46" s="184"/>
      <c r="Y46" s="82"/>
      <c r="Z46" s="184"/>
      <c r="AA46" s="184"/>
      <c r="AB46" s="82"/>
      <c r="AC46" s="82"/>
      <c r="AD46" s="83"/>
    </row>
    <row r="47" spans="1:30" s="71" customFormat="1" ht="16.5" customHeight="1">
      <c r="A47" s="72"/>
      <c r="B47" s="68"/>
      <c r="C47" s="79"/>
      <c r="D47" s="709" t="s">
        <v>237</v>
      </c>
      <c r="E47" s="3090">
        <v>0.21</v>
      </c>
      <c r="F47" s="3090">
        <v>0.06</v>
      </c>
      <c r="G47" s="2833" t="s">
        <v>1669</v>
      </c>
      <c r="H47" s="175"/>
      <c r="I47" s="176"/>
      <c r="J47" s="177"/>
      <c r="K47" s="175"/>
      <c r="L47" s="178"/>
      <c r="M47" s="90"/>
      <c r="N47" s="150"/>
      <c r="O47" s="83"/>
      <c r="P47" s="147"/>
      <c r="Q47" s="151"/>
      <c r="R47" s="152"/>
      <c r="S47" s="175"/>
      <c r="T47" s="149"/>
      <c r="U47" s="90"/>
      <c r="V47" s="77"/>
      <c r="W47" s="82"/>
      <c r="X47" s="184"/>
      <c r="Y47" s="184"/>
      <c r="Z47" s="82"/>
      <c r="AA47" s="82"/>
      <c r="AB47" s="82"/>
      <c r="AC47" s="184"/>
      <c r="AD47" s="185"/>
    </row>
    <row r="48" spans="1:30" s="71" customFormat="1" ht="16.5" customHeight="1">
      <c r="A48" s="72"/>
      <c r="B48" s="68" t="s">
        <v>894</v>
      </c>
      <c r="C48" s="68" t="s">
        <v>573</v>
      </c>
      <c r="D48" s="437" t="s">
        <v>865</v>
      </c>
      <c r="E48" s="3090">
        <v>0.21</v>
      </c>
      <c r="F48" s="3090">
        <v>0.06</v>
      </c>
      <c r="G48" s="2833" t="s">
        <v>1670</v>
      </c>
      <c r="H48" s="138"/>
      <c r="I48" s="139"/>
      <c r="J48" s="140"/>
      <c r="K48" s="138"/>
      <c r="L48" s="141"/>
      <c r="M48" s="142"/>
      <c r="N48" s="143"/>
      <c r="O48" s="140"/>
      <c r="P48" s="138"/>
      <c r="Q48" s="144"/>
      <c r="R48" s="145"/>
      <c r="S48" s="138"/>
      <c r="T48" s="186"/>
      <c r="U48" s="90"/>
      <c r="V48" s="81"/>
      <c r="W48" s="82"/>
      <c r="X48" s="82"/>
      <c r="Y48" s="82"/>
      <c r="Z48" s="82"/>
      <c r="AA48" s="82"/>
      <c r="AB48" s="82"/>
      <c r="AC48" s="82"/>
      <c r="AD48" s="83"/>
    </row>
    <row r="49" spans="1:30" s="71" customFormat="1" ht="16.5" customHeight="1">
      <c r="A49" s="72"/>
      <c r="B49" s="68" t="s">
        <v>895</v>
      </c>
      <c r="C49" s="68" t="s">
        <v>574</v>
      </c>
      <c r="D49" s="439"/>
      <c r="E49" s="430"/>
      <c r="F49" s="430"/>
      <c r="G49" s="2833"/>
      <c r="H49" s="91"/>
      <c r="I49" s="127"/>
      <c r="J49" s="88"/>
      <c r="K49" s="91"/>
      <c r="L49" s="86"/>
      <c r="M49" s="89"/>
      <c r="N49" s="128"/>
      <c r="O49" s="88"/>
      <c r="P49" s="91"/>
      <c r="Q49" s="78"/>
      <c r="R49" s="69"/>
      <c r="S49" s="91"/>
      <c r="T49" s="86"/>
      <c r="U49" s="89"/>
      <c r="V49" s="128"/>
      <c r="W49" s="129"/>
      <c r="X49" s="129"/>
      <c r="Y49" s="129"/>
      <c r="Z49" s="129"/>
      <c r="AA49" s="129"/>
      <c r="AB49" s="129"/>
      <c r="AC49" s="129"/>
      <c r="AD49" s="88"/>
    </row>
    <row r="50" spans="1:30" s="71" customFormat="1" ht="16.5" customHeight="1">
      <c r="A50" s="72"/>
      <c r="B50" s="68"/>
      <c r="C50" s="187" t="s">
        <v>576</v>
      </c>
      <c r="D50" s="437" t="s">
        <v>575</v>
      </c>
      <c r="E50" s="3090">
        <v>0.21</v>
      </c>
      <c r="F50" s="3090">
        <v>0.06</v>
      </c>
      <c r="G50" s="2833" t="s">
        <v>1671</v>
      </c>
      <c r="H50" s="130"/>
      <c r="I50" s="188"/>
      <c r="J50" s="131"/>
      <c r="K50" s="130"/>
      <c r="L50" s="132"/>
      <c r="M50" s="133"/>
      <c r="N50" s="134"/>
      <c r="O50" s="131"/>
      <c r="P50" s="130"/>
      <c r="Q50" s="135"/>
      <c r="R50" s="136"/>
      <c r="S50" s="130"/>
      <c r="T50" s="132"/>
      <c r="U50" s="133"/>
      <c r="V50" s="134"/>
      <c r="W50" s="137"/>
      <c r="X50" s="137"/>
      <c r="Y50" s="137"/>
      <c r="Z50" s="137"/>
      <c r="AA50" s="137"/>
      <c r="AB50" s="137"/>
      <c r="AC50" s="137"/>
      <c r="AD50" s="131"/>
    </row>
    <row r="51" spans="1:30" s="71" customFormat="1" ht="16.5" customHeight="1">
      <c r="A51" s="72"/>
      <c r="B51" s="68"/>
      <c r="C51" s="187" t="s">
        <v>577</v>
      </c>
      <c r="D51" s="437" t="s">
        <v>575</v>
      </c>
      <c r="E51" s="3090">
        <v>0.21</v>
      </c>
      <c r="F51" s="3090">
        <v>0.06</v>
      </c>
      <c r="G51" s="2833" t="s">
        <v>1671</v>
      </c>
      <c r="H51" s="130"/>
      <c r="I51" s="188"/>
      <c r="J51" s="131"/>
      <c r="K51" s="130"/>
      <c r="L51" s="132"/>
      <c r="M51" s="133"/>
      <c r="N51" s="134"/>
      <c r="O51" s="131"/>
      <c r="P51" s="130"/>
      <c r="Q51" s="135"/>
      <c r="R51" s="136"/>
      <c r="S51" s="138"/>
      <c r="T51" s="132"/>
      <c r="U51" s="133"/>
      <c r="V51" s="134"/>
      <c r="W51" s="137"/>
      <c r="X51" s="137"/>
      <c r="Y51" s="137"/>
      <c r="Z51" s="137"/>
      <c r="AA51" s="137"/>
      <c r="AB51" s="137"/>
      <c r="AC51" s="137"/>
      <c r="AD51" s="131"/>
    </row>
    <row r="52" spans="1:30" s="193" customFormat="1" ht="16.5" customHeight="1">
      <c r="A52" s="189"/>
      <c r="B52" s="190"/>
      <c r="C52" s="187" t="s">
        <v>52</v>
      </c>
      <c r="D52" s="437" t="s">
        <v>575</v>
      </c>
      <c r="E52" s="3090">
        <v>0.21</v>
      </c>
      <c r="F52" s="3090">
        <v>0.06</v>
      </c>
      <c r="G52" s="2833" t="s">
        <v>1671</v>
      </c>
      <c r="H52" s="130"/>
      <c r="I52" s="156"/>
      <c r="J52" s="131"/>
      <c r="K52" s="130"/>
      <c r="L52" s="132"/>
      <c r="M52" s="133"/>
      <c r="N52" s="134"/>
      <c r="O52" s="131"/>
      <c r="P52" s="130"/>
      <c r="Q52" s="135"/>
      <c r="R52" s="136"/>
      <c r="S52" s="138"/>
      <c r="T52" s="132"/>
      <c r="U52" s="133"/>
      <c r="V52" s="191"/>
      <c r="W52" s="192"/>
      <c r="X52" s="192"/>
      <c r="Y52" s="192"/>
      <c r="Z52" s="192"/>
      <c r="AA52" s="192"/>
      <c r="AB52" s="192"/>
      <c r="AC52" s="192"/>
      <c r="AD52" s="177"/>
    </row>
    <row r="53" spans="1:30" s="193" customFormat="1" ht="16.5" customHeight="1">
      <c r="A53" s="189"/>
      <c r="B53" s="29"/>
      <c r="C53" s="187"/>
      <c r="D53" s="437"/>
      <c r="E53" s="430"/>
      <c r="F53" s="430"/>
      <c r="G53" s="2833"/>
      <c r="H53" s="130"/>
      <c r="I53" s="156"/>
      <c r="J53" s="131"/>
      <c r="K53" s="130"/>
      <c r="L53" s="132"/>
      <c r="M53" s="133"/>
      <c r="N53" s="134"/>
      <c r="O53" s="131"/>
      <c r="P53" s="130"/>
      <c r="Q53" s="135"/>
      <c r="R53" s="136"/>
      <c r="S53" s="138"/>
      <c r="T53" s="132"/>
      <c r="U53" s="133"/>
      <c r="V53" s="191"/>
      <c r="W53" s="192"/>
      <c r="X53" s="192"/>
      <c r="Y53" s="192"/>
      <c r="Z53" s="192"/>
      <c r="AA53" s="192"/>
      <c r="AB53" s="192"/>
      <c r="AC53" s="192"/>
      <c r="AD53" s="177"/>
    </row>
    <row r="54" spans="1:30" s="71" customFormat="1" ht="16.5" customHeight="1">
      <c r="A54" s="66" t="s">
        <v>878</v>
      </c>
      <c r="B54" s="67" t="s">
        <v>578</v>
      </c>
      <c r="C54" s="68"/>
      <c r="D54" s="438"/>
      <c r="E54" s="433"/>
      <c r="F54" s="433"/>
      <c r="G54" s="2833"/>
      <c r="H54" s="138"/>
      <c r="I54" s="139"/>
      <c r="J54" s="140"/>
      <c r="K54" s="138"/>
      <c r="L54" s="141"/>
      <c r="M54" s="142"/>
      <c r="N54" s="143"/>
      <c r="O54" s="140"/>
      <c r="P54" s="138"/>
      <c r="Q54" s="144"/>
      <c r="R54" s="145"/>
      <c r="S54" s="138"/>
      <c r="T54" s="141"/>
      <c r="U54" s="142"/>
      <c r="V54" s="143"/>
      <c r="W54" s="146"/>
      <c r="X54" s="146"/>
      <c r="Y54" s="146"/>
      <c r="Z54" s="146"/>
      <c r="AA54" s="146"/>
      <c r="AB54" s="146"/>
      <c r="AC54" s="146"/>
      <c r="AD54" s="140"/>
    </row>
    <row r="55" spans="1:30" s="71" customFormat="1" ht="16.5" customHeight="1">
      <c r="A55" s="72"/>
      <c r="B55" s="68"/>
      <c r="C55" s="68"/>
      <c r="D55" s="437" t="s">
        <v>865</v>
      </c>
      <c r="E55" s="3090">
        <v>0.21</v>
      </c>
      <c r="F55" s="3090">
        <v>0.06</v>
      </c>
      <c r="G55" s="2833" t="s">
        <v>1672</v>
      </c>
      <c r="H55" s="91"/>
      <c r="I55" s="194"/>
      <c r="J55" s="177"/>
      <c r="K55" s="91"/>
      <c r="L55" s="141"/>
      <c r="M55" s="142"/>
      <c r="N55" s="143"/>
      <c r="O55" s="140"/>
      <c r="P55" s="138"/>
      <c r="Q55" s="144"/>
      <c r="R55" s="145"/>
      <c r="S55" s="138"/>
      <c r="T55" s="186"/>
      <c r="U55" s="90"/>
      <c r="V55" s="81"/>
      <c r="W55" s="82"/>
      <c r="X55" s="82"/>
      <c r="Y55" s="82"/>
      <c r="Z55" s="82"/>
      <c r="AA55" s="82"/>
      <c r="AB55" s="82"/>
      <c r="AC55" s="82"/>
      <c r="AD55" s="83"/>
    </row>
    <row r="56" spans="1:30" s="71" customFormat="1" ht="16.5" customHeight="1">
      <c r="A56" s="66" t="s">
        <v>883</v>
      </c>
      <c r="B56" s="67" t="s">
        <v>579</v>
      </c>
      <c r="C56" s="68"/>
      <c r="D56" s="438"/>
      <c r="E56" s="433"/>
      <c r="F56" s="433"/>
      <c r="G56" s="2833"/>
      <c r="H56" s="138"/>
      <c r="I56" s="139"/>
      <c r="J56" s="140"/>
      <c r="K56" s="138"/>
      <c r="L56" s="141"/>
      <c r="M56" s="142"/>
      <c r="N56" s="143"/>
      <c r="O56" s="140"/>
      <c r="P56" s="138"/>
      <c r="Q56" s="144"/>
      <c r="R56" s="145"/>
      <c r="S56" s="138"/>
      <c r="T56" s="141"/>
      <c r="U56" s="142"/>
      <c r="V56" s="143"/>
      <c r="W56" s="146"/>
      <c r="X56" s="146"/>
      <c r="Y56" s="146"/>
      <c r="Z56" s="146"/>
      <c r="AA56" s="146"/>
      <c r="AB56" s="146"/>
      <c r="AC56" s="146"/>
      <c r="AD56" s="140"/>
    </row>
    <row r="57" spans="1:30" s="71" customFormat="1" ht="16.5" customHeight="1">
      <c r="A57" s="72"/>
      <c r="B57" s="68" t="s">
        <v>896</v>
      </c>
      <c r="C57" s="68" t="s">
        <v>580</v>
      </c>
      <c r="D57" s="437" t="s">
        <v>865</v>
      </c>
      <c r="E57" s="3090">
        <v>0.21</v>
      </c>
      <c r="F57" s="3090">
        <v>0.06</v>
      </c>
      <c r="G57" s="2833" t="s">
        <v>1673</v>
      </c>
      <c r="H57" s="91"/>
      <c r="I57" s="194"/>
      <c r="J57" s="177"/>
      <c r="K57" s="91"/>
      <c r="L57" s="141"/>
      <c r="M57" s="142"/>
      <c r="N57" s="143"/>
      <c r="O57" s="140"/>
      <c r="P57" s="138"/>
      <c r="Q57" s="144"/>
      <c r="R57" s="145"/>
      <c r="S57" s="138"/>
      <c r="T57" s="186"/>
      <c r="U57" s="90"/>
      <c r="V57" s="81"/>
      <c r="W57" s="82"/>
      <c r="X57" s="82"/>
      <c r="Y57" s="82"/>
      <c r="Z57" s="82"/>
      <c r="AA57" s="82"/>
      <c r="AB57" s="82"/>
      <c r="AC57" s="82"/>
      <c r="AD57" s="83"/>
    </row>
    <row r="58" spans="1:30" s="71" customFormat="1" ht="16.5" customHeight="1">
      <c r="A58" s="72"/>
      <c r="B58" s="68" t="s">
        <v>897</v>
      </c>
      <c r="C58" s="68" t="s">
        <v>1830</v>
      </c>
      <c r="D58" s="438"/>
      <c r="E58" s="433"/>
      <c r="F58" s="433"/>
      <c r="G58" s="2833"/>
      <c r="H58" s="138"/>
      <c r="I58" s="139"/>
      <c r="J58" s="140"/>
      <c r="K58" s="138"/>
      <c r="L58" s="141"/>
      <c r="M58" s="142"/>
      <c r="N58" s="143"/>
      <c r="O58" s="140"/>
      <c r="P58" s="138"/>
      <c r="Q58" s="144"/>
      <c r="R58" s="145"/>
      <c r="S58" s="138"/>
      <c r="T58" s="141"/>
      <c r="U58" s="142"/>
      <c r="V58" s="143"/>
      <c r="W58" s="146"/>
      <c r="X58" s="146"/>
      <c r="Y58" s="146"/>
      <c r="Z58" s="146"/>
      <c r="AA58" s="146"/>
      <c r="AB58" s="146"/>
      <c r="AC58" s="146"/>
      <c r="AD58" s="140"/>
    </row>
    <row r="59" spans="1:30" s="71" customFormat="1" ht="16.5" customHeight="1">
      <c r="A59" s="72"/>
      <c r="B59" s="73"/>
      <c r="C59" s="187" t="s">
        <v>582</v>
      </c>
      <c r="D59" s="437"/>
      <c r="E59" s="434"/>
      <c r="F59" s="434"/>
      <c r="G59" s="2833"/>
      <c r="H59" s="138"/>
      <c r="I59" s="173"/>
      <c r="J59" s="195"/>
      <c r="K59" s="138"/>
      <c r="L59" s="196"/>
      <c r="M59" s="197"/>
      <c r="N59" s="198"/>
      <c r="O59" s="195"/>
      <c r="P59" s="199"/>
      <c r="Q59" s="200"/>
      <c r="R59" s="201"/>
      <c r="S59" s="138"/>
      <c r="T59" s="141"/>
      <c r="U59" s="142"/>
      <c r="V59" s="143"/>
      <c r="W59" s="146"/>
      <c r="X59" s="146"/>
      <c r="Y59" s="146"/>
      <c r="Z59" s="146"/>
      <c r="AA59" s="146"/>
      <c r="AB59" s="146"/>
      <c r="AC59" s="146"/>
      <c r="AD59" s="140"/>
    </row>
    <row r="60" spans="1:30" s="71" customFormat="1" ht="16.5" customHeight="1">
      <c r="A60" s="72"/>
      <c r="B60" s="73"/>
      <c r="C60" s="73" t="s">
        <v>519</v>
      </c>
      <c r="D60" s="437"/>
      <c r="E60" s="429"/>
      <c r="F60" s="429"/>
      <c r="G60" s="2833"/>
      <c r="H60" s="138"/>
      <c r="I60" s="139"/>
      <c r="J60" s="140"/>
      <c r="K60" s="138"/>
      <c r="L60" s="141"/>
      <c r="M60" s="142"/>
      <c r="N60" s="143"/>
      <c r="O60" s="140"/>
      <c r="P60" s="138"/>
      <c r="Q60" s="144"/>
      <c r="R60" s="145"/>
      <c r="S60" s="138"/>
      <c r="T60" s="141"/>
      <c r="U60" s="142"/>
      <c r="V60" s="143"/>
      <c r="W60" s="146"/>
      <c r="X60" s="146"/>
      <c r="Y60" s="146"/>
      <c r="Z60" s="146"/>
      <c r="AA60" s="146"/>
      <c r="AB60" s="146"/>
      <c r="AC60" s="146"/>
      <c r="AD60" s="140"/>
    </row>
    <row r="61" spans="1:30" s="71" customFormat="1" ht="16.5" customHeight="1">
      <c r="A61" s="72"/>
      <c r="B61" s="73"/>
      <c r="C61" s="202"/>
      <c r="D61" s="437" t="s">
        <v>887</v>
      </c>
      <c r="E61" s="3090">
        <v>0.21</v>
      </c>
      <c r="F61" s="3090">
        <v>0.06</v>
      </c>
      <c r="G61" s="2833" t="s">
        <v>1674</v>
      </c>
      <c r="H61" s="165"/>
      <c r="I61" s="203"/>
      <c r="J61" s="177"/>
      <c r="K61" s="165"/>
      <c r="L61" s="204"/>
      <c r="M61" s="205"/>
      <c r="N61" s="150"/>
      <c r="O61" s="177"/>
      <c r="P61" s="165"/>
      <c r="Q61" s="206"/>
      <c r="R61" s="207"/>
      <c r="S61" s="165"/>
      <c r="T61" s="167"/>
      <c r="U61" s="168"/>
      <c r="V61" s="169"/>
      <c r="W61" s="208"/>
      <c r="X61" s="208"/>
      <c r="Y61" s="208"/>
      <c r="Z61" s="208"/>
      <c r="AA61" s="208"/>
      <c r="AB61" s="208"/>
      <c r="AC61" s="208"/>
      <c r="AD61" s="166"/>
    </row>
    <row r="62" spans="1:30" s="71" customFormat="1" ht="16.5" customHeight="1">
      <c r="A62" s="72"/>
      <c r="B62" s="68" t="s">
        <v>898</v>
      </c>
      <c r="C62" s="68" t="s">
        <v>520</v>
      </c>
      <c r="D62" s="438"/>
      <c r="E62" s="434"/>
      <c r="F62" s="434"/>
      <c r="G62" s="2833"/>
      <c r="H62" s="91"/>
      <c r="I62" s="127"/>
      <c r="J62" s="88"/>
      <c r="K62" s="91"/>
      <c r="L62" s="86"/>
      <c r="M62" s="89"/>
      <c r="N62" s="128"/>
      <c r="O62" s="88"/>
      <c r="P62" s="91"/>
      <c r="Q62" s="78"/>
      <c r="R62" s="69"/>
      <c r="S62" s="91"/>
      <c r="T62" s="86"/>
      <c r="U62" s="89"/>
      <c r="V62" s="128"/>
      <c r="W62" s="129"/>
      <c r="X62" s="129"/>
      <c r="Y62" s="129"/>
      <c r="Z62" s="129"/>
      <c r="AA62" s="129"/>
      <c r="AB62" s="129"/>
      <c r="AC62" s="129"/>
      <c r="AD62" s="88"/>
    </row>
    <row r="63" spans="1:30" s="71" customFormat="1" ht="16.5" customHeight="1">
      <c r="A63" s="66" t="s">
        <v>884</v>
      </c>
      <c r="B63" s="67" t="s">
        <v>521</v>
      </c>
      <c r="C63" s="68"/>
      <c r="D63" s="437"/>
      <c r="E63" s="3090"/>
      <c r="F63" s="3090"/>
      <c r="G63" s="2833"/>
      <c r="H63" s="138"/>
      <c r="I63" s="139"/>
      <c r="J63" s="140"/>
      <c r="K63" s="138"/>
      <c r="L63" s="141"/>
      <c r="M63" s="142"/>
      <c r="N63" s="143"/>
      <c r="O63" s="140"/>
      <c r="P63" s="138"/>
      <c r="Q63" s="144"/>
      <c r="R63" s="145"/>
      <c r="S63" s="138"/>
      <c r="T63" s="141"/>
      <c r="U63" s="142"/>
      <c r="V63" s="143"/>
      <c r="W63" s="146"/>
      <c r="X63" s="146"/>
      <c r="Y63" s="146"/>
      <c r="Z63" s="146"/>
      <c r="AA63" s="146"/>
      <c r="AB63" s="146"/>
      <c r="AC63" s="146"/>
      <c r="AD63" s="140"/>
    </row>
    <row r="64" spans="1:30" s="71" customFormat="1" ht="16.5" customHeight="1">
      <c r="A64" s="72"/>
      <c r="B64" s="68" t="s">
        <v>885</v>
      </c>
      <c r="C64" s="68" t="s">
        <v>522</v>
      </c>
      <c r="D64" s="437"/>
      <c r="E64" s="429"/>
      <c r="F64" s="429"/>
      <c r="G64" s="2833"/>
      <c r="H64" s="138"/>
      <c r="I64" s="139"/>
      <c r="J64" s="140"/>
      <c r="K64" s="138"/>
      <c r="L64" s="141"/>
      <c r="M64" s="142"/>
      <c r="N64" s="143"/>
      <c r="O64" s="140"/>
      <c r="P64" s="138"/>
      <c r="Q64" s="144"/>
      <c r="R64" s="145"/>
      <c r="S64" s="138"/>
      <c r="T64" s="141"/>
      <c r="U64" s="142"/>
      <c r="V64" s="143"/>
      <c r="W64" s="146"/>
      <c r="X64" s="146"/>
      <c r="Y64" s="146"/>
      <c r="Z64" s="146"/>
      <c r="AA64" s="146"/>
      <c r="AB64" s="146"/>
      <c r="AC64" s="146"/>
      <c r="AD64" s="140"/>
    </row>
    <row r="65" spans="1:30" s="71" customFormat="1" ht="16.5" customHeight="1">
      <c r="A65" s="72"/>
      <c r="B65" s="68" t="s">
        <v>886</v>
      </c>
      <c r="C65" s="68" t="s">
        <v>523</v>
      </c>
      <c r="D65" s="437" t="s">
        <v>865</v>
      </c>
      <c r="E65" s="3090">
        <v>0.21</v>
      </c>
      <c r="F65" s="3090">
        <v>0.06</v>
      </c>
      <c r="G65" s="2833" t="s">
        <v>1675</v>
      </c>
      <c r="H65" s="91"/>
      <c r="I65" s="209"/>
      <c r="J65" s="177"/>
      <c r="K65" s="91"/>
      <c r="L65" s="210"/>
      <c r="M65" s="211"/>
      <c r="N65" s="212"/>
      <c r="O65" s="213"/>
      <c r="P65" s="214"/>
      <c r="Q65" s="215"/>
      <c r="R65" s="216"/>
      <c r="S65" s="138"/>
      <c r="T65" s="210"/>
      <c r="U65" s="90"/>
      <c r="V65" s="81"/>
      <c r="W65" s="82"/>
      <c r="X65" s="82"/>
      <c r="Y65" s="82"/>
      <c r="Z65" s="82"/>
      <c r="AA65" s="82"/>
      <c r="AB65" s="82"/>
      <c r="AC65" s="82"/>
      <c r="AD65" s="83"/>
    </row>
    <row r="66" spans="1:30" s="71" customFormat="1" ht="16.5" customHeight="1">
      <c r="A66" s="72"/>
      <c r="B66" s="68" t="s">
        <v>1646</v>
      </c>
      <c r="C66" s="68" t="s">
        <v>524</v>
      </c>
      <c r="D66" s="437" t="s">
        <v>865</v>
      </c>
      <c r="E66" s="3090">
        <v>0.21</v>
      </c>
      <c r="F66" s="3090">
        <v>0.06</v>
      </c>
      <c r="G66" s="2833" t="s">
        <v>1675</v>
      </c>
      <c r="H66" s="91"/>
      <c r="I66" s="194"/>
      <c r="J66" s="177"/>
      <c r="K66" s="91"/>
      <c r="L66" s="186"/>
      <c r="M66" s="211"/>
      <c r="N66" s="212"/>
      <c r="O66" s="213"/>
      <c r="P66" s="214"/>
      <c r="Q66" s="217"/>
      <c r="R66" s="216"/>
      <c r="S66" s="138"/>
      <c r="T66" s="186"/>
      <c r="U66" s="90"/>
      <c r="V66" s="81"/>
      <c r="W66" s="82"/>
      <c r="X66" s="82"/>
      <c r="Y66" s="82"/>
      <c r="Z66" s="82"/>
      <c r="AA66" s="82"/>
      <c r="AB66" s="82"/>
      <c r="AC66" s="82"/>
      <c r="AD66" s="83"/>
    </row>
    <row r="67" spans="1:30" s="71" customFormat="1" ht="16.5" customHeight="1">
      <c r="A67" s="72"/>
      <c r="B67" s="68" t="s">
        <v>1647</v>
      </c>
      <c r="C67" s="68" t="s">
        <v>525</v>
      </c>
      <c r="D67" s="437" t="s">
        <v>865</v>
      </c>
      <c r="E67" s="3090">
        <v>0.21</v>
      </c>
      <c r="F67" s="3090">
        <v>0.06</v>
      </c>
      <c r="G67" s="2833" t="s">
        <v>1675</v>
      </c>
      <c r="H67" s="91"/>
      <c r="I67" s="194"/>
      <c r="J67" s="177"/>
      <c r="K67" s="91"/>
      <c r="L67" s="186"/>
      <c r="M67" s="211"/>
      <c r="N67" s="212"/>
      <c r="O67" s="213"/>
      <c r="P67" s="214"/>
      <c r="Q67" s="217"/>
      <c r="R67" s="216"/>
      <c r="S67" s="138"/>
      <c r="T67" s="186"/>
      <c r="U67" s="90"/>
      <c r="V67" s="81"/>
      <c r="W67" s="82"/>
      <c r="X67" s="82"/>
      <c r="Y67" s="82"/>
      <c r="Z67" s="82"/>
      <c r="AA67" s="82"/>
      <c r="AB67" s="82"/>
      <c r="AC67" s="82"/>
      <c r="AD67" s="83"/>
    </row>
    <row r="68" spans="1:30" s="71" customFormat="1" ht="16.5" customHeight="1">
      <c r="A68" s="72"/>
      <c r="B68" s="68" t="s">
        <v>1648</v>
      </c>
      <c r="C68" s="68" t="s">
        <v>1282</v>
      </c>
      <c r="D68" s="437" t="s">
        <v>865</v>
      </c>
      <c r="E68" s="3090">
        <v>0.21</v>
      </c>
      <c r="F68" s="3090">
        <v>0.06</v>
      </c>
      <c r="G68" s="2833" t="s">
        <v>1675</v>
      </c>
      <c r="H68" s="91"/>
      <c r="I68" s="209"/>
      <c r="J68" s="177"/>
      <c r="K68" s="91"/>
      <c r="L68" s="210"/>
      <c r="M68" s="211"/>
      <c r="N68" s="212"/>
      <c r="O68" s="213"/>
      <c r="P68" s="214"/>
      <c r="Q68" s="215"/>
      <c r="R68" s="216"/>
      <c r="S68" s="138"/>
      <c r="T68" s="210"/>
      <c r="U68" s="90"/>
      <c r="V68" s="81"/>
      <c r="W68" s="82"/>
      <c r="X68" s="82"/>
      <c r="Y68" s="82"/>
      <c r="Z68" s="82"/>
      <c r="AA68" s="82"/>
      <c r="AB68" s="82"/>
      <c r="AC68" s="82"/>
      <c r="AD68" s="83"/>
    </row>
    <row r="69" spans="1:30" s="71" customFormat="1" ht="16.5" customHeight="1">
      <c r="A69" s="72"/>
      <c r="B69" s="68" t="s">
        <v>899</v>
      </c>
      <c r="C69" s="68" t="s">
        <v>526</v>
      </c>
      <c r="D69" s="437"/>
      <c r="E69" s="431"/>
      <c r="F69" s="431"/>
      <c r="G69" s="2833"/>
      <c r="H69" s="138"/>
      <c r="I69" s="139"/>
      <c r="J69" s="140"/>
      <c r="K69" s="138"/>
      <c r="L69" s="186"/>
      <c r="M69" s="211"/>
      <c r="N69" s="212"/>
      <c r="O69" s="213"/>
      <c r="P69" s="214"/>
      <c r="Q69" s="217"/>
      <c r="R69" s="216"/>
      <c r="S69" s="138"/>
      <c r="T69" s="186"/>
      <c r="U69" s="142"/>
      <c r="V69" s="143"/>
      <c r="W69" s="146"/>
      <c r="X69" s="146"/>
      <c r="Y69" s="146"/>
      <c r="Z69" s="146"/>
      <c r="AA69" s="146"/>
      <c r="AB69" s="146"/>
      <c r="AC69" s="146"/>
      <c r="AD69" s="140"/>
    </row>
    <row r="70" spans="1:30" s="71" customFormat="1" ht="16.5" customHeight="1">
      <c r="A70" s="72"/>
      <c r="B70" s="73"/>
      <c r="C70" s="68" t="s">
        <v>527</v>
      </c>
      <c r="D70" s="437"/>
      <c r="E70" s="431"/>
      <c r="F70" s="431"/>
      <c r="G70" s="2833"/>
      <c r="H70" s="138"/>
      <c r="I70" s="139"/>
      <c r="J70" s="140"/>
      <c r="K70" s="138"/>
      <c r="L70" s="186"/>
      <c r="M70" s="211"/>
      <c r="N70" s="212"/>
      <c r="O70" s="213"/>
      <c r="P70" s="214"/>
      <c r="Q70" s="217"/>
      <c r="R70" s="216"/>
      <c r="S70" s="138"/>
      <c r="T70" s="186"/>
      <c r="U70" s="142"/>
      <c r="V70" s="143"/>
      <c r="W70" s="146"/>
      <c r="X70" s="146"/>
      <c r="Y70" s="146"/>
      <c r="Z70" s="146"/>
      <c r="AA70" s="146"/>
      <c r="AB70" s="146"/>
      <c r="AC70" s="146"/>
      <c r="AD70" s="140"/>
    </row>
    <row r="71" spans="1:30" s="71" customFormat="1" ht="16.5" customHeight="1">
      <c r="A71" s="72"/>
      <c r="B71" s="73"/>
      <c r="C71" s="218" t="s">
        <v>1649</v>
      </c>
      <c r="D71" s="437" t="s">
        <v>865</v>
      </c>
      <c r="E71" s="3090">
        <v>0.21</v>
      </c>
      <c r="F71" s="3090">
        <v>0.06</v>
      </c>
      <c r="G71" s="2833" t="s">
        <v>1676</v>
      </c>
      <c r="H71" s="91"/>
      <c r="I71" s="194"/>
      <c r="J71" s="177"/>
      <c r="K71" s="91"/>
      <c r="L71" s="186"/>
      <c r="M71" s="211"/>
      <c r="N71" s="212"/>
      <c r="O71" s="213"/>
      <c r="P71" s="214"/>
      <c r="Q71" s="217"/>
      <c r="R71" s="216"/>
      <c r="S71" s="138"/>
      <c r="T71" s="186"/>
      <c r="U71" s="90"/>
      <c r="V71" s="81"/>
      <c r="W71" s="82"/>
      <c r="X71" s="82"/>
      <c r="Y71" s="82"/>
      <c r="Z71" s="82"/>
      <c r="AA71" s="82"/>
      <c r="AB71" s="82"/>
      <c r="AC71" s="82"/>
      <c r="AD71" s="83"/>
    </row>
    <row r="72" spans="1:30" s="71" customFormat="1" ht="16.5" customHeight="1">
      <c r="A72" s="72"/>
      <c r="B72" s="73"/>
      <c r="C72" s="218" t="s">
        <v>1650</v>
      </c>
      <c r="D72" s="437" t="s">
        <v>865</v>
      </c>
      <c r="E72" s="3090">
        <v>0.21</v>
      </c>
      <c r="F72" s="3090">
        <v>0.06</v>
      </c>
      <c r="G72" s="2833" t="s">
        <v>1677</v>
      </c>
      <c r="H72" s="91"/>
      <c r="I72" s="194"/>
      <c r="J72" s="177"/>
      <c r="K72" s="91"/>
      <c r="L72" s="186"/>
      <c r="M72" s="211"/>
      <c r="N72" s="212"/>
      <c r="O72" s="213"/>
      <c r="P72" s="214"/>
      <c r="Q72" s="217"/>
      <c r="R72" s="216"/>
      <c r="S72" s="138"/>
      <c r="T72" s="186"/>
      <c r="U72" s="90"/>
      <c r="V72" s="81"/>
      <c r="W72" s="82"/>
      <c r="X72" s="82"/>
      <c r="Y72" s="82"/>
      <c r="Z72" s="82"/>
      <c r="AA72" s="82"/>
      <c r="AB72" s="82"/>
      <c r="AC72" s="82"/>
      <c r="AD72" s="83"/>
    </row>
    <row r="73" spans="1:30" s="71" customFormat="1" ht="16.5" customHeight="1">
      <c r="A73" s="72"/>
      <c r="B73" s="73"/>
      <c r="C73" s="218" t="s">
        <v>798</v>
      </c>
      <c r="D73" s="437" t="s">
        <v>865</v>
      </c>
      <c r="E73" s="3090">
        <v>0.21</v>
      </c>
      <c r="F73" s="3090">
        <v>0.06</v>
      </c>
      <c r="G73" s="430"/>
      <c r="H73" s="91"/>
      <c r="I73" s="194"/>
      <c r="J73" s="177"/>
      <c r="K73" s="91"/>
      <c r="L73" s="186"/>
      <c r="M73" s="211"/>
      <c r="N73" s="212"/>
      <c r="O73" s="213"/>
      <c r="P73" s="214"/>
      <c r="Q73" s="217"/>
      <c r="R73" s="216"/>
      <c r="S73" s="138"/>
      <c r="T73" s="186"/>
      <c r="U73" s="90"/>
      <c r="V73" s="81"/>
      <c r="W73" s="82"/>
      <c r="X73" s="82"/>
      <c r="Y73" s="82"/>
      <c r="Z73" s="82"/>
      <c r="AA73" s="82"/>
      <c r="AB73" s="82"/>
      <c r="AC73" s="82"/>
      <c r="AD73" s="83"/>
    </row>
    <row r="74" spans="1:30" s="71" customFormat="1" ht="16.5" customHeight="1" thickBot="1">
      <c r="A74" s="2829"/>
      <c r="B74" s="2830"/>
      <c r="C74" s="2831"/>
      <c r="D74" s="2832"/>
      <c r="E74" s="435"/>
      <c r="F74" s="435"/>
      <c r="G74" s="2844"/>
      <c r="H74" s="91"/>
      <c r="I74" s="3092"/>
      <c r="J74" s="3093"/>
      <c r="K74" s="91"/>
      <c r="L74" s="3094"/>
      <c r="M74" s="3095"/>
      <c r="N74" s="3096"/>
      <c r="O74" s="3097"/>
      <c r="P74" s="214"/>
      <c r="Q74" s="3098"/>
      <c r="R74" s="3099"/>
      <c r="S74" s="138"/>
      <c r="T74" s="3094"/>
      <c r="U74" s="3100"/>
      <c r="V74" s="3101"/>
      <c r="W74" s="3102"/>
      <c r="X74" s="3102"/>
      <c r="Y74" s="3102"/>
      <c r="Z74" s="3102"/>
      <c r="AA74" s="3102"/>
      <c r="AB74" s="3102"/>
      <c r="AC74" s="3102"/>
      <c r="AD74" s="3103"/>
    </row>
    <row r="75" spans="1:30" s="71" customFormat="1" ht="13.5" customHeight="1">
      <c r="D75" s="87"/>
      <c r="E75" s="87"/>
      <c r="F75" s="4223"/>
      <c r="G75" s="4223"/>
      <c r="H75" s="138"/>
      <c r="I75" s="93"/>
      <c r="J75" s="138"/>
      <c r="K75" s="138"/>
      <c r="L75" s="138"/>
      <c r="M75" s="138"/>
      <c r="N75" s="138"/>
      <c r="O75" s="138"/>
      <c r="P75" s="138"/>
      <c r="Q75" s="138"/>
      <c r="R75" s="138"/>
      <c r="S75" s="138"/>
      <c r="T75" s="138"/>
      <c r="U75" s="138"/>
      <c r="V75" s="138"/>
      <c r="W75" s="138"/>
      <c r="X75" s="138"/>
      <c r="Y75" s="138"/>
      <c r="Z75" s="138"/>
      <c r="AA75" s="138"/>
      <c r="AB75" s="138"/>
      <c r="AC75" s="138"/>
      <c r="AD75" s="228"/>
    </row>
    <row r="76" spans="1:30" s="71" customFormat="1" ht="13.5" customHeight="1">
      <c r="D76" s="87"/>
      <c r="E76" s="87"/>
      <c r="F76" s="4222"/>
      <c r="G76" s="4222"/>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row>
    <row r="77" spans="1:30" s="71" customFormat="1" ht="13.5" customHeight="1">
      <c r="A77" s="710" t="s">
        <v>518</v>
      </c>
      <c r="D77" s="87"/>
      <c r="E77" s="87"/>
      <c r="F77" s="4223"/>
      <c r="G77" s="4223"/>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row>
    <row r="78" spans="1:30" s="71" customFormat="1" ht="13.5" customHeight="1">
      <c r="A78" s="711" t="s">
        <v>238</v>
      </c>
      <c r="D78" s="87"/>
      <c r="E78" s="87"/>
      <c r="F78" s="4223"/>
      <c r="G78" s="4223"/>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row>
    <row r="79" spans="1:30" s="1210" customFormat="1">
      <c r="A79" s="1210" t="s">
        <v>904</v>
      </c>
      <c r="D79" s="1211"/>
      <c r="E79" s="1211"/>
      <c r="F79" s="1211"/>
      <c r="G79" s="2845"/>
    </row>
    <row r="80" spans="1:30" s="71" customFormat="1" ht="13.5" customHeight="1">
      <c r="D80" s="87"/>
      <c r="E80" s="87"/>
      <c r="F80" s="63"/>
      <c r="G80" s="91"/>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row>
    <row r="81" spans="6:6" ht="13.5" customHeight="1">
      <c r="F81" s="63"/>
    </row>
    <row r="82" spans="6:6" ht="13.5" customHeight="1">
      <c r="F82" s="63"/>
    </row>
    <row r="83" spans="6:6" ht="13.5" customHeight="1">
      <c r="F83" s="63"/>
    </row>
    <row r="84" spans="6:6" ht="17.25" customHeight="1"/>
    <row r="85" spans="6:6" ht="17.25" customHeight="1"/>
  </sheetData>
  <mergeCells count="15">
    <mergeCell ref="T6:AD6"/>
    <mergeCell ref="L7:M7"/>
    <mergeCell ref="F76:G76"/>
    <mergeCell ref="F77:G77"/>
    <mergeCell ref="F78:G78"/>
    <mergeCell ref="I6:J6"/>
    <mergeCell ref="L6:O6"/>
    <mergeCell ref="Q6:R6"/>
    <mergeCell ref="N7:O7"/>
    <mergeCell ref="T7:U7"/>
    <mergeCell ref="V7:AD7"/>
    <mergeCell ref="T8:U8"/>
    <mergeCell ref="V8:AD8"/>
    <mergeCell ref="F75:G75"/>
    <mergeCell ref="F9:F10"/>
  </mergeCells>
  <phoneticPr fontId="103" type="noConversion"/>
  <pageMargins left="0.55118110236220474" right="0.23622047244094491" top="0.43307086614173229" bottom="0.43307086614173229" header="0.27559055118110237" footer="0.27559055118110237"/>
  <pageSetup paperSize="9" scale="31" orientation="landscape" r:id="rId1"/>
  <headerFooter scaleWithDoc="0" alignWithMargins="0">
    <oddFooter>&amp;C&amp;P/&amp;N</oddFooter>
  </headerFooter>
</worksheet>
</file>

<file path=xl/worksheets/sheet89.xml><?xml version="1.0" encoding="utf-8"?>
<worksheet xmlns="http://schemas.openxmlformats.org/spreadsheetml/2006/main" xmlns:r="http://schemas.openxmlformats.org/officeDocument/2006/relationships">
  <sheetPr published="0" enableFormatConditionsCalculation="0">
    <tabColor theme="3"/>
    <pageSetUpPr fitToPage="1"/>
  </sheetPr>
  <dimension ref="A1:AD85"/>
  <sheetViews>
    <sheetView zoomScaleNormal="100" zoomScaleSheetLayoutView="100" workbookViewId="0">
      <selection activeCell="C10" sqref="C10"/>
    </sheetView>
  </sheetViews>
  <sheetFormatPr baseColWidth="10" defaultColWidth="8.85546875" defaultRowHeight="12.75"/>
  <cols>
    <col min="1" max="1" width="2.85546875" style="1220" customWidth="1"/>
    <col min="2" max="2" width="24.42578125" style="1220" customWidth="1"/>
    <col min="3" max="3" width="124.85546875" style="1220" customWidth="1"/>
    <col min="4" max="4" width="19.42578125" style="3373" customWidth="1"/>
    <col min="5" max="6" width="11.7109375" style="3373" customWidth="1"/>
    <col min="7" max="7" width="14.140625" style="1220" bestFit="1" customWidth="1"/>
    <col min="8" max="8" width="15.7109375" style="1220" bestFit="1" customWidth="1"/>
    <col min="9" max="10" width="10.7109375" style="1220" customWidth="1"/>
    <col min="11" max="11" width="2" style="1220" customWidth="1"/>
    <col min="12" max="15" width="10.42578125" style="1220" customWidth="1"/>
    <col min="16" max="16" width="2" style="1220" customWidth="1"/>
    <col min="17" max="17" width="10.7109375" style="1220" customWidth="1"/>
    <col min="18" max="18" width="16.140625" style="1220" bestFit="1" customWidth="1"/>
    <col min="19" max="19" width="2" style="1220" customWidth="1"/>
    <col min="20" max="30" width="10.7109375" style="1220" customWidth="1"/>
    <col min="31" max="31" width="10.140625" style="1220" customWidth="1"/>
    <col min="32" max="16384" width="8.85546875" style="1220"/>
  </cols>
  <sheetData>
    <row r="1" spans="1:30" s="1325" customFormat="1" ht="18">
      <c r="A1" s="374" t="s">
        <v>1930</v>
      </c>
      <c r="B1" s="374"/>
      <c r="C1" s="374"/>
      <c r="D1" s="377"/>
      <c r="E1" s="381"/>
      <c r="F1" s="381"/>
      <c r="G1" s="381"/>
    </row>
    <row r="2" spans="1:30" s="1326" customFormat="1" ht="11.25">
      <c r="A2" s="357" t="str">
        <f>'PAGE DE GARDE'!C8</f>
        <v>ELECTRICITE</v>
      </c>
      <c r="B2" s="369"/>
      <c r="C2" s="2480" t="str">
        <f>'PAGE DE GARDE'!C10</f>
        <v>PT 2015-2016 V0</v>
      </c>
      <c r="D2" s="366"/>
      <c r="E2" s="369"/>
      <c r="F2" s="369"/>
      <c r="G2" s="369"/>
    </row>
    <row r="3" spans="1:30" s="1326" customFormat="1" ht="11.25">
      <c r="A3" s="1320" t="str">
        <f>'PAGE DE GARDE'!C7</f>
        <v>GRD</v>
      </c>
      <c r="B3" s="369"/>
      <c r="C3" s="357"/>
      <c r="D3" s="366"/>
      <c r="E3" s="369"/>
      <c r="F3" s="369"/>
      <c r="G3" s="369"/>
    </row>
    <row r="4" spans="1:30">
      <c r="A4" s="1763"/>
    </row>
    <row r="5" spans="1:30" ht="18.75" thickBot="1">
      <c r="A5" s="3374"/>
      <c r="B5" s="1409"/>
    </row>
    <row r="6" spans="1:30" s="1758" customFormat="1" ht="15.75">
      <c r="A6" s="3375"/>
      <c r="B6" s="3376"/>
      <c r="C6" s="3376"/>
      <c r="D6" s="3377"/>
      <c r="E6" s="3378"/>
      <c r="F6" s="3378"/>
      <c r="G6" s="3379"/>
      <c r="I6" s="4232" t="s">
        <v>533</v>
      </c>
      <c r="J6" s="4233"/>
      <c r="L6" s="4232" t="s">
        <v>854</v>
      </c>
      <c r="M6" s="4234"/>
      <c r="N6" s="4234"/>
      <c r="O6" s="4233"/>
      <c r="Q6" s="4232" t="s">
        <v>534</v>
      </c>
      <c r="R6" s="4233"/>
      <c r="T6" s="4232" t="s">
        <v>586</v>
      </c>
      <c r="U6" s="4234"/>
      <c r="V6" s="4234"/>
      <c r="W6" s="4234"/>
      <c r="X6" s="4234"/>
      <c r="Y6" s="4234"/>
      <c r="Z6" s="4234"/>
      <c r="AA6" s="4234"/>
      <c r="AB6" s="4234"/>
      <c r="AC6" s="4234"/>
      <c r="AD6" s="4233"/>
    </row>
    <row r="7" spans="1:30" s="3385" customFormat="1" ht="12" thickBot="1">
      <c r="A7" s="3380"/>
      <c r="B7" s="3381"/>
      <c r="C7" s="3381"/>
      <c r="D7" s="3382"/>
      <c r="E7" s="3383"/>
      <c r="F7" s="3383"/>
      <c r="G7" s="3384"/>
      <c r="I7" s="3386"/>
      <c r="J7" s="3387"/>
      <c r="L7" s="4235"/>
      <c r="M7" s="4236"/>
      <c r="N7" s="4236"/>
      <c r="O7" s="4237"/>
      <c r="Q7" s="3388"/>
      <c r="R7" s="3383"/>
      <c r="T7" s="4235"/>
      <c r="U7" s="4236"/>
      <c r="V7" s="4236"/>
      <c r="W7" s="4236"/>
      <c r="X7" s="4236"/>
      <c r="Y7" s="4236"/>
      <c r="Z7" s="4236"/>
      <c r="AA7" s="4236"/>
      <c r="AB7" s="4236"/>
      <c r="AC7" s="4236"/>
      <c r="AD7" s="4237"/>
    </row>
    <row r="8" spans="1:30" s="3385" customFormat="1" ht="35.1" customHeight="1" thickBot="1">
      <c r="A8" s="3380"/>
      <c r="B8" s="3381"/>
      <c r="C8" s="3381"/>
      <c r="D8" s="3382"/>
      <c r="E8" s="3389" t="s">
        <v>1831</v>
      </c>
      <c r="F8" s="3389" t="s">
        <v>1832</v>
      </c>
      <c r="G8" s="3390" t="s">
        <v>528</v>
      </c>
      <c r="H8" s="3391" t="s">
        <v>530</v>
      </c>
      <c r="I8" s="3392" t="s">
        <v>53</v>
      </c>
      <c r="J8" s="3393" t="s">
        <v>54</v>
      </c>
      <c r="K8" s="3394"/>
      <c r="L8" s="3392" t="s">
        <v>0</v>
      </c>
      <c r="M8" s="3393" t="s">
        <v>2</v>
      </c>
      <c r="N8" s="3395" t="s">
        <v>1</v>
      </c>
      <c r="O8" s="3396" t="s">
        <v>3</v>
      </c>
      <c r="P8" s="3394"/>
      <c r="Q8" s="3397" t="s">
        <v>535</v>
      </c>
      <c r="R8" s="3398" t="s">
        <v>536</v>
      </c>
      <c r="T8" s="4243" t="s">
        <v>535</v>
      </c>
      <c r="U8" s="4244"/>
      <c r="V8" s="4238" t="s">
        <v>536</v>
      </c>
      <c r="W8" s="4239"/>
      <c r="X8" s="4239"/>
      <c r="Y8" s="4239"/>
      <c r="Z8" s="4239"/>
      <c r="AA8" s="4239"/>
      <c r="AB8" s="4239"/>
      <c r="AC8" s="4239"/>
      <c r="AD8" s="4240"/>
    </row>
    <row r="9" spans="1:30" s="3385" customFormat="1" ht="35.1" customHeight="1" thickBot="1">
      <c r="A9" s="3380"/>
      <c r="B9" s="3381"/>
      <c r="C9" s="3381"/>
      <c r="D9" s="3382"/>
      <c r="E9" s="3389"/>
      <c r="F9" s="4246" t="s">
        <v>1833</v>
      </c>
      <c r="G9" s="3390" t="s">
        <v>529</v>
      </c>
      <c r="H9" s="3391" t="s">
        <v>531</v>
      </c>
      <c r="I9" s="3399"/>
      <c r="J9" s="3400"/>
      <c r="K9" s="3394"/>
      <c r="L9" s="3392"/>
      <c r="M9" s="3393"/>
      <c r="N9" s="3401"/>
      <c r="O9" s="3396"/>
      <c r="P9" s="3394"/>
      <c r="Q9" s="3397"/>
      <c r="R9" s="3398"/>
      <c r="T9" s="3402"/>
      <c r="U9" s="3403"/>
      <c r="V9" s="3402"/>
      <c r="W9" s="3404"/>
      <c r="X9" s="3404"/>
      <c r="Y9" s="3404"/>
      <c r="Z9" s="3404"/>
      <c r="AA9" s="3404"/>
      <c r="AB9" s="3404"/>
      <c r="AC9" s="3404"/>
      <c r="AD9" s="3403"/>
    </row>
    <row r="10" spans="1:30" s="3385" customFormat="1" ht="35.1" customHeight="1" thickBot="1">
      <c r="A10" s="3380"/>
      <c r="B10" s="3381"/>
      <c r="C10" s="3381"/>
      <c r="D10" s="3382"/>
      <c r="E10" s="3405"/>
      <c r="F10" s="4247"/>
      <c r="G10" s="3406"/>
      <c r="H10" s="3391" t="s">
        <v>532</v>
      </c>
      <c r="I10" s="3399"/>
      <c r="J10" s="3400"/>
      <c r="K10" s="3394"/>
      <c r="L10" s="3392"/>
      <c r="M10" s="3393"/>
      <c r="N10" s="3401"/>
      <c r="O10" s="3396"/>
      <c r="P10" s="3394"/>
      <c r="Q10" s="3397"/>
      <c r="R10" s="3398"/>
      <c r="T10" s="3402"/>
      <c r="U10" s="3403"/>
      <c r="V10" s="3402"/>
      <c r="W10" s="3404"/>
      <c r="X10" s="3404"/>
      <c r="Y10" s="3404"/>
      <c r="Z10" s="3404"/>
      <c r="AA10" s="3404"/>
      <c r="AB10" s="3404"/>
      <c r="AC10" s="3404"/>
      <c r="AD10" s="3403"/>
    </row>
    <row r="11" spans="1:30" s="3385" customFormat="1" ht="16.5" customHeight="1">
      <c r="A11" s="3407" t="s">
        <v>560</v>
      </c>
      <c r="B11" s="3408"/>
      <c r="C11" s="3408"/>
      <c r="D11" s="3409"/>
      <c r="E11" s="3410"/>
      <c r="F11" s="3410"/>
      <c r="G11" s="3411"/>
      <c r="H11" s="3412"/>
      <c r="I11" s="3413"/>
      <c r="J11" s="3414"/>
      <c r="K11" s="3412"/>
      <c r="L11" s="3415"/>
      <c r="M11" s="3416"/>
      <c r="N11" s="3417"/>
      <c r="O11" s="3418"/>
      <c r="P11" s="3412"/>
      <c r="Q11" s="3419"/>
      <c r="R11" s="3420"/>
      <c r="S11" s="3412"/>
      <c r="T11" s="3415"/>
      <c r="U11" s="3416"/>
      <c r="V11" s="3417"/>
      <c r="W11" s="3421"/>
      <c r="X11" s="3421"/>
      <c r="Y11" s="3421"/>
      <c r="Z11" s="3421"/>
      <c r="AA11" s="3421"/>
      <c r="AB11" s="3421"/>
      <c r="AC11" s="3421"/>
      <c r="AD11" s="3418"/>
    </row>
    <row r="12" spans="1:30" s="3385" customFormat="1" ht="16.5" customHeight="1">
      <c r="A12" s="3407"/>
      <c r="B12" s="3408" t="s">
        <v>811</v>
      </c>
      <c r="C12" s="3408"/>
      <c r="D12" s="3409"/>
      <c r="E12" s="3410"/>
      <c r="F12" s="3410"/>
      <c r="G12" s="3411"/>
      <c r="H12" s="3412"/>
      <c r="I12" s="3413"/>
      <c r="J12" s="3414"/>
      <c r="K12" s="3412"/>
      <c r="L12" s="3422"/>
      <c r="M12" s="3423"/>
      <c r="N12" s="3424"/>
      <c r="O12" s="3414"/>
      <c r="P12" s="3412"/>
      <c r="Q12" s="3425"/>
      <c r="R12" s="3410"/>
      <c r="S12" s="3412"/>
      <c r="T12" s="3422"/>
      <c r="U12" s="3423"/>
      <c r="V12" s="3424"/>
      <c r="W12" s="3426"/>
      <c r="X12" s="3426"/>
      <c r="Y12" s="3426"/>
      <c r="Z12" s="3426"/>
      <c r="AA12" s="3426"/>
      <c r="AB12" s="3426"/>
      <c r="AC12" s="3426"/>
      <c r="AD12" s="3414"/>
    </row>
    <row r="13" spans="1:30" s="3385" customFormat="1" ht="16.5" customHeight="1">
      <c r="A13" s="3407"/>
      <c r="B13" s="3408"/>
      <c r="C13" s="3408"/>
      <c r="D13" s="3427"/>
      <c r="E13" s="3428"/>
      <c r="F13" s="3428"/>
      <c r="G13" s="3411"/>
      <c r="H13" s="3412"/>
      <c r="I13" s="3429"/>
      <c r="J13" s="3430"/>
      <c r="K13" s="3412"/>
      <c r="L13" s="3431"/>
      <c r="M13" s="3432"/>
      <c r="N13" s="3433"/>
      <c r="O13" s="3434"/>
      <c r="P13" s="3412"/>
      <c r="Q13" s="3435"/>
      <c r="R13" s="3427"/>
      <c r="S13" s="3412"/>
      <c r="T13" s="3436"/>
      <c r="U13" s="3432"/>
      <c r="V13" s="3433"/>
      <c r="W13" s="3437"/>
      <c r="X13" s="3437"/>
      <c r="Y13" s="3437"/>
      <c r="Z13" s="3437"/>
      <c r="AA13" s="3437"/>
      <c r="AB13" s="3437"/>
      <c r="AC13" s="3437"/>
      <c r="AD13" s="3434"/>
    </row>
    <row r="14" spans="1:30" s="3385" customFormat="1" ht="16.5" customHeight="1">
      <c r="A14" s="3407"/>
      <c r="B14" s="3408"/>
      <c r="C14" s="3408"/>
      <c r="D14" s="3427"/>
      <c r="E14" s="3428"/>
      <c r="F14" s="3428"/>
      <c r="G14" s="3411"/>
      <c r="H14" s="3412"/>
      <c r="I14" s="3438"/>
      <c r="J14" s="3434"/>
      <c r="K14" s="3412"/>
      <c r="L14" s="3431"/>
      <c r="M14" s="3432"/>
      <c r="N14" s="3433"/>
      <c r="O14" s="3434"/>
      <c r="P14" s="3412"/>
      <c r="Q14" s="3435"/>
      <c r="R14" s="3427"/>
      <c r="S14" s="3412"/>
      <c r="T14" s="3431"/>
      <c r="U14" s="3432"/>
      <c r="V14" s="3433"/>
      <c r="W14" s="3437"/>
      <c r="X14" s="3437"/>
      <c r="Y14" s="3437"/>
      <c r="Z14" s="3437"/>
      <c r="AA14" s="3437"/>
      <c r="AB14" s="3437"/>
      <c r="AC14" s="3437"/>
      <c r="AD14" s="3434"/>
    </row>
    <row r="15" spans="1:30" s="3385" customFormat="1" ht="16.5" customHeight="1">
      <c r="A15" s="3439"/>
      <c r="B15" s="3440" t="s">
        <v>561</v>
      </c>
      <c r="C15" s="3440"/>
      <c r="D15" s="3441" t="s">
        <v>813</v>
      </c>
      <c r="E15" s="3442"/>
      <c r="F15" s="3442"/>
      <c r="G15" s="3443"/>
      <c r="H15" s="3412"/>
      <c r="I15" s="3444"/>
      <c r="J15" s="3445"/>
      <c r="K15" s="3412"/>
      <c r="L15" s="3446"/>
      <c r="M15" s="3447"/>
      <c r="N15" s="3448"/>
      <c r="O15" s="3445"/>
      <c r="P15" s="3412"/>
      <c r="Q15" s="3449"/>
      <c r="R15" s="3442"/>
      <c r="S15" s="3412"/>
      <c r="T15" s="3446"/>
      <c r="U15" s="3447"/>
      <c r="V15" s="3448"/>
      <c r="W15" s="3450"/>
      <c r="X15" s="3450"/>
      <c r="Y15" s="3450"/>
      <c r="Z15" s="3450"/>
      <c r="AA15" s="3450"/>
      <c r="AB15" s="3450"/>
      <c r="AC15" s="3450"/>
      <c r="AD15" s="3445"/>
    </row>
    <row r="16" spans="1:30" s="3385" customFormat="1" ht="16.5" customHeight="1">
      <c r="A16" s="3439"/>
      <c r="B16" s="3440" t="s">
        <v>562</v>
      </c>
      <c r="C16" s="3440"/>
      <c r="D16" s="3441" t="s">
        <v>813</v>
      </c>
      <c r="E16" s="3442"/>
      <c r="F16" s="3442"/>
      <c r="G16" s="3443"/>
      <c r="H16" s="3412"/>
      <c r="I16" s="3444"/>
      <c r="J16" s="3445"/>
      <c r="K16" s="3412"/>
      <c r="L16" s="3446"/>
      <c r="M16" s="3447"/>
      <c r="N16" s="3448"/>
      <c r="O16" s="3445"/>
      <c r="P16" s="3412"/>
      <c r="Q16" s="3449"/>
      <c r="R16" s="3442"/>
      <c r="S16" s="3412"/>
      <c r="T16" s="3446"/>
      <c r="U16" s="3447"/>
      <c r="V16" s="3448"/>
      <c r="W16" s="3450"/>
      <c r="X16" s="3450"/>
      <c r="Y16" s="3450"/>
      <c r="Z16" s="3450"/>
      <c r="AA16" s="3450"/>
      <c r="AB16" s="3450"/>
      <c r="AC16" s="3450"/>
      <c r="AD16" s="3445"/>
    </row>
    <row r="17" spans="1:30" s="3385" customFormat="1" ht="16.5" customHeight="1">
      <c r="A17" s="3439"/>
      <c r="B17" s="3440" t="s">
        <v>563</v>
      </c>
      <c r="C17" s="3440"/>
      <c r="D17" s="3441" t="s">
        <v>813</v>
      </c>
      <c r="E17" s="3442"/>
      <c r="F17" s="3442"/>
      <c r="G17" s="3443"/>
      <c r="H17" s="3412"/>
      <c r="I17" s="3444"/>
      <c r="J17" s="3445"/>
      <c r="K17" s="3412"/>
      <c r="L17" s="3446"/>
      <c r="M17" s="3447"/>
      <c r="N17" s="3448"/>
      <c r="O17" s="3445"/>
      <c r="P17" s="3412"/>
      <c r="Q17" s="3449"/>
      <c r="R17" s="3442"/>
      <c r="S17" s="3412"/>
      <c r="T17" s="3446"/>
      <c r="U17" s="3447"/>
      <c r="V17" s="3448"/>
      <c r="W17" s="3450"/>
      <c r="X17" s="3450"/>
      <c r="Y17" s="3450"/>
      <c r="Z17" s="3450"/>
      <c r="AA17" s="3450"/>
      <c r="AB17" s="3450"/>
      <c r="AC17" s="3450"/>
      <c r="AD17" s="3445"/>
    </row>
    <row r="18" spans="1:30" s="3385" customFormat="1" ht="16.5" customHeight="1">
      <c r="A18" s="3439"/>
      <c r="B18" s="3408" t="s">
        <v>564</v>
      </c>
      <c r="C18" s="3381"/>
      <c r="D18" s="3441" t="s">
        <v>565</v>
      </c>
      <c r="E18" s="3442"/>
      <c r="F18" s="3442"/>
      <c r="G18" s="3443"/>
      <c r="H18" s="3412"/>
      <c r="I18" s="3444"/>
      <c r="J18" s="3445"/>
      <c r="K18" s="3412"/>
      <c r="L18" s="3446"/>
      <c r="M18" s="3447"/>
      <c r="N18" s="3448"/>
      <c r="O18" s="3445"/>
      <c r="P18" s="3412"/>
      <c r="Q18" s="3449"/>
      <c r="R18" s="3442"/>
      <c r="S18" s="3412"/>
      <c r="T18" s="3446"/>
      <c r="U18" s="3447"/>
      <c r="V18" s="3448"/>
      <c r="W18" s="3450"/>
      <c r="X18" s="3450"/>
      <c r="Y18" s="3450"/>
      <c r="Z18" s="3450"/>
      <c r="AA18" s="3450"/>
      <c r="AB18" s="3450"/>
      <c r="AC18" s="3450"/>
      <c r="AD18" s="3445"/>
    </row>
    <row r="19" spans="1:30" s="1326" customFormat="1" ht="16.5" customHeight="1">
      <c r="A19" s="3451" t="s">
        <v>877</v>
      </c>
      <c r="B19" s="3452" t="s">
        <v>566</v>
      </c>
      <c r="C19" s="3453"/>
      <c r="D19" s="3454"/>
      <c r="E19" s="3455"/>
      <c r="F19" s="3455"/>
      <c r="G19" s="3456"/>
      <c r="H19" s="3457"/>
      <c r="I19" s="3458"/>
      <c r="J19" s="3459"/>
      <c r="K19" s="3457"/>
      <c r="L19" s="3460"/>
      <c r="M19" s="3461"/>
      <c r="N19" s="3462"/>
      <c r="O19" s="3459"/>
      <c r="P19" s="3457"/>
      <c r="Q19" s="3463"/>
      <c r="R19" s="3464"/>
      <c r="S19" s="3457"/>
      <c r="T19" s="3460"/>
      <c r="U19" s="3461"/>
      <c r="V19" s="3462"/>
      <c r="W19" s="3465"/>
      <c r="X19" s="3465"/>
      <c r="Y19" s="3465"/>
      <c r="Z19" s="3465"/>
      <c r="AA19" s="3465"/>
      <c r="AB19" s="3465"/>
      <c r="AC19" s="3465"/>
      <c r="AD19" s="3459"/>
    </row>
    <row r="20" spans="1:30" s="1326" customFormat="1" ht="16.5" customHeight="1">
      <c r="A20" s="3466"/>
      <c r="B20" s="3453" t="s">
        <v>890</v>
      </c>
      <c r="C20" s="3453" t="s">
        <v>567</v>
      </c>
      <c r="D20" s="3454"/>
      <c r="E20" s="3455"/>
      <c r="F20" s="3455"/>
      <c r="G20" s="3456"/>
      <c r="H20" s="3457"/>
      <c r="I20" s="3458"/>
      <c r="J20" s="3459"/>
      <c r="K20" s="3457"/>
      <c r="L20" s="3460"/>
      <c r="M20" s="3461"/>
      <c r="N20" s="3462"/>
      <c r="O20" s="3459"/>
      <c r="P20" s="3457"/>
      <c r="Q20" s="3463"/>
      <c r="R20" s="3464"/>
      <c r="S20" s="3457"/>
      <c r="T20" s="3460"/>
      <c r="U20" s="3461"/>
      <c r="V20" s="3462"/>
      <c r="W20" s="3465"/>
      <c r="X20" s="3465"/>
      <c r="Y20" s="3465"/>
      <c r="Z20" s="3465"/>
      <c r="AA20" s="3465"/>
      <c r="AB20" s="3465"/>
      <c r="AC20" s="3465"/>
      <c r="AD20" s="3459"/>
    </row>
    <row r="21" spans="1:30" s="1326" customFormat="1" ht="16.5" customHeight="1">
      <c r="A21" s="3466"/>
      <c r="B21" s="3453" t="s">
        <v>891</v>
      </c>
      <c r="C21" s="3453" t="s">
        <v>568</v>
      </c>
      <c r="D21" s="3454"/>
      <c r="E21" s="3455"/>
      <c r="F21" s="3455"/>
      <c r="G21" s="3456"/>
      <c r="H21" s="3457"/>
      <c r="I21" s="3458"/>
      <c r="J21" s="3459"/>
      <c r="K21" s="3457"/>
      <c r="L21" s="3460"/>
      <c r="M21" s="3461"/>
      <c r="N21" s="3462"/>
      <c r="O21" s="3459"/>
      <c r="P21" s="3457"/>
      <c r="Q21" s="3463"/>
      <c r="R21" s="3464"/>
      <c r="S21" s="3457"/>
      <c r="T21" s="3460"/>
      <c r="U21" s="3461"/>
      <c r="V21" s="3462"/>
      <c r="W21" s="3465"/>
      <c r="X21" s="3465"/>
      <c r="Y21" s="3465"/>
      <c r="Z21" s="3465"/>
      <c r="AA21" s="3465"/>
      <c r="AB21" s="3465"/>
      <c r="AC21" s="3465"/>
      <c r="AD21" s="3459"/>
    </row>
    <row r="22" spans="1:30" s="1326" customFormat="1" ht="16.5" customHeight="1">
      <c r="A22" s="3466"/>
      <c r="B22" s="3467"/>
      <c r="C22" s="3468" t="s">
        <v>50</v>
      </c>
      <c r="D22" s="3441"/>
      <c r="E22" s="3455"/>
      <c r="F22" s="3455"/>
      <c r="G22" s="3456"/>
      <c r="H22" s="3457"/>
      <c r="I22" s="3458"/>
      <c r="J22" s="3459"/>
      <c r="K22" s="3457"/>
      <c r="L22" s="3460"/>
      <c r="M22" s="3461"/>
      <c r="N22" s="3462"/>
      <c r="O22" s="3459"/>
      <c r="P22" s="3457"/>
      <c r="Q22" s="3463"/>
      <c r="R22" s="3464"/>
      <c r="S22" s="3457"/>
      <c r="T22" s="3460"/>
      <c r="U22" s="3461"/>
      <c r="V22" s="3462"/>
      <c r="W22" s="3465"/>
      <c r="X22" s="3465"/>
      <c r="Y22" s="3465"/>
      <c r="Z22" s="3465"/>
      <c r="AA22" s="3465"/>
      <c r="AB22" s="3465"/>
      <c r="AC22" s="3465"/>
      <c r="AD22" s="3459"/>
    </row>
    <row r="23" spans="1:30" s="1326" customFormat="1" ht="16.5" customHeight="1">
      <c r="A23" s="3466"/>
      <c r="B23" s="3467"/>
      <c r="C23" s="3469" t="s">
        <v>879</v>
      </c>
      <c r="D23" s="3441"/>
      <c r="E23" s="3455"/>
      <c r="F23" s="3455"/>
      <c r="G23" s="3456"/>
      <c r="H23" s="3457"/>
      <c r="I23" s="3458"/>
      <c r="J23" s="3459"/>
      <c r="K23" s="3457"/>
      <c r="L23" s="3460"/>
      <c r="M23" s="3461"/>
      <c r="N23" s="3462"/>
      <c r="O23" s="3459"/>
      <c r="P23" s="3457"/>
      <c r="Q23" s="3463"/>
      <c r="R23" s="3464"/>
      <c r="S23" s="3457"/>
      <c r="T23" s="3460"/>
      <c r="U23" s="3461"/>
      <c r="V23" s="3462"/>
      <c r="W23" s="3465"/>
      <c r="X23" s="3465"/>
      <c r="Y23" s="3465"/>
      <c r="Z23" s="3465"/>
      <c r="AA23" s="3465"/>
      <c r="AB23" s="3465"/>
      <c r="AC23" s="3465"/>
      <c r="AD23" s="3459"/>
    </row>
    <row r="24" spans="1:30" s="1326" customFormat="1" ht="16.5" customHeight="1">
      <c r="A24" s="3466"/>
      <c r="B24" s="3467"/>
      <c r="C24" s="3469" t="s">
        <v>880</v>
      </c>
      <c r="D24" s="3441"/>
      <c r="E24" s="3455"/>
      <c r="F24" s="3455"/>
      <c r="G24" s="3456"/>
      <c r="H24" s="3457"/>
      <c r="I24" s="3458"/>
      <c r="J24" s="3459"/>
      <c r="K24" s="3457"/>
      <c r="L24" s="3460"/>
      <c r="M24" s="3461"/>
      <c r="N24" s="3462"/>
      <c r="O24" s="3459"/>
      <c r="P24" s="3457"/>
      <c r="Q24" s="3463"/>
      <c r="R24" s="3464"/>
      <c r="S24" s="3457"/>
      <c r="T24" s="3460"/>
      <c r="U24" s="3461"/>
      <c r="V24" s="3462"/>
      <c r="W24" s="3465"/>
      <c r="X24" s="3465"/>
      <c r="Y24" s="3465"/>
      <c r="Z24" s="3465"/>
      <c r="AA24" s="3465"/>
      <c r="AB24" s="3465"/>
      <c r="AC24" s="3465"/>
      <c r="AD24" s="3459"/>
    </row>
    <row r="25" spans="1:30" s="1326" customFormat="1" ht="16.5" customHeight="1">
      <c r="A25" s="3466"/>
      <c r="B25" s="3467"/>
      <c r="C25" s="3470" t="s">
        <v>860</v>
      </c>
      <c r="D25" s="3441"/>
      <c r="E25" s="3455"/>
      <c r="F25" s="3455"/>
      <c r="G25" s="3456"/>
      <c r="H25" s="3457"/>
      <c r="I25" s="3458"/>
      <c r="J25" s="3459"/>
      <c r="K25" s="3457"/>
      <c r="L25" s="3460"/>
      <c r="M25" s="3461"/>
      <c r="N25" s="3462"/>
      <c r="O25" s="3459"/>
      <c r="P25" s="3457"/>
      <c r="Q25" s="3463"/>
      <c r="R25" s="3464"/>
      <c r="S25" s="3457"/>
      <c r="T25" s="3460"/>
      <c r="U25" s="3461"/>
      <c r="V25" s="3462"/>
      <c r="W25" s="3465"/>
      <c r="X25" s="3465"/>
      <c r="Y25" s="3465"/>
      <c r="Z25" s="3465"/>
      <c r="AA25" s="3465"/>
      <c r="AB25" s="3465"/>
      <c r="AC25" s="3465"/>
      <c r="AD25" s="3459"/>
    </row>
    <row r="26" spans="1:30" s="1326" customFormat="1" ht="16.5" customHeight="1">
      <c r="A26" s="3466"/>
      <c r="B26" s="3467"/>
      <c r="C26" s="3470" t="s">
        <v>861</v>
      </c>
      <c r="D26" s="3441" t="s">
        <v>569</v>
      </c>
      <c r="E26" s="3471">
        <v>0.21</v>
      </c>
      <c r="F26" s="3471">
        <v>0.06</v>
      </c>
      <c r="G26" s="3456" t="s">
        <v>1669</v>
      </c>
      <c r="H26" s="3472"/>
      <c r="I26" s="3473"/>
      <c r="J26" s="3474"/>
      <c r="K26" s="3472"/>
      <c r="L26" s="3475"/>
      <c r="M26" s="3476"/>
      <c r="N26" s="3477"/>
      <c r="O26" s="3474"/>
      <c r="P26" s="3472"/>
      <c r="Q26" s="3478"/>
      <c r="R26" s="3479"/>
      <c r="S26" s="3472"/>
      <c r="T26" s="3480"/>
      <c r="U26" s="3476"/>
      <c r="V26" s="3481"/>
      <c r="W26" s="3482"/>
      <c r="X26" s="3482"/>
      <c r="Y26" s="3482"/>
      <c r="Z26" s="3482"/>
      <c r="AA26" s="3482"/>
      <c r="AB26" s="3482"/>
      <c r="AC26" s="3482"/>
      <c r="AD26" s="3474"/>
    </row>
    <row r="27" spans="1:30" s="1326" customFormat="1" ht="16.5" customHeight="1">
      <c r="A27" s="3466"/>
      <c r="B27" s="3467"/>
      <c r="C27" s="3483" t="s">
        <v>862</v>
      </c>
      <c r="D27" s="3441" t="s">
        <v>570</v>
      </c>
      <c r="E27" s="3471">
        <v>0.21</v>
      </c>
      <c r="F27" s="3471">
        <v>0.06</v>
      </c>
      <c r="G27" s="3456" t="s">
        <v>1669</v>
      </c>
      <c r="H27" s="3472"/>
      <c r="I27" s="3475"/>
      <c r="J27" s="3474"/>
      <c r="K27" s="3472"/>
      <c r="L27" s="3475"/>
      <c r="M27" s="3476"/>
      <c r="N27" s="3481"/>
      <c r="O27" s="3474"/>
      <c r="P27" s="3472"/>
      <c r="Q27" s="3478"/>
      <c r="R27" s="3479"/>
      <c r="S27" s="3472"/>
      <c r="T27" s="3475"/>
      <c r="U27" s="3476"/>
      <c r="V27" s="3481"/>
      <c r="W27" s="3482"/>
      <c r="X27" s="3482"/>
      <c r="Y27" s="3482"/>
      <c r="Z27" s="3482"/>
      <c r="AA27" s="3482"/>
      <c r="AB27" s="3482"/>
      <c r="AC27" s="3482"/>
      <c r="AD27" s="3474"/>
    </row>
    <row r="28" spans="1:30" s="1326" customFormat="1" ht="16.5" customHeight="1">
      <c r="A28" s="3466"/>
      <c r="B28" s="3467"/>
      <c r="C28" s="3483" t="s">
        <v>51</v>
      </c>
      <c r="D28" s="3479"/>
      <c r="E28" s="3484"/>
      <c r="F28" s="3484"/>
      <c r="G28" s="3485"/>
      <c r="H28" s="3472"/>
      <c r="I28" s="3486"/>
      <c r="J28" s="3474"/>
      <c r="K28" s="3472"/>
      <c r="L28" s="3475"/>
      <c r="M28" s="3476"/>
      <c r="N28" s="3481"/>
      <c r="O28" s="3474"/>
      <c r="P28" s="3472"/>
      <c r="Q28" s="3478"/>
      <c r="R28" s="3479"/>
      <c r="S28" s="3472"/>
      <c r="T28" s="3475"/>
      <c r="U28" s="3476"/>
      <c r="V28" s="3481"/>
      <c r="W28" s="3482"/>
      <c r="X28" s="3482"/>
      <c r="Y28" s="3482"/>
      <c r="Z28" s="3482"/>
      <c r="AA28" s="3482"/>
      <c r="AB28" s="3482"/>
      <c r="AC28" s="3482"/>
      <c r="AD28" s="3474"/>
    </row>
    <row r="29" spans="1:30" s="1326" customFormat="1" ht="16.5" customHeight="1">
      <c r="A29" s="3466"/>
      <c r="B29" s="3467"/>
      <c r="C29" s="3483"/>
      <c r="D29" s="3479"/>
      <c r="E29" s="3484"/>
      <c r="F29" s="3484"/>
      <c r="G29" s="3485"/>
      <c r="H29" s="3472"/>
      <c r="I29" s="3486"/>
      <c r="J29" s="3474"/>
      <c r="K29" s="3472"/>
      <c r="L29" s="3475"/>
      <c r="M29" s="3476"/>
      <c r="N29" s="3481"/>
      <c r="O29" s="3474"/>
      <c r="P29" s="3472"/>
      <c r="Q29" s="3478"/>
      <c r="R29" s="3479"/>
      <c r="S29" s="3472"/>
      <c r="T29" s="3475"/>
      <c r="U29" s="3476"/>
      <c r="V29" s="3481"/>
      <c r="W29" s="3482"/>
      <c r="X29" s="3482"/>
      <c r="Y29" s="3482"/>
      <c r="Z29" s="3482"/>
      <c r="AA29" s="3482"/>
      <c r="AB29" s="3482"/>
      <c r="AC29" s="3482"/>
      <c r="AD29" s="3474"/>
    </row>
    <row r="30" spans="1:30" s="1326" customFormat="1" ht="16.5" customHeight="1">
      <c r="A30" s="3466"/>
      <c r="B30" s="3467"/>
      <c r="C30" s="3483"/>
      <c r="D30" s="3479"/>
      <c r="E30" s="3484"/>
      <c r="F30" s="3484"/>
      <c r="G30" s="3485"/>
      <c r="H30" s="3472"/>
      <c r="I30" s="3486"/>
      <c r="J30" s="3474"/>
      <c r="K30" s="3472"/>
      <c r="L30" s="3475"/>
      <c r="M30" s="3476"/>
      <c r="N30" s="3481"/>
      <c r="O30" s="3474"/>
      <c r="P30" s="3472"/>
      <c r="Q30" s="3478"/>
      <c r="R30" s="3479"/>
      <c r="S30" s="3472"/>
      <c r="T30" s="3475"/>
      <c r="U30" s="3476"/>
      <c r="V30" s="3481"/>
      <c r="W30" s="3482"/>
      <c r="X30" s="3482"/>
      <c r="Y30" s="3482"/>
      <c r="Z30" s="3482"/>
      <c r="AA30" s="3482"/>
      <c r="AB30" s="3482"/>
      <c r="AC30" s="3482"/>
      <c r="AD30" s="3474"/>
    </row>
    <row r="31" spans="1:30" s="1326" customFormat="1" ht="16.5" customHeight="1">
      <c r="A31" s="3466"/>
      <c r="B31" s="3467"/>
      <c r="C31" s="3483"/>
      <c r="D31" s="3479"/>
      <c r="E31" s="3484"/>
      <c r="F31" s="3484"/>
      <c r="G31" s="3485"/>
      <c r="H31" s="3472"/>
      <c r="I31" s="3486"/>
      <c r="J31" s="3474"/>
      <c r="K31" s="3472"/>
      <c r="L31" s="3475"/>
      <c r="M31" s="3476"/>
      <c r="N31" s="3481"/>
      <c r="O31" s="3474"/>
      <c r="P31" s="3472"/>
      <c r="Q31" s="3478"/>
      <c r="R31" s="3479"/>
      <c r="S31" s="3472"/>
      <c r="T31" s="3475"/>
      <c r="U31" s="3476"/>
      <c r="V31" s="3481"/>
      <c r="W31" s="3482"/>
      <c r="X31" s="3482"/>
      <c r="Y31" s="3482"/>
      <c r="Z31" s="3482"/>
      <c r="AA31" s="3482"/>
      <c r="AB31" s="3482"/>
      <c r="AC31" s="3482"/>
      <c r="AD31" s="3474"/>
    </row>
    <row r="32" spans="1:30" s="1326" customFormat="1" ht="16.5" customHeight="1">
      <c r="A32" s="3466"/>
      <c r="B32" s="3467"/>
      <c r="C32" s="3483"/>
      <c r="D32" s="3479"/>
      <c r="E32" s="3484"/>
      <c r="F32" s="3484"/>
      <c r="G32" s="3485"/>
      <c r="H32" s="3472"/>
      <c r="I32" s="3486"/>
      <c r="J32" s="3474"/>
      <c r="K32" s="3472"/>
      <c r="L32" s="3475"/>
      <c r="M32" s="3476"/>
      <c r="N32" s="3481"/>
      <c r="O32" s="3474"/>
      <c r="P32" s="3472"/>
      <c r="Q32" s="3478"/>
      <c r="R32" s="3479"/>
      <c r="S32" s="3472"/>
      <c r="T32" s="3475"/>
      <c r="U32" s="3476"/>
      <c r="V32" s="3481"/>
      <c r="W32" s="3482"/>
      <c r="X32" s="3482"/>
      <c r="Y32" s="3482"/>
      <c r="Z32" s="3482"/>
      <c r="AA32" s="3482"/>
      <c r="AB32" s="3482"/>
      <c r="AC32" s="3482"/>
      <c r="AD32" s="3474"/>
    </row>
    <row r="33" spans="1:30" s="1326" customFormat="1" ht="16.5" customHeight="1">
      <c r="A33" s="3466"/>
      <c r="B33" s="3467"/>
      <c r="C33" s="3483"/>
      <c r="D33" s="3479"/>
      <c r="E33" s="3484"/>
      <c r="F33" s="3484"/>
      <c r="G33" s="3485"/>
      <c r="H33" s="3472"/>
      <c r="I33" s="3486"/>
      <c r="J33" s="3474"/>
      <c r="K33" s="3472"/>
      <c r="L33" s="3475"/>
      <c r="M33" s="3476"/>
      <c r="N33" s="3481"/>
      <c r="O33" s="3474"/>
      <c r="P33" s="3472"/>
      <c r="Q33" s="3478"/>
      <c r="R33" s="3479"/>
      <c r="S33" s="3472"/>
      <c r="T33" s="3475"/>
      <c r="U33" s="3476"/>
      <c r="V33" s="3481"/>
      <c r="W33" s="3482"/>
      <c r="X33" s="3482"/>
      <c r="Y33" s="3482"/>
      <c r="Z33" s="3482"/>
      <c r="AA33" s="3482"/>
      <c r="AB33" s="3482"/>
      <c r="AC33" s="3482"/>
      <c r="AD33" s="3474"/>
    </row>
    <row r="34" spans="1:30" s="1326" customFormat="1" ht="16.5" customHeight="1">
      <c r="A34" s="3466"/>
      <c r="B34" s="3467"/>
      <c r="C34" s="3483"/>
      <c r="D34" s="3479"/>
      <c r="E34" s="3487"/>
      <c r="F34" s="3487"/>
      <c r="G34" s="3488"/>
      <c r="H34" s="3489"/>
      <c r="I34" s="3490"/>
      <c r="J34" s="3491"/>
      <c r="K34" s="3489"/>
      <c r="L34" s="3492"/>
      <c r="M34" s="3493"/>
      <c r="N34" s="3494"/>
      <c r="O34" s="3491"/>
      <c r="P34" s="3489"/>
      <c r="Q34" s="3495"/>
      <c r="R34" s="3496"/>
      <c r="S34" s="3472"/>
      <c r="T34" s="3460"/>
      <c r="U34" s="3497"/>
      <c r="V34" s="3462"/>
      <c r="W34" s="3465"/>
      <c r="X34" s="3465"/>
      <c r="Y34" s="3465"/>
      <c r="Z34" s="3465"/>
      <c r="AA34" s="3465"/>
      <c r="AB34" s="3465"/>
      <c r="AC34" s="3465"/>
      <c r="AD34" s="3498"/>
    </row>
    <row r="35" spans="1:30" s="1326" customFormat="1" ht="16.5" customHeight="1">
      <c r="A35" s="3466"/>
      <c r="B35" s="3467"/>
      <c r="C35" s="3483"/>
      <c r="D35" s="3479"/>
      <c r="E35" s="3487"/>
      <c r="F35" s="3487"/>
      <c r="G35" s="3488"/>
      <c r="H35" s="3489"/>
      <c r="I35" s="3490"/>
      <c r="J35" s="3491"/>
      <c r="K35" s="3489"/>
      <c r="L35" s="3492"/>
      <c r="M35" s="3493"/>
      <c r="N35" s="3494"/>
      <c r="O35" s="3491"/>
      <c r="P35" s="3489"/>
      <c r="Q35" s="3495"/>
      <c r="R35" s="3496"/>
      <c r="S35" s="3472"/>
      <c r="T35" s="3460"/>
      <c r="U35" s="3497"/>
      <c r="V35" s="3462"/>
      <c r="W35" s="3465"/>
      <c r="X35" s="3465"/>
      <c r="Y35" s="3465"/>
      <c r="Z35" s="3465"/>
      <c r="AA35" s="3465"/>
      <c r="AB35" s="3465"/>
      <c r="AC35" s="3465"/>
      <c r="AD35" s="3498"/>
    </row>
    <row r="36" spans="1:30" s="1326" customFormat="1" ht="16.5" customHeight="1">
      <c r="A36" s="3466"/>
      <c r="B36" s="3467"/>
      <c r="C36" s="3483"/>
      <c r="D36" s="3479"/>
      <c r="E36" s="3487"/>
      <c r="F36" s="3487"/>
      <c r="G36" s="3488"/>
      <c r="H36" s="3499"/>
      <c r="I36" s="3490"/>
      <c r="J36" s="3500"/>
      <c r="K36" s="3499"/>
      <c r="L36" s="3501"/>
      <c r="M36" s="3502"/>
      <c r="N36" s="3503"/>
      <c r="O36" s="3500"/>
      <c r="P36" s="3499"/>
      <c r="Q36" s="3504"/>
      <c r="R36" s="3505"/>
      <c r="S36" s="3472"/>
      <c r="T36" s="3460"/>
      <c r="U36" s="3497"/>
      <c r="V36" s="3462"/>
      <c r="W36" s="3465"/>
      <c r="X36" s="3465"/>
      <c r="Y36" s="3465"/>
      <c r="Z36" s="3465"/>
      <c r="AA36" s="3465"/>
      <c r="AB36" s="3465"/>
      <c r="AC36" s="3465"/>
      <c r="AD36" s="3498"/>
    </row>
    <row r="37" spans="1:30" s="1326" customFormat="1" ht="16.5" customHeight="1">
      <c r="A37" s="3466"/>
      <c r="B37" s="3467"/>
      <c r="C37" s="3506" t="s">
        <v>232</v>
      </c>
      <c r="D37" s="3441" t="s">
        <v>865</v>
      </c>
      <c r="E37" s="3471">
        <v>0.21</v>
      </c>
      <c r="F37" s="3471">
        <v>0.06</v>
      </c>
      <c r="G37" s="3456" t="s">
        <v>1669</v>
      </c>
      <c r="H37" s="3472"/>
      <c r="I37" s="3507"/>
      <c r="J37" s="3474"/>
      <c r="K37" s="3472"/>
      <c r="L37" s="3475"/>
      <c r="M37" s="3476"/>
      <c r="N37" s="3477"/>
      <c r="O37" s="3474"/>
      <c r="P37" s="3472"/>
      <c r="Q37" s="3478"/>
      <c r="R37" s="3479"/>
      <c r="S37" s="3472"/>
      <c r="T37" s="3508"/>
      <c r="U37" s="3509"/>
      <c r="V37" s="3481"/>
      <c r="W37" s="3482"/>
      <c r="X37" s="3482"/>
      <c r="Y37" s="3482"/>
      <c r="Z37" s="3482"/>
      <c r="AA37" s="3482"/>
      <c r="AB37" s="3482"/>
      <c r="AC37" s="3482"/>
      <c r="AD37" s="3474"/>
    </row>
    <row r="38" spans="1:30" s="1326" customFormat="1" ht="16.5" customHeight="1">
      <c r="A38" s="3466"/>
      <c r="B38" s="3467"/>
      <c r="C38" s="3506" t="s">
        <v>233</v>
      </c>
      <c r="D38" s="3441" t="s">
        <v>865</v>
      </c>
      <c r="E38" s="3471">
        <v>0.21</v>
      </c>
      <c r="F38" s="3471">
        <v>0.06</v>
      </c>
      <c r="G38" s="3456" t="s">
        <v>1669</v>
      </c>
      <c r="H38" s="3472"/>
      <c r="I38" s="3507"/>
      <c r="J38" s="3474"/>
      <c r="K38" s="3472"/>
      <c r="L38" s="3475"/>
      <c r="M38" s="3476"/>
      <c r="N38" s="3477"/>
      <c r="O38" s="3474"/>
      <c r="P38" s="3472"/>
      <c r="Q38" s="3478"/>
      <c r="R38" s="3479"/>
      <c r="S38" s="3472"/>
      <c r="T38" s="3508"/>
      <c r="U38" s="3509"/>
      <c r="V38" s="3481"/>
      <c r="W38" s="3482"/>
      <c r="X38" s="3482"/>
      <c r="Y38" s="3482"/>
      <c r="Z38" s="3482"/>
      <c r="AA38" s="3482"/>
      <c r="AB38" s="3482"/>
      <c r="AC38" s="3482"/>
      <c r="AD38" s="3474"/>
    </row>
    <row r="39" spans="1:30" s="1326" customFormat="1" ht="16.5" customHeight="1">
      <c r="A39" s="3466"/>
      <c r="B39" s="3467"/>
      <c r="C39" s="3506" t="s">
        <v>234</v>
      </c>
      <c r="D39" s="3441" t="s">
        <v>865</v>
      </c>
      <c r="E39" s="3471">
        <v>0.21</v>
      </c>
      <c r="F39" s="3471">
        <v>0.06</v>
      </c>
      <c r="G39" s="3456" t="s">
        <v>1669</v>
      </c>
      <c r="H39" s="3510"/>
      <c r="I39" s="3511"/>
      <c r="J39" s="3512"/>
      <c r="K39" s="3510"/>
      <c r="L39" s="3513"/>
      <c r="M39" s="3476"/>
      <c r="N39" s="3477"/>
      <c r="O39" s="3474"/>
      <c r="P39" s="3472"/>
      <c r="Q39" s="3478"/>
      <c r="R39" s="3479"/>
      <c r="S39" s="3510"/>
      <c r="T39" s="3514"/>
      <c r="U39" s="3515"/>
      <c r="V39" s="3516"/>
      <c r="W39" s="3517"/>
      <c r="X39" s="3517"/>
      <c r="Y39" s="3517"/>
      <c r="Z39" s="3517"/>
      <c r="AA39" s="3517"/>
      <c r="AB39" s="3517"/>
      <c r="AC39" s="3517"/>
      <c r="AD39" s="3518"/>
    </row>
    <row r="40" spans="1:30" s="1326" customFormat="1" ht="16.5" customHeight="1">
      <c r="A40" s="3466"/>
      <c r="B40" s="3453" t="s">
        <v>892</v>
      </c>
      <c r="C40" s="3453" t="s">
        <v>571</v>
      </c>
      <c r="D40" s="3441"/>
      <c r="E40" s="3484"/>
      <c r="F40" s="3484"/>
      <c r="G40" s="3519"/>
      <c r="H40" s="3510"/>
      <c r="I40" s="3511"/>
      <c r="J40" s="3512"/>
      <c r="K40" s="3510"/>
      <c r="L40" s="3513"/>
      <c r="M40" s="3476"/>
      <c r="N40" s="3477"/>
      <c r="O40" s="3474"/>
      <c r="P40" s="3472"/>
      <c r="Q40" s="3478"/>
      <c r="R40" s="3479"/>
      <c r="S40" s="3510"/>
      <c r="T40" s="3514"/>
      <c r="U40" s="3515"/>
      <c r="V40" s="3516"/>
      <c r="W40" s="3517"/>
      <c r="X40" s="3517"/>
      <c r="Y40" s="3517"/>
      <c r="Z40" s="3517"/>
      <c r="AA40" s="3517"/>
      <c r="AB40" s="3517"/>
      <c r="AC40" s="3517"/>
      <c r="AD40" s="3518"/>
    </row>
    <row r="41" spans="1:30" s="1326" customFormat="1" ht="16.5" customHeight="1">
      <c r="A41" s="3466"/>
      <c r="B41" s="3453"/>
      <c r="C41" s="3520" t="s">
        <v>881</v>
      </c>
      <c r="D41" s="3441"/>
      <c r="E41" s="3484"/>
      <c r="F41" s="3484"/>
      <c r="G41" s="3519"/>
      <c r="H41" s="3510"/>
      <c r="I41" s="3511"/>
      <c r="J41" s="3512"/>
      <c r="K41" s="3510"/>
      <c r="L41" s="3513"/>
      <c r="M41" s="3476"/>
      <c r="N41" s="3477"/>
      <c r="O41" s="3474"/>
      <c r="P41" s="3472"/>
      <c r="Q41" s="3478"/>
      <c r="R41" s="3479"/>
      <c r="S41" s="3510"/>
      <c r="T41" s="3514"/>
      <c r="U41" s="3515"/>
      <c r="V41" s="3516"/>
      <c r="W41" s="3517"/>
      <c r="X41" s="3517"/>
      <c r="Y41" s="3517"/>
      <c r="Z41" s="3517"/>
      <c r="AA41" s="3517"/>
      <c r="AB41" s="3517"/>
      <c r="AC41" s="3517"/>
      <c r="AD41" s="3518"/>
    </row>
    <row r="42" spans="1:30" s="1326" customFormat="1" ht="16.5" customHeight="1">
      <c r="A42" s="3466"/>
      <c r="B42" s="3453"/>
      <c r="C42" s="3467" t="s">
        <v>882</v>
      </c>
      <c r="D42" s="3441" t="s">
        <v>569</v>
      </c>
      <c r="E42" s="3471">
        <v>0.21</v>
      </c>
      <c r="F42" s="3471">
        <v>0.06</v>
      </c>
      <c r="G42" s="3456" t="s">
        <v>1669</v>
      </c>
      <c r="H42" s="3510"/>
      <c r="I42" s="3511"/>
      <c r="J42" s="3512"/>
      <c r="K42" s="3510"/>
      <c r="L42" s="3513"/>
      <c r="M42" s="3476"/>
      <c r="N42" s="3477"/>
      <c r="O42" s="3474"/>
      <c r="P42" s="3472"/>
      <c r="Q42" s="3478"/>
      <c r="R42" s="3479"/>
      <c r="S42" s="3510"/>
      <c r="T42" s="3475"/>
      <c r="U42" s="3515"/>
      <c r="V42" s="3516"/>
      <c r="W42" s="3517"/>
      <c r="X42" s="3517"/>
      <c r="Y42" s="3517"/>
      <c r="Z42" s="3517"/>
      <c r="AA42" s="3517"/>
      <c r="AB42" s="3517"/>
      <c r="AC42" s="3517"/>
      <c r="AD42" s="3518"/>
    </row>
    <row r="43" spans="1:30" s="1326" customFormat="1" ht="16.5" customHeight="1">
      <c r="A43" s="3466"/>
      <c r="B43" s="3453"/>
      <c r="C43" s="3483" t="s">
        <v>862</v>
      </c>
      <c r="D43" s="3441" t="s">
        <v>570</v>
      </c>
      <c r="E43" s="3471">
        <v>0.21</v>
      </c>
      <c r="F43" s="3471">
        <v>0.06</v>
      </c>
      <c r="G43" s="3456" t="s">
        <v>1669</v>
      </c>
      <c r="H43" s="3510"/>
      <c r="I43" s="3511"/>
      <c r="J43" s="3512"/>
      <c r="K43" s="3510"/>
      <c r="L43" s="3513"/>
      <c r="M43" s="3476"/>
      <c r="N43" s="3477"/>
      <c r="O43" s="3474"/>
      <c r="P43" s="3472"/>
      <c r="Q43" s="3478"/>
      <c r="R43" s="3479"/>
      <c r="S43" s="3510"/>
      <c r="T43" s="3475"/>
      <c r="U43" s="3515"/>
      <c r="V43" s="3516"/>
      <c r="W43" s="3517"/>
      <c r="X43" s="3517"/>
      <c r="Y43" s="3517"/>
      <c r="Z43" s="3517"/>
      <c r="AA43" s="3517"/>
      <c r="AB43" s="3517"/>
      <c r="AC43" s="3517"/>
      <c r="AD43" s="3518"/>
    </row>
    <row r="44" spans="1:30" s="1326" customFormat="1" ht="16.5" customHeight="1">
      <c r="A44" s="3466"/>
      <c r="B44" s="3453" t="s">
        <v>893</v>
      </c>
      <c r="C44" s="3453" t="s">
        <v>572</v>
      </c>
      <c r="D44" s="3441"/>
      <c r="E44" s="3484"/>
      <c r="F44" s="3484"/>
      <c r="G44" s="3519"/>
      <c r="H44" s="3510"/>
      <c r="I44" s="3511"/>
      <c r="J44" s="3512"/>
      <c r="K44" s="3510"/>
      <c r="L44" s="3513"/>
      <c r="M44" s="3476"/>
      <c r="N44" s="3477"/>
      <c r="O44" s="3474"/>
      <c r="P44" s="3472"/>
      <c r="Q44" s="3478"/>
      <c r="R44" s="3479"/>
      <c r="S44" s="3510"/>
      <c r="T44" s="3475"/>
      <c r="U44" s="3515"/>
      <c r="V44" s="3516"/>
      <c r="W44" s="3517"/>
      <c r="X44" s="3517"/>
      <c r="Y44" s="3517"/>
      <c r="Z44" s="3517"/>
      <c r="AA44" s="3517"/>
      <c r="AB44" s="3517"/>
      <c r="AC44" s="3517"/>
      <c r="AD44" s="3518"/>
    </row>
    <row r="45" spans="1:30" s="1326" customFormat="1" ht="16.5" customHeight="1">
      <c r="A45" s="3466"/>
      <c r="B45" s="3453"/>
      <c r="C45" s="3483"/>
      <c r="D45" s="3521" t="s">
        <v>235</v>
      </c>
      <c r="E45" s="3471">
        <v>0.21</v>
      </c>
      <c r="F45" s="3471">
        <v>0.06</v>
      </c>
      <c r="G45" s="3456" t="s">
        <v>1669</v>
      </c>
      <c r="H45" s="3510"/>
      <c r="I45" s="3511"/>
      <c r="J45" s="3512"/>
      <c r="K45" s="3510"/>
      <c r="L45" s="3513"/>
      <c r="M45" s="3476"/>
      <c r="N45" s="3477"/>
      <c r="O45" s="3474"/>
      <c r="P45" s="3472"/>
      <c r="Q45" s="3478"/>
      <c r="R45" s="3479"/>
      <c r="S45" s="3510"/>
      <c r="T45" s="3475"/>
      <c r="U45" s="3476"/>
      <c r="V45" s="3481"/>
      <c r="W45" s="3482"/>
      <c r="X45" s="3482"/>
      <c r="Y45" s="3482"/>
      <c r="Z45" s="3522"/>
      <c r="AA45" s="3482"/>
      <c r="AB45" s="3482"/>
      <c r="AC45" s="3482"/>
      <c r="AD45" s="3474"/>
    </row>
    <row r="46" spans="1:30" s="1326" customFormat="1" ht="16.5" customHeight="1">
      <c r="A46" s="3466"/>
      <c r="B46" s="3453"/>
      <c r="C46" s="3483"/>
      <c r="D46" s="3521" t="s">
        <v>236</v>
      </c>
      <c r="E46" s="3471">
        <v>0.21</v>
      </c>
      <c r="F46" s="3471">
        <v>0.06</v>
      </c>
      <c r="G46" s="3456" t="s">
        <v>1669</v>
      </c>
      <c r="H46" s="3510"/>
      <c r="I46" s="3511"/>
      <c r="J46" s="3512"/>
      <c r="K46" s="3510"/>
      <c r="L46" s="3513"/>
      <c r="M46" s="3476"/>
      <c r="N46" s="3477"/>
      <c r="O46" s="3474"/>
      <c r="P46" s="3472"/>
      <c r="Q46" s="3478"/>
      <c r="R46" s="3479"/>
      <c r="S46" s="3510"/>
      <c r="T46" s="3475"/>
      <c r="U46" s="3476"/>
      <c r="V46" s="3481"/>
      <c r="W46" s="3482"/>
      <c r="X46" s="3522"/>
      <c r="Y46" s="3482"/>
      <c r="Z46" s="3522"/>
      <c r="AA46" s="3522"/>
      <c r="AB46" s="3482"/>
      <c r="AC46" s="3482"/>
      <c r="AD46" s="3474"/>
    </row>
    <row r="47" spans="1:30" s="1326" customFormat="1" ht="16.5" customHeight="1">
      <c r="A47" s="3466"/>
      <c r="B47" s="3453"/>
      <c r="C47" s="3483"/>
      <c r="D47" s="3521" t="s">
        <v>237</v>
      </c>
      <c r="E47" s="3471">
        <v>0.21</v>
      </c>
      <c r="F47" s="3471">
        <v>0.06</v>
      </c>
      <c r="G47" s="3456" t="s">
        <v>1669</v>
      </c>
      <c r="H47" s="3510"/>
      <c r="I47" s="3511"/>
      <c r="J47" s="3512"/>
      <c r="K47" s="3510"/>
      <c r="L47" s="3513"/>
      <c r="M47" s="3476"/>
      <c r="N47" s="3477"/>
      <c r="O47" s="3474"/>
      <c r="P47" s="3472"/>
      <c r="Q47" s="3478"/>
      <c r="R47" s="3479"/>
      <c r="S47" s="3510"/>
      <c r="T47" s="3475"/>
      <c r="U47" s="3476"/>
      <c r="V47" s="3523"/>
      <c r="W47" s="3482"/>
      <c r="X47" s="3522"/>
      <c r="Y47" s="3522"/>
      <c r="Z47" s="3482"/>
      <c r="AA47" s="3482"/>
      <c r="AB47" s="3482"/>
      <c r="AC47" s="3522"/>
      <c r="AD47" s="3524"/>
    </row>
    <row r="48" spans="1:30" s="1326" customFormat="1" ht="16.5" customHeight="1">
      <c r="A48" s="3466"/>
      <c r="B48" s="3453" t="s">
        <v>894</v>
      </c>
      <c r="C48" s="3453" t="s">
        <v>573</v>
      </c>
      <c r="D48" s="3441" t="s">
        <v>865</v>
      </c>
      <c r="E48" s="3471">
        <v>0.21</v>
      </c>
      <c r="F48" s="3471">
        <v>0.06</v>
      </c>
      <c r="G48" s="3456" t="s">
        <v>1670</v>
      </c>
      <c r="H48" s="3457"/>
      <c r="I48" s="3458"/>
      <c r="J48" s="3459"/>
      <c r="K48" s="3457"/>
      <c r="L48" s="3460"/>
      <c r="M48" s="3461"/>
      <c r="N48" s="3462"/>
      <c r="O48" s="3459"/>
      <c r="P48" s="3457"/>
      <c r="Q48" s="3463"/>
      <c r="R48" s="3464"/>
      <c r="S48" s="3457"/>
      <c r="T48" s="3525"/>
      <c r="U48" s="3476"/>
      <c r="V48" s="3481"/>
      <c r="W48" s="3482"/>
      <c r="X48" s="3482"/>
      <c r="Y48" s="3482"/>
      <c r="Z48" s="3482"/>
      <c r="AA48" s="3482"/>
      <c r="AB48" s="3482"/>
      <c r="AC48" s="3482"/>
      <c r="AD48" s="3474"/>
    </row>
    <row r="49" spans="1:30" s="1326" customFormat="1" ht="16.5" customHeight="1">
      <c r="A49" s="3466"/>
      <c r="B49" s="3453" t="s">
        <v>895</v>
      </c>
      <c r="C49" s="3453" t="s">
        <v>574</v>
      </c>
      <c r="D49" s="3526"/>
      <c r="E49" s="3527"/>
      <c r="F49" s="3527"/>
      <c r="G49" s="3456"/>
      <c r="H49" s="3528"/>
      <c r="I49" s="3529"/>
      <c r="J49" s="3530"/>
      <c r="K49" s="3528"/>
      <c r="L49" s="3531"/>
      <c r="M49" s="3532"/>
      <c r="N49" s="3533"/>
      <c r="O49" s="3530"/>
      <c r="P49" s="3528"/>
      <c r="Q49" s="3534"/>
      <c r="R49" s="3535"/>
      <c r="S49" s="3528"/>
      <c r="T49" s="3531"/>
      <c r="U49" s="3532"/>
      <c r="V49" s="3533"/>
      <c r="W49" s="3536"/>
      <c r="X49" s="3536"/>
      <c r="Y49" s="3536"/>
      <c r="Z49" s="3536"/>
      <c r="AA49" s="3536"/>
      <c r="AB49" s="3536"/>
      <c r="AC49" s="3536"/>
      <c r="AD49" s="3530"/>
    </row>
    <row r="50" spans="1:30" s="1326" customFormat="1" ht="16.5" customHeight="1">
      <c r="A50" s="3466"/>
      <c r="B50" s="3453"/>
      <c r="C50" s="3537" t="s">
        <v>576</v>
      </c>
      <c r="D50" s="3441" t="s">
        <v>575</v>
      </c>
      <c r="E50" s="3471">
        <v>0.21</v>
      </c>
      <c r="F50" s="3471">
        <v>0.06</v>
      </c>
      <c r="G50" s="3456" t="s">
        <v>1671</v>
      </c>
      <c r="H50" s="3538"/>
      <c r="I50" s="3539"/>
      <c r="J50" s="3540"/>
      <c r="K50" s="3538"/>
      <c r="L50" s="3541"/>
      <c r="M50" s="3542"/>
      <c r="N50" s="3543"/>
      <c r="O50" s="3540"/>
      <c r="P50" s="3538"/>
      <c r="Q50" s="3544"/>
      <c r="R50" s="3545"/>
      <c r="S50" s="3538"/>
      <c r="T50" s="3541"/>
      <c r="U50" s="3542"/>
      <c r="V50" s="3543"/>
      <c r="W50" s="3546"/>
      <c r="X50" s="3546"/>
      <c r="Y50" s="3546"/>
      <c r="Z50" s="3546"/>
      <c r="AA50" s="3546"/>
      <c r="AB50" s="3546"/>
      <c r="AC50" s="3546"/>
      <c r="AD50" s="3540"/>
    </row>
    <row r="51" spans="1:30" s="1326" customFormat="1" ht="16.5" customHeight="1">
      <c r="A51" s="3466"/>
      <c r="B51" s="3453"/>
      <c r="C51" s="3537" t="s">
        <v>577</v>
      </c>
      <c r="D51" s="3441" t="s">
        <v>575</v>
      </c>
      <c r="E51" s="3471">
        <v>0.21</v>
      </c>
      <c r="F51" s="3471">
        <v>0.06</v>
      </c>
      <c r="G51" s="3456" t="s">
        <v>1671</v>
      </c>
      <c r="H51" s="3538"/>
      <c r="I51" s="3539"/>
      <c r="J51" s="3540"/>
      <c r="K51" s="3538"/>
      <c r="L51" s="3541"/>
      <c r="M51" s="3542"/>
      <c r="N51" s="3543"/>
      <c r="O51" s="3540"/>
      <c r="P51" s="3538"/>
      <c r="Q51" s="3544"/>
      <c r="R51" s="3545"/>
      <c r="S51" s="3457"/>
      <c r="T51" s="3541"/>
      <c r="U51" s="3542"/>
      <c r="V51" s="3543"/>
      <c r="W51" s="3546"/>
      <c r="X51" s="3546"/>
      <c r="Y51" s="3546"/>
      <c r="Z51" s="3546"/>
      <c r="AA51" s="3546"/>
      <c r="AB51" s="3546"/>
      <c r="AC51" s="3546"/>
      <c r="AD51" s="3540"/>
    </row>
    <row r="52" spans="1:30" s="3551" customFormat="1" ht="16.5" customHeight="1">
      <c r="A52" s="3547"/>
      <c r="B52" s="3548"/>
      <c r="C52" s="3537" t="s">
        <v>52</v>
      </c>
      <c r="D52" s="3441" t="s">
        <v>575</v>
      </c>
      <c r="E52" s="3471">
        <v>0.21</v>
      </c>
      <c r="F52" s="3471">
        <v>0.06</v>
      </c>
      <c r="G52" s="3456" t="s">
        <v>1671</v>
      </c>
      <c r="H52" s="3538"/>
      <c r="I52" s="3490"/>
      <c r="J52" s="3540"/>
      <c r="K52" s="3538"/>
      <c r="L52" s="3541"/>
      <c r="M52" s="3542"/>
      <c r="N52" s="3543"/>
      <c r="O52" s="3540"/>
      <c r="P52" s="3538"/>
      <c r="Q52" s="3544"/>
      <c r="R52" s="3545"/>
      <c r="S52" s="3457"/>
      <c r="T52" s="3541"/>
      <c r="U52" s="3542"/>
      <c r="V52" s="3549"/>
      <c r="W52" s="3550"/>
      <c r="X52" s="3550"/>
      <c r="Y52" s="3550"/>
      <c r="Z52" s="3550"/>
      <c r="AA52" s="3550"/>
      <c r="AB52" s="3550"/>
      <c r="AC52" s="3550"/>
      <c r="AD52" s="3512"/>
    </row>
    <row r="53" spans="1:30" s="3551" customFormat="1" ht="16.5" customHeight="1">
      <c r="A53" s="3547"/>
      <c r="B53" s="3548"/>
      <c r="C53" s="3537"/>
      <c r="D53" s="3441"/>
      <c r="E53" s="3527"/>
      <c r="F53" s="3527"/>
      <c r="G53" s="3456"/>
      <c r="H53" s="3538"/>
      <c r="I53" s="3490"/>
      <c r="J53" s="3540"/>
      <c r="K53" s="3538"/>
      <c r="L53" s="3541"/>
      <c r="M53" s="3542"/>
      <c r="N53" s="3543"/>
      <c r="O53" s="3540"/>
      <c r="P53" s="3538"/>
      <c r="Q53" s="3544"/>
      <c r="R53" s="3545"/>
      <c r="S53" s="3457"/>
      <c r="T53" s="3541"/>
      <c r="U53" s="3542"/>
      <c r="V53" s="3549"/>
      <c r="W53" s="3550"/>
      <c r="X53" s="3550"/>
      <c r="Y53" s="3550"/>
      <c r="Z53" s="3550"/>
      <c r="AA53" s="3550"/>
      <c r="AB53" s="3550"/>
      <c r="AC53" s="3550"/>
      <c r="AD53" s="3512"/>
    </row>
    <row r="54" spans="1:30" s="1326" customFormat="1" ht="16.5" customHeight="1">
      <c r="A54" s="3451" t="s">
        <v>878</v>
      </c>
      <c r="B54" s="3452" t="s">
        <v>578</v>
      </c>
      <c r="C54" s="3453"/>
      <c r="D54" s="3454"/>
      <c r="E54" s="3552"/>
      <c r="F54" s="3552"/>
      <c r="G54" s="3456"/>
      <c r="H54" s="3457"/>
      <c r="I54" s="3458"/>
      <c r="J54" s="3459"/>
      <c r="K54" s="3457"/>
      <c r="L54" s="3460"/>
      <c r="M54" s="3461"/>
      <c r="N54" s="3462"/>
      <c r="O54" s="3459"/>
      <c r="P54" s="3457"/>
      <c r="Q54" s="3463"/>
      <c r="R54" s="3464"/>
      <c r="S54" s="3457"/>
      <c r="T54" s="3460"/>
      <c r="U54" s="3461"/>
      <c r="V54" s="3462"/>
      <c r="W54" s="3465"/>
      <c r="X54" s="3465"/>
      <c r="Y54" s="3465"/>
      <c r="Z54" s="3465"/>
      <c r="AA54" s="3465"/>
      <c r="AB54" s="3465"/>
      <c r="AC54" s="3465"/>
      <c r="AD54" s="3459"/>
    </row>
    <row r="55" spans="1:30" s="1326" customFormat="1" ht="16.5" customHeight="1">
      <c r="A55" s="3466"/>
      <c r="B55" s="3453"/>
      <c r="C55" s="3453"/>
      <c r="D55" s="3441" t="s">
        <v>865</v>
      </c>
      <c r="E55" s="3471">
        <v>0.21</v>
      </c>
      <c r="F55" s="3471">
        <v>0.06</v>
      </c>
      <c r="G55" s="3456" t="s">
        <v>1672</v>
      </c>
      <c r="H55" s="3528"/>
      <c r="I55" s="3553"/>
      <c r="J55" s="3512"/>
      <c r="K55" s="3528"/>
      <c r="L55" s="3460"/>
      <c r="M55" s="3461"/>
      <c r="N55" s="3462"/>
      <c r="O55" s="3459"/>
      <c r="P55" s="3457"/>
      <c r="Q55" s="3463"/>
      <c r="R55" s="3464"/>
      <c r="S55" s="3457"/>
      <c r="T55" s="3525"/>
      <c r="U55" s="3476"/>
      <c r="V55" s="3481"/>
      <c r="W55" s="3482"/>
      <c r="X55" s="3482"/>
      <c r="Y55" s="3482"/>
      <c r="Z55" s="3482"/>
      <c r="AA55" s="3482"/>
      <c r="AB55" s="3482"/>
      <c r="AC55" s="3482"/>
      <c r="AD55" s="3474"/>
    </row>
    <row r="56" spans="1:30" s="1326" customFormat="1" ht="16.5" customHeight="1">
      <c r="A56" s="3451" t="s">
        <v>883</v>
      </c>
      <c r="B56" s="3452" t="s">
        <v>579</v>
      </c>
      <c r="C56" s="3453"/>
      <c r="D56" s="3454"/>
      <c r="E56" s="3552"/>
      <c r="F56" s="3552"/>
      <c r="G56" s="3456"/>
      <c r="H56" s="3457"/>
      <c r="I56" s="3458"/>
      <c r="J56" s="3459"/>
      <c r="K56" s="3457"/>
      <c r="L56" s="3460"/>
      <c r="M56" s="3461"/>
      <c r="N56" s="3462"/>
      <c r="O56" s="3459"/>
      <c r="P56" s="3457"/>
      <c r="Q56" s="3463"/>
      <c r="R56" s="3464"/>
      <c r="S56" s="3457"/>
      <c r="T56" s="3460"/>
      <c r="U56" s="3461"/>
      <c r="V56" s="3462"/>
      <c r="W56" s="3465"/>
      <c r="X56" s="3465"/>
      <c r="Y56" s="3465"/>
      <c r="Z56" s="3465"/>
      <c r="AA56" s="3465"/>
      <c r="AB56" s="3465"/>
      <c r="AC56" s="3465"/>
      <c r="AD56" s="3459"/>
    </row>
    <row r="57" spans="1:30" s="1326" customFormat="1" ht="16.5" customHeight="1">
      <c r="A57" s="3466"/>
      <c r="B57" s="3453" t="s">
        <v>896</v>
      </c>
      <c r="C57" s="3453" t="s">
        <v>580</v>
      </c>
      <c r="D57" s="3441" t="s">
        <v>865</v>
      </c>
      <c r="E57" s="3471">
        <v>0.21</v>
      </c>
      <c r="F57" s="3471">
        <v>0.06</v>
      </c>
      <c r="G57" s="3456" t="s">
        <v>1673</v>
      </c>
      <c r="H57" s="3528"/>
      <c r="I57" s="3553"/>
      <c r="J57" s="3512"/>
      <c r="K57" s="3528"/>
      <c r="L57" s="3460"/>
      <c r="M57" s="3461"/>
      <c r="N57" s="3462"/>
      <c r="O57" s="3459"/>
      <c r="P57" s="3457"/>
      <c r="Q57" s="3463"/>
      <c r="R57" s="3464"/>
      <c r="S57" s="3457"/>
      <c r="T57" s="3525"/>
      <c r="U57" s="3476"/>
      <c r="V57" s="3481"/>
      <c r="W57" s="3482"/>
      <c r="X57" s="3482"/>
      <c r="Y57" s="3482"/>
      <c r="Z57" s="3482"/>
      <c r="AA57" s="3482"/>
      <c r="AB57" s="3482"/>
      <c r="AC57" s="3482"/>
      <c r="AD57" s="3474"/>
    </row>
    <row r="58" spans="1:30" s="1326" customFormat="1" ht="16.5" customHeight="1">
      <c r="A58" s="3466"/>
      <c r="B58" s="3453" t="s">
        <v>897</v>
      </c>
      <c r="C58" s="3453" t="s">
        <v>1830</v>
      </c>
      <c r="D58" s="3454"/>
      <c r="E58" s="3552"/>
      <c r="F58" s="3552"/>
      <c r="G58" s="3456"/>
      <c r="H58" s="3457"/>
      <c r="I58" s="3458"/>
      <c r="J58" s="3459"/>
      <c r="K58" s="3457"/>
      <c r="L58" s="3460"/>
      <c r="M58" s="3461"/>
      <c r="N58" s="3462"/>
      <c r="O58" s="3459"/>
      <c r="P58" s="3457"/>
      <c r="Q58" s="3463"/>
      <c r="R58" s="3464"/>
      <c r="S58" s="3457"/>
      <c r="T58" s="3460"/>
      <c r="U58" s="3461"/>
      <c r="V58" s="3462"/>
      <c r="W58" s="3465"/>
      <c r="X58" s="3465"/>
      <c r="Y58" s="3465"/>
      <c r="Z58" s="3465"/>
      <c r="AA58" s="3465"/>
      <c r="AB58" s="3465"/>
      <c r="AC58" s="3465"/>
      <c r="AD58" s="3459"/>
    </row>
    <row r="59" spans="1:30" s="1326" customFormat="1" ht="16.5" customHeight="1">
      <c r="A59" s="3466"/>
      <c r="B59" s="3467"/>
      <c r="C59" s="3537" t="s">
        <v>582</v>
      </c>
      <c r="D59" s="3441"/>
      <c r="E59" s="3554"/>
      <c r="F59" s="3554"/>
      <c r="G59" s="3456"/>
      <c r="H59" s="3457"/>
      <c r="I59" s="3508"/>
      <c r="J59" s="3555"/>
      <c r="K59" s="3457"/>
      <c r="L59" s="3556"/>
      <c r="M59" s="3557"/>
      <c r="N59" s="3558"/>
      <c r="O59" s="3555"/>
      <c r="P59" s="3559"/>
      <c r="Q59" s="3560"/>
      <c r="R59" s="3561"/>
      <c r="S59" s="3457"/>
      <c r="T59" s="3460"/>
      <c r="U59" s="3461"/>
      <c r="V59" s="3462"/>
      <c r="W59" s="3465"/>
      <c r="X59" s="3465"/>
      <c r="Y59" s="3465"/>
      <c r="Z59" s="3465"/>
      <c r="AA59" s="3465"/>
      <c r="AB59" s="3465"/>
      <c r="AC59" s="3465"/>
      <c r="AD59" s="3459"/>
    </row>
    <row r="60" spans="1:30" s="1326" customFormat="1" ht="16.5" customHeight="1">
      <c r="A60" s="3466"/>
      <c r="B60" s="3467"/>
      <c r="C60" s="3467" t="s">
        <v>519</v>
      </c>
      <c r="D60" s="3441"/>
      <c r="E60" s="3455"/>
      <c r="F60" s="3455"/>
      <c r="G60" s="3456"/>
      <c r="H60" s="3457"/>
      <c r="I60" s="3458"/>
      <c r="J60" s="3459"/>
      <c r="K60" s="3457"/>
      <c r="L60" s="3460"/>
      <c r="M60" s="3461"/>
      <c r="N60" s="3462"/>
      <c r="O60" s="3459"/>
      <c r="P60" s="3457"/>
      <c r="Q60" s="3463"/>
      <c r="R60" s="3464"/>
      <c r="S60" s="3457"/>
      <c r="T60" s="3460"/>
      <c r="U60" s="3461"/>
      <c r="V60" s="3462"/>
      <c r="W60" s="3465"/>
      <c r="X60" s="3465"/>
      <c r="Y60" s="3465"/>
      <c r="Z60" s="3465"/>
      <c r="AA60" s="3465"/>
      <c r="AB60" s="3465"/>
      <c r="AC60" s="3465"/>
      <c r="AD60" s="3459"/>
    </row>
    <row r="61" spans="1:30" s="1326" customFormat="1" ht="16.5" customHeight="1">
      <c r="A61" s="3466"/>
      <c r="B61" s="3467"/>
      <c r="C61" s="3562"/>
      <c r="D61" s="3441" t="s">
        <v>887</v>
      </c>
      <c r="E61" s="3471">
        <v>0.21</v>
      </c>
      <c r="F61" s="3471">
        <v>0.06</v>
      </c>
      <c r="G61" s="3456" t="s">
        <v>1674</v>
      </c>
      <c r="H61" s="3499"/>
      <c r="I61" s="3563"/>
      <c r="J61" s="3512"/>
      <c r="K61" s="3499"/>
      <c r="L61" s="3564"/>
      <c r="M61" s="3565"/>
      <c r="N61" s="3477"/>
      <c r="O61" s="3512"/>
      <c r="P61" s="3499"/>
      <c r="Q61" s="3566"/>
      <c r="R61" s="3567"/>
      <c r="S61" s="3499"/>
      <c r="T61" s="3501"/>
      <c r="U61" s="3502"/>
      <c r="V61" s="3503"/>
      <c r="W61" s="3568"/>
      <c r="X61" s="3568"/>
      <c r="Y61" s="3568"/>
      <c r="Z61" s="3568"/>
      <c r="AA61" s="3568"/>
      <c r="AB61" s="3568"/>
      <c r="AC61" s="3568"/>
      <c r="AD61" s="3500"/>
    </row>
    <row r="62" spans="1:30" s="1326" customFormat="1" ht="16.5" customHeight="1">
      <c r="A62" s="3466"/>
      <c r="B62" s="3453" t="s">
        <v>898</v>
      </c>
      <c r="C62" s="3453" t="s">
        <v>520</v>
      </c>
      <c r="D62" s="3454"/>
      <c r="E62" s="3554"/>
      <c r="F62" s="3554"/>
      <c r="G62" s="3456"/>
      <c r="H62" s="3528"/>
      <c r="I62" s="3529"/>
      <c r="J62" s="3530"/>
      <c r="K62" s="3528"/>
      <c r="L62" s="3531"/>
      <c r="M62" s="3532"/>
      <c r="N62" s="3533"/>
      <c r="O62" s="3530"/>
      <c r="P62" s="3528"/>
      <c r="Q62" s="3534"/>
      <c r="R62" s="3535"/>
      <c r="S62" s="3528"/>
      <c r="T62" s="3531"/>
      <c r="U62" s="3532"/>
      <c r="V62" s="3533"/>
      <c r="W62" s="3536"/>
      <c r="X62" s="3536"/>
      <c r="Y62" s="3536"/>
      <c r="Z62" s="3536"/>
      <c r="AA62" s="3536"/>
      <c r="AB62" s="3536"/>
      <c r="AC62" s="3536"/>
      <c r="AD62" s="3530"/>
    </row>
    <row r="63" spans="1:30" s="1326" customFormat="1" ht="16.5" customHeight="1">
      <c r="A63" s="3451" t="s">
        <v>884</v>
      </c>
      <c r="B63" s="3452" t="s">
        <v>521</v>
      </c>
      <c r="C63" s="3453"/>
      <c r="D63" s="3441"/>
      <c r="E63" s="3471"/>
      <c r="F63" s="3471"/>
      <c r="G63" s="3456"/>
      <c r="H63" s="3457"/>
      <c r="I63" s="3458"/>
      <c r="J63" s="3459"/>
      <c r="K63" s="3457"/>
      <c r="L63" s="3460"/>
      <c r="M63" s="3461"/>
      <c r="N63" s="3462"/>
      <c r="O63" s="3459"/>
      <c r="P63" s="3457"/>
      <c r="Q63" s="3463"/>
      <c r="R63" s="3464"/>
      <c r="S63" s="3457"/>
      <c r="T63" s="3460"/>
      <c r="U63" s="3461"/>
      <c r="V63" s="3462"/>
      <c r="W63" s="3465"/>
      <c r="X63" s="3465"/>
      <c r="Y63" s="3465"/>
      <c r="Z63" s="3465"/>
      <c r="AA63" s="3465"/>
      <c r="AB63" s="3465"/>
      <c r="AC63" s="3465"/>
      <c r="AD63" s="3459"/>
    </row>
    <row r="64" spans="1:30" s="1326" customFormat="1" ht="16.5" customHeight="1">
      <c r="A64" s="3466"/>
      <c r="B64" s="3453" t="s">
        <v>885</v>
      </c>
      <c r="C64" s="3453" t="s">
        <v>522</v>
      </c>
      <c r="D64" s="3441"/>
      <c r="E64" s="3455"/>
      <c r="F64" s="3455"/>
      <c r="G64" s="3456"/>
      <c r="H64" s="3457"/>
      <c r="I64" s="3458"/>
      <c r="J64" s="3459"/>
      <c r="K64" s="3457"/>
      <c r="L64" s="3460"/>
      <c r="M64" s="3461"/>
      <c r="N64" s="3462"/>
      <c r="O64" s="3459"/>
      <c r="P64" s="3457"/>
      <c r="Q64" s="3463"/>
      <c r="R64" s="3464"/>
      <c r="S64" s="3457"/>
      <c r="T64" s="3460"/>
      <c r="U64" s="3461"/>
      <c r="V64" s="3462"/>
      <c r="W64" s="3465"/>
      <c r="X64" s="3465"/>
      <c r="Y64" s="3465"/>
      <c r="Z64" s="3465"/>
      <c r="AA64" s="3465"/>
      <c r="AB64" s="3465"/>
      <c r="AC64" s="3465"/>
      <c r="AD64" s="3459"/>
    </row>
    <row r="65" spans="1:30" s="1326" customFormat="1" ht="16.5" customHeight="1">
      <c r="A65" s="3466"/>
      <c r="B65" s="3453" t="s">
        <v>886</v>
      </c>
      <c r="C65" s="3453" t="s">
        <v>523</v>
      </c>
      <c r="D65" s="3441" t="s">
        <v>865</v>
      </c>
      <c r="E65" s="3471">
        <v>0.21</v>
      </c>
      <c r="F65" s="3471">
        <v>0.06</v>
      </c>
      <c r="G65" s="3456" t="s">
        <v>1675</v>
      </c>
      <c r="H65" s="3528"/>
      <c r="I65" s="3569"/>
      <c r="J65" s="3512"/>
      <c r="K65" s="3528"/>
      <c r="L65" s="3570"/>
      <c r="M65" s="3571"/>
      <c r="N65" s="3572"/>
      <c r="O65" s="3573"/>
      <c r="P65" s="3574"/>
      <c r="Q65" s="3575"/>
      <c r="R65" s="3576"/>
      <c r="S65" s="3457"/>
      <c r="T65" s="3570"/>
      <c r="U65" s="3476"/>
      <c r="V65" s="3481"/>
      <c r="W65" s="3482"/>
      <c r="X65" s="3482"/>
      <c r="Y65" s="3482"/>
      <c r="Z65" s="3482"/>
      <c r="AA65" s="3482"/>
      <c r="AB65" s="3482"/>
      <c r="AC65" s="3482"/>
      <c r="AD65" s="3474"/>
    </row>
    <row r="66" spans="1:30" s="1326" customFormat="1" ht="16.5" customHeight="1">
      <c r="A66" s="3466"/>
      <c r="B66" s="3453" t="s">
        <v>1646</v>
      </c>
      <c r="C66" s="3453" t="s">
        <v>524</v>
      </c>
      <c r="D66" s="3441" t="s">
        <v>865</v>
      </c>
      <c r="E66" s="3471">
        <v>0.21</v>
      </c>
      <c r="F66" s="3471">
        <v>0.06</v>
      </c>
      <c r="G66" s="3456" t="s">
        <v>1675</v>
      </c>
      <c r="H66" s="3528"/>
      <c r="I66" s="3553"/>
      <c r="J66" s="3512"/>
      <c r="K66" s="3528"/>
      <c r="L66" s="3525"/>
      <c r="M66" s="3571"/>
      <c r="N66" s="3572"/>
      <c r="O66" s="3573"/>
      <c r="P66" s="3574"/>
      <c r="Q66" s="3577"/>
      <c r="R66" s="3576"/>
      <c r="S66" s="3457"/>
      <c r="T66" s="3525"/>
      <c r="U66" s="3476"/>
      <c r="V66" s="3481"/>
      <c r="W66" s="3482"/>
      <c r="X66" s="3482"/>
      <c r="Y66" s="3482"/>
      <c r="Z66" s="3482"/>
      <c r="AA66" s="3482"/>
      <c r="AB66" s="3482"/>
      <c r="AC66" s="3482"/>
      <c r="AD66" s="3474"/>
    </row>
    <row r="67" spans="1:30" s="1326" customFormat="1" ht="16.5" customHeight="1">
      <c r="A67" s="3466"/>
      <c r="B67" s="3453" t="s">
        <v>1647</v>
      </c>
      <c r="C67" s="3453" t="s">
        <v>525</v>
      </c>
      <c r="D67" s="3441" t="s">
        <v>865</v>
      </c>
      <c r="E67" s="3471">
        <v>0.21</v>
      </c>
      <c r="F67" s="3471">
        <v>0.06</v>
      </c>
      <c r="G67" s="3456" t="s">
        <v>1675</v>
      </c>
      <c r="H67" s="3528"/>
      <c r="I67" s="3553"/>
      <c r="J67" s="3512"/>
      <c r="K67" s="3528"/>
      <c r="L67" s="3525"/>
      <c r="M67" s="3571"/>
      <c r="N67" s="3572"/>
      <c r="O67" s="3573"/>
      <c r="P67" s="3574"/>
      <c r="Q67" s="3577"/>
      <c r="R67" s="3576"/>
      <c r="S67" s="3457"/>
      <c r="T67" s="3525"/>
      <c r="U67" s="3476"/>
      <c r="V67" s="3481"/>
      <c r="W67" s="3482"/>
      <c r="X67" s="3482"/>
      <c r="Y67" s="3482"/>
      <c r="Z67" s="3482"/>
      <c r="AA67" s="3482"/>
      <c r="AB67" s="3482"/>
      <c r="AC67" s="3482"/>
      <c r="AD67" s="3474"/>
    </row>
    <row r="68" spans="1:30" s="1326" customFormat="1" ht="16.5" customHeight="1">
      <c r="A68" s="3466"/>
      <c r="B68" s="3453" t="s">
        <v>1648</v>
      </c>
      <c r="C68" s="3453" t="s">
        <v>1282</v>
      </c>
      <c r="D68" s="3441" t="s">
        <v>865</v>
      </c>
      <c r="E68" s="3471">
        <v>0.21</v>
      </c>
      <c r="F68" s="3471">
        <v>0.06</v>
      </c>
      <c r="G68" s="3456" t="s">
        <v>1675</v>
      </c>
      <c r="H68" s="3528"/>
      <c r="I68" s="3569"/>
      <c r="J68" s="3512"/>
      <c r="K68" s="3528"/>
      <c r="L68" s="3570"/>
      <c r="M68" s="3571"/>
      <c r="N68" s="3572"/>
      <c r="O68" s="3573"/>
      <c r="P68" s="3574"/>
      <c r="Q68" s="3575"/>
      <c r="R68" s="3576"/>
      <c r="S68" s="3457"/>
      <c r="T68" s="3570"/>
      <c r="U68" s="3476"/>
      <c r="V68" s="3481"/>
      <c r="W68" s="3482"/>
      <c r="X68" s="3482"/>
      <c r="Y68" s="3482"/>
      <c r="Z68" s="3482"/>
      <c r="AA68" s="3482"/>
      <c r="AB68" s="3482"/>
      <c r="AC68" s="3482"/>
      <c r="AD68" s="3474"/>
    </row>
    <row r="69" spans="1:30" s="1326" customFormat="1" ht="16.5" customHeight="1">
      <c r="A69" s="3466"/>
      <c r="B69" s="3453" t="s">
        <v>899</v>
      </c>
      <c r="C69" s="3453" t="s">
        <v>526</v>
      </c>
      <c r="D69" s="3441"/>
      <c r="E69" s="3484"/>
      <c r="F69" s="3484"/>
      <c r="G69" s="3456"/>
      <c r="H69" s="3457"/>
      <c r="I69" s="3458"/>
      <c r="J69" s="3459"/>
      <c r="K69" s="3457"/>
      <c r="L69" s="3525"/>
      <c r="M69" s="3571"/>
      <c r="N69" s="3572"/>
      <c r="O69" s="3573"/>
      <c r="P69" s="3574"/>
      <c r="Q69" s="3577"/>
      <c r="R69" s="3576"/>
      <c r="S69" s="3457"/>
      <c r="T69" s="3525"/>
      <c r="U69" s="3461"/>
      <c r="V69" s="3462"/>
      <c r="W69" s="3465"/>
      <c r="X69" s="3465"/>
      <c r="Y69" s="3465"/>
      <c r="Z69" s="3465"/>
      <c r="AA69" s="3465"/>
      <c r="AB69" s="3465"/>
      <c r="AC69" s="3465"/>
      <c r="AD69" s="3459"/>
    </row>
    <row r="70" spans="1:30" s="1326" customFormat="1" ht="16.5" customHeight="1">
      <c r="A70" s="3466"/>
      <c r="B70" s="3467"/>
      <c r="C70" s="3453" t="s">
        <v>527</v>
      </c>
      <c r="D70" s="3441"/>
      <c r="E70" s="3484"/>
      <c r="F70" s="3484"/>
      <c r="G70" s="3456"/>
      <c r="H70" s="3457"/>
      <c r="I70" s="3458"/>
      <c r="J70" s="3459"/>
      <c r="K70" s="3457"/>
      <c r="L70" s="3525"/>
      <c r="M70" s="3571"/>
      <c r="N70" s="3572"/>
      <c r="O70" s="3573"/>
      <c r="P70" s="3574"/>
      <c r="Q70" s="3577"/>
      <c r="R70" s="3576"/>
      <c r="S70" s="3457"/>
      <c r="T70" s="3525"/>
      <c r="U70" s="3461"/>
      <c r="V70" s="3462"/>
      <c r="W70" s="3465"/>
      <c r="X70" s="3465"/>
      <c r="Y70" s="3465"/>
      <c r="Z70" s="3465"/>
      <c r="AA70" s="3465"/>
      <c r="AB70" s="3465"/>
      <c r="AC70" s="3465"/>
      <c r="AD70" s="3459"/>
    </row>
    <row r="71" spans="1:30" s="1326" customFormat="1" ht="16.5" customHeight="1">
      <c r="A71" s="3466"/>
      <c r="B71" s="3467"/>
      <c r="C71" s="3578" t="s">
        <v>1649</v>
      </c>
      <c r="D71" s="3441" t="s">
        <v>865</v>
      </c>
      <c r="E71" s="3471">
        <v>0.21</v>
      </c>
      <c r="F71" s="3471">
        <v>0.06</v>
      </c>
      <c r="G71" s="3456" t="s">
        <v>1676</v>
      </c>
      <c r="H71" s="3528"/>
      <c r="I71" s="3553"/>
      <c r="J71" s="3512"/>
      <c r="K71" s="3528"/>
      <c r="L71" s="3525"/>
      <c r="M71" s="3571"/>
      <c r="N71" s="3572"/>
      <c r="O71" s="3573"/>
      <c r="P71" s="3574"/>
      <c r="Q71" s="3577"/>
      <c r="R71" s="3576"/>
      <c r="S71" s="3457"/>
      <c r="T71" s="3525"/>
      <c r="U71" s="3476"/>
      <c r="V71" s="3481"/>
      <c r="W71" s="3482"/>
      <c r="X71" s="3482"/>
      <c r="Y71" s="3482"/>
      <c r="Z71" s="3482"/>
      <c r="AA71" s="3482"/>
      <c r="AB71" s="3482"/>
      <c r="AC71" s="3482"/>
      <c r="AD71" s="3474"/>
    </row>
    <row r="72" spans="1:30" s="1326" customFormat="1" ht="16.5" customHeight="1">
      <c r="A72" s="3466"/>
      <c r="B72" s="3467"/>
      <c r="C72" s="3578" t="s">
        <v>1650</v>
      </c>
      <c r="D72" s="3441" t="s">
        <v>865</v>
      </c>
      <c r="E72" s="3471">
        <v>0.21</v>
      </c>
      <c r="F72" s="3471">
        <v>0.06</v>
      </c>
      <c r="G72" s="3456" t="s">
        <v>1677</v>
      </c>
      <c r="H72" s="3528"/>
      <c r="I72" s="3553"/>
      <c r="J72" s="3512"/>
      <c r="K72" s="3528"/>
      <c r="L72" s="3525"/>
      <c r="M72" s="3571"/>
      <c r="N72" s="3572"/>
      <c r="O72" s="3573"/>
      <c r="P72" s="3574"/>
      <c r="Q72" s="3577"/>
      <c r="R72" s="3576"/>
      <c r="S72" s="3457"/>
      <c r="T72" s="3525"/>
      <c r="U72" s="3476"/>
      <c r="V72" s="3481"/>
      <c r="W72" s="3482"/>
      <c r="X72" s="3482"/>
      <c r="Y72" s="3482"/>
      <c r="Z72" s="3482"/>
      <c r="AA72" s="3482"/>
      <c r="AB72" s="3482"/>
      <c r="AC72" s="3482"/>
      <c r="AD72" s="3474"/>
    </row>
    <row r="73" spans="1:30" s="1326" customFormat="1" ht="16.5" customHeight="1">
      <c r="A73" s="3466"/>
      <c r="B73" s="3467"/>
      <c r="C73" s="3578" t="s">
        <v>798</v>
      </c>
      <c r="D73" s="3441" t="s">
        <v>865</v>
      </c>
      <c r="E73" s="3471">
        <v>0.21</v>
      </c>
      <c r="F73" s="3471">
        <v>0.06</v>
      </c>
      <c r="G73" s="3527"/>
      <c r="H73" s="3528"/>
      <c r="I73" s="3553"/>
      <c r="J73" s="3512"/>
      <c r="K73" s="3528"/>
      <c r="L73" s="3525"/>
      <c r="M73" s="3571"/>
      <c r="N73" s="3572"/>
      <c r="O73" s="3573"/>
      <c r="P73" s="3574"/>
      <c r="Q73" s="3577"/>
      <c r="R73" s="3576"/>
      <c r="S73" s="3457"/>
      <c r="T73" s="3525"/>
      <c r="U73" s="3476"/>
      <c r="V73" s="3481"/>
      <c r="W73" s="3482"/>
      <c r="X73" s="3482"/>
      <c r="Y73" s="3482"/>
      <c r="Z73" s="3482"/>
      <c r="AA73" s="3482"/>
      <c r="AB73" s="3482"/>
      <c r="AC73" s="3482"/>
      <c r="AD73" s="3474"/>
    </row>
    <row r="74" spans="1:30" s="3385" customFormat="1" ht="16.5" customHeight="1" thickBot="1">
      <c r="A74" s="3579"/>
      <c r="B74" s="3580"/>
      <c r="C74" s="3580"/>
      <c r="D74" s="3581"/>
      <c r="E74" s="3582"/>
      <c r="F74" s="3582"/>
      <c r="G74" s="3583"/>
      <c r="H74" s="3412"/>
      <c r="I74" s="3584"/>
      <c r="J74" s="3585"/>
      <c r="K74" s="3412"/>
      <c r="L74" s="3586"/>
      <c r="M74" s="3587"/>
      <c r="N74" s="3588"/>
      <c r="O74" s="3585"/>
      <c r="P74" s="3412"/>
      <c r="Q74" s="3589"/>
      <c r="R74" s="3590"/>
      <c r="S74" s="3412"/>
      <c r="T74" s="3586"/>
      <c r="U74" s="3587"/>
      <c r="V74" s="3588"/>
      <c r="W74" s="3591"/>
      <c r="X74" s="3591"/>
      <c r="Y74" s="3591"/>
      <c r="Z74" s="3591"/>
      <c r="AA74" s="3591"/>
      <c r="AB74" s="3591"/>
      <c r="AC74" s="3591"/>
      <c r="AD74" s="3585"/>
    </row>
    <row r="75" spans="1:30" s="1326" customFormat="1" ht="13.5" customHeight="1">
      <c r="D75" s="3592"/>
      <c r="E75" s="3592"/>
      <c r="F75" s="4245"/>
      <c r="G75" s="4245"/>
      <c r="H75" s="3457"/>
      <c r="I75" s="3593"/>
      <c r="J75" s="3457"/>
      <c r="K75" s="3457"/>
      <c r="L75" s="3457"/>
      <c r="M75" s="3457"/>
      <c r="N75" s="3457"/>
      <c r="O75" s="3457"/>
      <c r="P75" s="3457"/>
      <c r="Q75" s="3457"/>
      <c r="R75" s="3457"/>
      <c r="S75" s="3457"/>
      <c r="T75" s="3457"/>
      <c r="U75" s="3457"/>
      <c r="V75" s="3457"/>
      <c r="W75" s="3457"/>
      <c r="X75" s="3457"/>
      <c r="Y75" s="3457"/>
      <c r="Z75" s="3457"/>
      <c r="AA75" s="3457"/>
      <c r="AB75" s="3457"/>
      <c r="AC75" s="3457"/>
      <c r="AD75" s="3594"/>
    </row>
    <row r="76" spans="1:30" s="1326" customFormat="1" ht="13.5" customHeight="1">
      <c r="D76" s="3592"/>
      <c r="E76" s="3592"/>
      <c r="F76" s="4241"/>
      <c r="G76" s="4241"/>
      <c r="H76" s="3457"/>
      <c r="I76" s="3457"/>
      <c r="J76" s="3457"/>
      <c r="K76" s="3457"/>
      <c r="L76" s="3457"/>
      <c r="M76" s="3457"/>
      <c r="N76" s="3457"/>
      <c r="O76" s="3457"/>
      <c r="P76" s="3457"/>
      <c r="Q76" s="3457"/>
      <c r="R76" s="3457"/>
      <c r="S76" s="3457"/>
      <c r="T76" s="3457"/>
      <c r="U76" s="3457"/>
      <c r="V76" s="3457"/>
      <c r="W76" s="3457"/>
      <c r="X76" s="3457"/>
      <c r="Y76" s="3457"/>
      <c r="Z76" s="3457"/>
      <c r="AA76" s="3457"/>
      <c r="AB76" s="3457"/>
      <c r="AC76" s="3457"/>
      <c r="AD76" s="3457"/>
    </row>
    <row r="77" spans="1:30" s="1326" customFormat="1" ht="13.5" customHeight="1">
      <c r="A77" s="3595" t="s">
        <v>518</v>
      </c>
      <c r="D77" s="3592"/>
      <c r="E77" s="3592"/>
      <c r="F77" s="4242"/>
      <c r="G77" s="4242"/>
      <c r="H77" s="3457"/>
      <c r="I77" s="3457"/>
      <c r="J77" s="3457"/>
      <c r="K77" s="3457"/>
      <c r="L77" s="3457"/>
      <c r="M77" s="3457"/>
      <c r="N77" s="3457"/>
      <c r="O77" s="3457"/>
      <c r="P77" s="3457"/>
      <c r="Q77" s="3457"/>
      <c r="R77" s="3457"/>
      <c r="S77" s="3457"/>
      <c r="T77" s="3457"/>
      <c r="U77" s="3457"/>
      <c r="V77" s="3457"/>
      <c r="W77" s="3457"/>
      <c r="X77" s="3457"/>
      <c r="Y77" s="3457"/>
      <c r="Z77" s="3457"/>
      <c r="AA77" s="3457"/>
      <c r="AB77" s="3457"/>
      <c r="AC77" s="3457"/>
      <c r="AD77" s="3457"/>
    </row>
    <row r="78" spans="1:30" s="1326" customFormat="1" ht="13.5" customHeight="1">
      <c r="A78" s="3596" t="s">
        <v>238</v>
      </c>
      <c r="D78" s="3592"/>
      <c r="E78" s="3592"/>
      <c r="F78" s="4242"/>
      <c r="G78" s="4242"/>
      <c r="H78" s="3457"/>
      <c r="I78" s="3457"/>
      <c r="J78" s="3457"/>
      <c r="K78" s="3457"/>
      <c r="L78" s="3457"/>
      <c r="M78" s="3457"/>
      <c r="N78" s="3457"/>
      <c r="O78" s="3457"/>
      <c r="P78" s="3457"/>
      <c r="Q78" s="3457"/>
      <c r="R78" s="3457"/>
      <c r="S78" s="3457"/>
      <c r="T78" s="3457"/>
      <c r="U78" s="3457"/>
      <c r="V78" s="3457"/>
      <c r="W78" s="3457"/>
      <c r="X78" s="3457"/>
      <c r="Y78" s="3457"/>
      <c r="Z78" s="3457"/>
      <c r="AA78" s="3457"/>
      <c r="AB78" s="3457"/>
      <c r="AC78" s="3457"/>
      <c r="AD78" s="3457"/>
    </row>
    <row r="79" spans="1:30" s="1411" customFormat="1">
      <c r="A79" s="1411" t="s">
        <v>904</v>
      </c>
      <c r="D79" s="3597"/>
      <c r="E79" s="3597"/>
      <c r="F79" s="3597"/>
    </row>
    <row r="80" spans="1:30" s="1326" customFormat="1" ht="13.5" customHeight="1">
      <c r="D80" s="3592"/>
      <c r="E80" s="3598"/>
      <c r="F80" s="3598"/>
      <c r="H80" s="3457"/>
      <c r="I80" s="3457"/>
      <c r="J80" s="3457"/>
      <c r="K80" s="3457"/>
      <c r="L80" s="3457"/>
      <c r="M80" s="3457"/>
      <c r="N80" s="3457"/>
      <c r="O80" s="3457"/>
      <c r="P80" s="3457"/>
      <c r="Q80" s="3457"/>
      <c r="R80" s="3457"/>
      <c r="S80" s="3457"/>
      <c r="T80" s="3457"/>
      <c r="U80" s="3457"/>
      <c r="V80" s="3457"/>
      <c r="W80" s="3457"/>
      <c r="X80" s="3457"/>
      <c r="Y80" s="3457"/>
      <c r="Z80" s="3457"/>
      <c r="AA80" s="3457"/>
      <c r="AB80" s="3457"/>
      <c r="AC80" s="3457"/>
      <c r="AD80" s="3457"/>
    </row>
    <row r="81" spans="5:6" ht="13.5" customHeight="1">
      <c r="E81" s="3598"/>
      <c r="F81" s="3598"/>
    </row>
    <row r="82" spans="5:6" ht="13.5" customHeight="1">
      <c r="E82" s="3598"/>
      <c r="F82" s="3598"/>
    </row>
    <row r="83" spans="5:6" ht="13.5" customHeight="1">
      <c r="E83" s="3598"/>
      <c r="F83" s="3598"/>
    </row>
    <row r="84" spans="5:6" ht="17.25" customHeight="1"/>
    <row r="85" spans="5:6" ht="17.25" customHeight="1"/>
  </sheetData>
  <mergeCells count="15">
    <mergeCell ref="V8:AD8"/>
    <mergeCell ref="F76:G76"/>
    <mergeCell ref="F77:G77"/>
    <mergeCell ref="F78:G78"/>
    <mergeCell ref="T8:U8"/>
    <mergeCell ref="F75:G75"/>
    <mergeCell ref="F9:F10"/>
    <mergeCell ref="I6:J6"/>
    <mergeCell ref="L6:O6"/>
    <mergeCell ref="Q6:R6"/>
    <mergeCell ref="T6:AD6"/>
    <mergeCell ref="L7:M7"/>
    <mergeCell ref="N7:O7"/>
    <mergeCell ref="T7:U7"/>
    <mergeCell ref="V7:AD7"/>
  </mergeCells>
  <phoneticPr fontId="103" type="noConversion"/>
  <pageMargins left="0.70866141732283472" right="0.70866141732283472" top="0.74803149606299213" bottom="0.74803149606299213" header="0.31496062992125984" footer="0.31496062992125984"/>
  <pageSetup paperSize="9" scale="30" orientation="landscape"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sheetPr published="0">
    <pageSetUpPr fitToPage="1"/>
  </sheetPr>
  <dimension ref="A1:N86"/>
  <sheetViews>
    <sheetView topLeftCell="B1" zoomScaleNormal="100" workbookViewId="0">
      <selection activeCell="H22" sqref="H22"/>
    </sheetView>
  </sheetViews>
  <sheetFormatPr baseColWidth="10" defaultColWidth="8.85546875" defaultRowHeight="12.75"/>
  <cols>
    <col min="1" max="2" width="1.42578125" style="1220" customWidth="1"/>
    <col min="3" max="3" width="34.85546875" style="1220" bestFit="1" customWidth="1"/>
    <col min="4" max="4" width="40.140625" style="1220" customWidth="1"/>
    <col min="5" max="5" width="6.7109375" style="1220" customWidth="1"/>
    <col min="6" max="14" width="25.7109375" style="1220" customWidth="1"/>
    <col min="15" max="16384" width="8.85546875" style="1220"/>
  </cols>
  <sheetData>
    <row r="1" spans="1:14" s="1325" customFormat="1" ht="18">
      <c r="A1" s="374" t="s">
        <v>1496</v>
      </c>
      <c r="B1" s="381"/>
      <c r="C1" s="381"/>
      <c r="D1" s="374"/>
      <c r="E1" s="374"/>
      <c r="F1" s="374"/>
      <c r="G1" s="377"/>
      <c r="H1" s="374"/>
      <c r="I1" s="377"/>
      <c r="J1" s="381"/>
      <c r="K1" s="381"/>
      <c r="L1" s="381"/>
      <c r="M1" s="381"/>
      <c r="N1" s="381"/>
    </row>
    <row r="2" spans="1:14" s="1326" customFormat="1" ht="11.25">
      <c r="A2" s="357" t="str">
        <f>'PAGE DE GARDE'!C8</f>
        <v>ELECTRICITE</v>
      </c>
      <c r="B2" s="369"/>
      <c r="C2" s="369"/>
      <c r="D2" s="358"/>
      <c r="E2" s="358" t="str">
        <f>'PAGE DE GARDE'!C10</f>
        <v>PT 2015-2016 V0</v>
      </c>
      <c r="F2" s="357"/>
      <c r="G2" s="366"/>
      <c r="H2" s="357"/>
      <c r="I2" s="366"/>
      <c r="J2" s="369"/>
      <c r="K2" s="369"/>
      <c r="L2" s="369"/>
      <c r="M2" s="369"/>
      <c r="N2" s="369"/>
    </row>
    <row r="3" spans="1:14" s="1326" customFormat="1" ht="11.25">
      <c r="A3" s="1320" t="str">
        <f>'PAGE DE GARDE'!C7</f>
        <v>GRD</v>
      </c>
      <c r="B3" s="369"/>
      <c r="C3" s="369"/>
      <c r="D3" s="357"/>
      <c r="E3" s="357"/>
      <c r="F3" s="357"/>
      <c r="G3" s="366"/>
      <c r="H3" s="357"/>
      <c r="I3" s="366"/>
      <c r="J3" s="369"/>
      <c r="K3" s="369"/>
      <c r="L3" s="369"/>
      <c r="M3" s="369"/>
      <c r="N3" s="369"/>
    </row>
    <row r="4" spans="1:14" ht="15.75" customHeight="1">
      <c r="A4" s="1327"/>
      <c r="B4" s="1327"/>
      <c r="C4" s="1327"/>
      <c r="D4" s="1327"/>
      <c r="E4" s="1327"/>
      <c r="F4" s="1327"/>
      <c r="G4" s="1327"/>
      <c r="H4" s="1327"/>
      <c r="I4" s="1327"/>
      <c r="J4" s="1327"/>
      <c r="K4" s="1328"/>
      <c r="L4" s="1328"/>
      <c r="M4" s="1328"/>
      <c r="N4" s="1328"/>
    </row>
    <row r="6" spans="1:14" ht="15.75" customHeight="1" thickBot="1">
      <c r="J6" s="1329"/>
    </row>
    <row r="7" spans="1:14" ht="13.5" customHeight="1" thickTop="1" thickBot="1">
      <c r="A7" s="1330"/>
      <c r="B7" s="1331"/>
      <c r="C7" s="1331"/>
      <c r="D7" s="1331"/>
      <c r="E7" s="1332"/>
      <c r="F7" s="3933" t="s">
        <v>944</v>
      </c>
      <c r="G7" s="3933" t="s">
        <v>945</v>
      </c>
      <c r="H7" s="3933" t="s">
        <v>946</v>
      </c>
      <c r="I7" s="3933" t="s">
        <v>947</v>
      </c>
      <c r="J7" s="3933" t="s">
        <v>948</v>
      </c>
      <c r="K7" s="3933" t="s">
        <v>949</v>
      </c>
      <c r="L7" s="3933" t="s">
        <v>950</v>
      </c>
      <c r="M7" s="3933" t="s">
        <v>951</v>
      </c>
      <c r="N7" s="3933" t="s">
        <v>952</v>
      </c>
    </row>
    <row r="8" spans="1:14" ht="14.25" thickTop="1" thickBot="1">
      <c r="A8" s="3932" t="s">
        <v>684</v>
      </c>
      <c r="B8" s="3932"/>
      <c r="C8" s="3932"/>
      <c r="D8" s="3932"/>
      <c r="E8" s="1333" t="s">
        <v>824</v>
      </c>
      <c r="F8" s="3933"/>
      <c r="G8" s="3933"/>
      <c r="H8" s="3933"/>
      <c r="I8" s="3933"/>
      <c r="J8" s="3933"/>
      <c r="K8" s="3933"/>
      <c r="L8" s="3933"/>
      <c r="M8" s="3933"/>
      <c r="N8" s="3933"/>
    </row>
    <row r="9" spans="1:14" ht="28.5" customHeight="1" thickTop="1" thickBot="1">
      <c r="A9" s="1334"/>
      <c r="B9" s="1335"/>
      <c r="C9" s="1335"/>
      <c r="D9" s="1335"/>
      <c r="E9" s="1336"/>
      <c r="F9" s="3934"/>
      <c r="G9" s="3934"/>
      <c r="H9" s="3934"/>
      <c r="I9" s="3934"/>
      <c r="J9" s="3934"/>
      <c r="K9" s="3934"/>
      <c r="L9" s="3934"/>
      <c r="M9" s="3934"/>
      <c r="N9" s="3934"/>
    </row>
    <row r="10" spans="1:14" ht="13.5" thickTop="1">
      <c r="A10" s="1337"/>
      <c r="B10" s="1338"/>
      <c r="C10" s="1338"/>
      <c r="D10" s="1338"/>
      <c r="E10" s="1339"/>
      <c r="F10" s="1340"/>
      <c r="G10" s="1341"/>
      <c r="H10" s="1340"/>
      <c r="I10" s="1341"/>
      <c r="J10" s="1342"/>
      <c r="K10" s="1341"/>
      <c r="L10" s="1341"/>
      <c r="M10" s="1341"/>
      <c r="N10" s="1341"/>
    </row>
    <row r="11" spans="1:14">
      <c r="A11" s="1343" t="s">
        <v>297</v>
      </c>
      <c r="B11" s="1338"/>
      <c r="C11" s="1338"/>
      <c r="D11" s="1338"/>
      <c r="E11" s="1333" t="s">
        <v>825</v>
      </c>
      <c r="F11" s="1344">
        <f>+F13+F15+F17+F19</f>
        <v>0</v>
      </c>
      <c r="G11" s="1344">
        <f t="shared" ref="G11:N11" si="0">G13+G15+G17+G19</f>
        <v>0</v>
      </c>
      <c r="H11" s="1344">
        <f t="shared" si="0"/>
        <v>0</v>
      </c>
      <c r="I11" s="1344">
        <f t="shared" si="0"/>
        <v>0</v>
      </c>
      <c r="J11" s="1344">
        <f t="shared" si="0"/>
        <v>0</v>
      </c>
      <c r="K11" s="1344">
        <f t="shared" si="0"/>
        <v>0</v>
      </c>
      <c r="L11" s="1344">
        <f t="shared" si="0"/>
        <v>0</v>
      </c>
      <c r="M11" s="1344">
        <f t="shared" si="0"/>
        <v>0</v>
      </c>
      <c r="N11" s="1344">
        <f t="shared" si="0"/>
        <v>0</v>
      </c>
    </row>
    <row r="12" spans="1:14">
      <c r="A12" s="1337"/>
      <c r="B12" s="1338"/>
      <c r="C12" s="1338"/>
      <c r="D12" s="1338"/>
      <c r="E12" s="1339"/>
      <c r="F12" s="1345"/>
      <c r="G12" s="1345"/>
      <c r="H12" s="1345"/>
      <c r="I12" s="1345"/>
      <c r="J12" s="1345"/>
      <c r="K12" s="1345"/>
      <c r="L12" s="1345"/>
      <c r="M12" s="1345"/>
      <c r="N12" s="1345"/>
    </row>
    <row r="13" spans="1:14">
      <c r="A13" s="1337"/>
      <c r="B13" s="1346" t="s">
        <v>686</v>
      </c>
      <c r="C13" s="1338"/>
      <c r="D13" s="1338"/>
      <c r="E13" s="1347">
        <v>20</v>
      </c>
      <c r="F13" s="1348"/>
      <c r="G13" s="1349">
        <f>H13-F13</f>
        <v>0</v>
      </c>
      <c r="H13" s="1349">
        <f>'Tableau 1A'!I14</f>
        <v>0</v>
      </c>
      <c r="I13" s="1349">
        <f>J13-H13</f>
        <v>0</v>
      </c>
      <c r="J13" s="1349">
        <f>'Tableau 1A'!R14</f>
        <v>0</v>
      </c>
      <c r="K13" s="1349">
        <f>L13-J13</f>
        <v>0</v>
      </c>
      <c r="L13" s="1349">
        <f>'Tableau 1B'!I14</f>
        <v>0</v>
      </c>
      <c r="M13" s="1349">
        <f>N13-L13</f>
        <v>0</v>
      </c>
      <c r="N13" s="1349">
        <f>'Tableau 1B'!R14</f>
        <v>0</v>
      </c>
    </row>
    <row r="14" spans="1:14">
      <c r="A14" s="1337"/>
      <c r="B14" s="1338"/>
      <c r="C14" s="1338"/>
      <c r="D14" s="1338"/>
      <c r="E14" s="1339"/>
      <c r="F14" s="1350"/>
      <c r="G14" s="1349"/>
      <c r="H14" s="1349"/>
      <c r="I14" s="1349"/>
      <c r="J14" s="1349"/>
      <c r="K14" s="1349"/>
      <c r="L14" s="1349"/>
      <c r="M14" s="1349"/>
      <c r="N14" s="1349"/>
    </row>
    <row r="15" spans="1:14">
      <c r="A15" s="1337"/>
      <c r="B15" s="1346" t="s">
        <v>687</v>
      </c>
      <c r="C15" s="1338"/>
      <c r="D15" s="1338"/>
      <c r="E15" s="1347">
        <v>21</v>
      </c>
      <c r="F15" s="1348"/>
      <c r="G15" s="1349">
        <f>H15-F15</f>
        <v>0</v>
      </c>
      <c r="H15" s="1349">
        <f>'Tableau 1A'!I16</f>
        <v>0</v>
      </c>
      <c r="I15" s="1349">
        <f>J15-H15</f>
        <v>0</v>
      </c>
      <c r="J15" s="1349">
        <f>'Tableau 1A'!R16</f>
        <v>0</v>
      </c>
      <c r="K15" s="1349">
        <f>L15-J15</f>
        <v>0</v>
      </c>
      <c r="L15" s="1349">
        <f>'Tableau 1B'!I16</f>
        <v>0</v>
      </c>
      <c r="M15" s="1349">
        <f>N15-L15</f>
        <v>0</v>
      </c>
      <c r="N15" s="1349">
        <f>'Tableau 1B'!R16</f>
        <v>0</v>
      </c>
    </row>
    <row r="16" spans="1:14">
      <c r="A16" s="1337"/>
      <c r="B16" s="1338"/>
      <c r="C16" s="1338"/>
      <c r="D16" s="1338"/>
      <c r="E16" s="1339"/>
      <c r="F16" s="1345"/>
      <c r="G16" s="1349"/>
      <c r="H16" s="1349"/>
      <c r="I16" s="1349"/>
      <c r="J16" s="1349"/>
      <c r="K16" s="1349"/>
      <c r="L16" s="1349"/>
      <c r="M16" s="1349"/>
      <c r="N16" s="1349"/>
    </row>
    <row r="17" spans="1:14">
      <c r="A17" s="1337"/>
      <c r="B17" s="1346" t="s">
        <v>688</v>
      </c>
      <c r="C17" s="1338"/>
      <c r="D17" s="1338"/>
      <c r="E17" s="1347" t="s">
        <v>828</v>
      </c>
      <c r="F17" s="1348"/>
      <c r="G17" s="1349">
        <f>H17-F17</f>
        <v>0</v>
      </c>
      <c r="H17" s="1349">
        <f>'Tableau 1A'!I18</f>
        <v>0</v>
      </c>
      <c r="I17" s="1349">
        <f>J17-H17</f>
        <v>0</v>
      </c>
      <c r="J17" s="1349">
        <f>'Tableau 1A'!R18</f>
        <v>0</v>
      </c>
      <c r="K17" s="1349">
        <f>L17-J17</f>
        <v>0</v>
      </c>
      <c r="L17" s="1349">
        <f>'Tableau 1B'!I18</f>
        <v>0</v>
      </c>
      <c r="M17" s="1349">
        <f>N17-L17</f>
        <v>0</v>
      </c>
      <c r="N17" s="1349">
        <f>'Tableau 1B'!R18</f>
        <v>0</v>
      </c>
    </row>
    <row r="18" spans="1:14">
      <c r="A18" s="1337"/>
      <c r="B18" s="1338"/>
      <c r="C18" s="1338"/>
      <c r="D18" s="1338"/>
      <c r="E18" s="1339"/>
      <c r="F18" s="1345"/>
      <c r="G18" s="1349"/>
      <c r="H18" s="1349"/>
      <c r="I18" s="1349"/>
      <c r="J18" s="1349"/>
      <c r="K18" s="1349"/>
      <c r="L18" s="1349"/>
      <c r="M18" s="1349"/>
      <c r="N18" s="1349"/>
    </row>
    <row r="19" spans="1:14">
      <c r="A19" s="1337"/>
      <c r="B19" s="1346" t="s">
        <v>689</v>
      </c>
      <c r="C19" s="1338"/>
      <c r="D19" s="1351"/>
      <c r="E19" s="1347">
        <v>28</v>
      </c>
      <c r="F19" s="1348"/>
      <c r="G19" s="1349">
        <f>H19-F19</f>
        <v>0</v>
      </c>
      <c r="H19" s="1349">
        <f>'Tableau 1A'!I20</f>
        <v>0</v>
      </c>
      <c r="I19" s="1349">
        <f>J19-H19</f>
        <v>0</v>
      </c>
      <c r="J19" s="1349">
        <f>'Tableau 1A'!R20</f>
        <v>0</v>
      </c>
      <c r="K19" s="1349">
        <f>L19-J19</f>
        <v>0</v>
      </c>
      <c r="L19" s="1349">
        <f>'Tableau 1B'!I20</f>
        <v>0</v>
      </c>
      <c r="M19" s="1349">
        <f>N19-L19</f>
        <v>0</v>
      </c>
      <c r="N19" s="1349">
        <f>'Tableau 1B'!R20</f>
        <v>0</v>
      </c>
    </row>
    <row r="20" spans="1:14">
      <c r="A20" s="1337"/>
      <c r="B20" s="1338"/>
      <c r="C20" s="1338"/>
      <c r="D20" s="1338"/>
      <c r="E20" s="1339"/>
      <c r="F20" s="1345"/>
      <c r="G20" s="1345"/>
      <c r="H20" s="1345"/>
      <c r="I20" s="1345"/>
      <c r="J20" s="1349"/>
      <c r="K20" s="1345"/>
      <c r="L20" s="1349"/>
      <c r="M20" s="1345"/>
      <c r="N20" s="1349"/>
    </row>
    <row r="21" spans="1:14">
      <c r="A21" s="1343" t="s">
        <v>690</v>
      </c>
      <c r="B21" s="1338"/>
      <c r="C21" s="1338"/>
      <c r="D21" s="1338"/>
      <c r="E21" s="1333" t="s">
        <v>830</v>
      </c>
      <c r="F21" s="1344">
        <f>+F23+F25+F27+F29+F31+F33</f>
        <v>0</v>
      </c>
      <c r="G21" s="1344">
        <f t="shared" ref="G21:N21" si="1">G23+G25+G27+G29+G31+G33</f>
        <v>0</v>
      </c>
      <c r="H21" s="1344">
        <f t="shared" si="1"/>
        <v>0</v>
      </c>
      <c r="I21" s="1344">
        <f t="shared" si="1"/>
        <v>0</v>
      </c>
      <c r="J21" s="1344">
        <f t="shared" si="1"/>
        <v>0</v>
      </c>
      <c r="K21" s="1344">
        <f t="shared" si="1"/>
        <v>0</v>
      </c>
      <c r="L21" s="1344">
        <f t="shared" si="1"/>
        <v>0</v>
      </c>
      <c r="M21" s="1344">
        <f t="shared" si="1"/>
        <v>0</v>
      </c>
      <c r="N21" s="1344">
        <f t="shared" si="1"/>
        <v>0</v>
      </c>
    </row>
    <row r="22" spans="1:14">
      <c r="A22" s="1337"/>
      <c r="B22" s="1338"/>
      <c r="C22" s="1338"/>
      <c r="D22" s="1338"/>
      <c r="E22" s="1339"/>
      <c r="F22" s="1345"/>
      <c r="G22" s="1345"/>
      <c r="H22" s="1345"/>
      <c r="I22" s="1345"/>
      <c r="J22" s="1349"/>
      <c r="K22" s="1345"/>
      <c r="L22" s="1349"/>
      <c r="M22" s="1345"/>
      <c r="N22" s="1349"/>
    </row>
    <row r="23" spans="1:14">
      <c r="A23" s="1337"/>
      <c r="B23" s="1346" t="s">
        <v>691</v>
      </c>
      <c r="C23" s="1338"/>
      <c r="D23" s="1338"/>
      <c r="E23" s="1347">
        <v>29</v>
      </c>
      <c r="F23" s="1348"/>
      <c r="G23" s="1349">
        <f>H23-F23</f>
        <v>0</v>
      </c>
      <c r="H23" s="1349">
        <f>'Tableau 1A'!I24</f>
        <v>0</v>
      </c>
      <c r="I23" s="1349">
        <f>J23-H23</f>
        <v>0</v>
      </c>
      <c r="J23" s="1349">
        <f>'Tableau 1A'!R24</f>
        <v>0</v>
      </c>
      <c r="K23" s="1349">
        <f>L23-J23</f>
        <v>0</v>
      </c>
      <c r="L23" s="1349">
        <f>'Tableau 1B'!I24</f>
        <v>0</v>
      </c>
      <c r="M23" s="1349">
        <f>N23-L23</f>
        <v>0</v>
      </c>
      <c r="N23" s="1349">
        <f>'Tableau 1B'!R24</f>
        <v>0</v>
      </c>
    </row>
    <row r="24" spans="1:14">
      <c r="A24" s="1337"/>
      <c r="B24" s="1338"/>
      <c r="C24" s="1338"/>
      <c r="D24" s="1338"/>
      <c r="E24" s="1339"/>
      <c r="F24" s="1352"/>
      <c r="G24" s="1349"/>
      <c r="H24" s="1349"/>
      <c r="I24" s="1349"/>
      <c r="J24" s="1349"/>
      <c r="K24" s="1349"/>
      <c r="L24" s="1349"/>
      <c r="M24" s="1349"/>
      <c r="N24" s="1349"/>
    </row>
    <row r="25" spans="1:14">
      <c r="A25" s="1337"/>
      <c r="B25" s="1346" t="s">
        <v>692</v>
      </c>
      <c r="C25" s="1338"/>
      <c r="D25" s="1338"/>
      <c r="E25" s="1347">
        <v>3</v>
      </c>
      <c r="F25" s="1348"/>
      <c r="G25" s="1349">
        <f>H25-F25</f>
        <v>0</v>
      </c>
      <c r="H25" s="1349">
        <f>'Tableau 1A'!I26</f>
        <v>0</v>
      </c>
      <c r="I25" s="1349">
        <f>J25-H25</f>
        <v>0</v>
      </c>
      <c r="J25" s="1349">
        <f>'Tableau 1A'!R26</f>
        <v>0</v>
      </c>
      <c r="K25" s="1349">
        <f>L25-J25</f>
        <v>0</v>
      </c>
      <c r="L25" s="1349">
        <f>'Tableau 1B'!I26</f>
        <v>0</v>
      </c>
      <c r="M25" s="1349">
        <f>N25-L25</f>
        <v>0</v>
      </c>
      <c r="N25" s="1349">
        <f>'Tableau 1B'!R26</f>
        <v>0</v>
      </c>
    </row>
    <row r="26" spans="1:14">
      <c r="A26" s="1337"/>
      <c r="B26" s="1338"/>
      <c r="C26" s="1338"/>
      <c r="D26" s="1338"/>
      <c r="E26" s="1339"/>
      <c r="F26" s="1352"/>
      <c r="G26" s="1349"/>
      <c r="H26" s="1349"/>
      <c r="I26" s="1349"/>
      <c r="J26" s="1349"/>
      <c r="K26" s="1349"/>
      <c r="L26" s="1349"/>
      <c r="M26" s="1349"/>
      <c r="N26" s="1349"/>
    </row>
    <row r="27" spans="1:14">
      <c r="A27" s="1337"/>
      <c r="B27" s="1346" t="s">
        <v>298</v>
      </c>
      <c r="C27" s="1338"/>
      <c r="D27" s="1338"/>
      <c r="E27" s="1347" t="s">
        <v>833</v>
      </c>
      <c r="F27" s="1348"/>
      <c r="G27" s="1349">
        <f>H27-F27</f>
        <v>0</v>
      </c>
      <c r="H27" s="1349">
        <f>'Tableau 1A'!I28</f>
        <v>0</v>
      </c>
      <c r="I27" s="1349">
        <f>J27-H27</f>
        <v>0</v>
      </c>
      <c r="J27" s="1349">
        <f>'Tableau 1A'!R28</f>
        <v>0</v>
      </c>
      <c r="K27" s="1349">
        <f>L27-J27</f>
        <v>0</v>
      </c>
      <c r="L27" s="1349">
        <f>'Tableau 1B'!I28</f>
        <v>0</v>
      </c>
      <c r="M27" s="1349">
        <f>N27-L27</f>
        <v>0</v>
      </c>
      <c r="N27" s="1349">
        <f>'Tableau 1B'!R28</f>
        <v>0</v>
      </c>
    </row>
    <row r="28" spans="1:14">
      <c r="A28" s="1337"/>
      <c r="B28" s="1338"/>
      <c r="C28" s="1338"/>
      <c r="D28" s="1338"/>
      <c r="E28" s="1339"/>
      <c r="F28" s="1352"/>
      <c r="G28" s="1349"/>
      <c r="H28" s="1349"/>
      <c r="I28" s="1349"/>
      <c r="J28" s="1349"/>
      <c r="K28" s="1349"/>
      <c r="L28" s="1349"/>
      <c r="M28" s="1349"/>
      <c r="N28" s="1349"/>
    </row>
    <row r="29" spans="1:14">
      <c r="A29" s="1337"/>
      <c r="B29" s="1346" t="s">
        <v>299</v>
      </c>
      <c r="C29" s="1338"/>
      <c r="D29" s="1338"/>
      <c r="E29" s="1347" t="s">
        <v>748</v>
      </c>
      <c r="F29" s="1353"/>
      <c r="G29" s="1349">
        <f>H29-F29</f>
        <v>0</v>
      </c>
      <c r="H29" s="1349">
        <f>'Tableau 1A'!I30</f>
        <v>0</v>
      </c>
      <c r="I29" s="1349">
        <f>J29-H29</f>
        <v>0</v>
      </c>
      <c r="J29" s="1349">
        <f>'Tableau 1A'!R30</f>
        <v>0</v>
      </c>
      <c r="K29" s="1349">
        <f>L29-J29</f>
        <v>0</v>
      </c>
      <c r="L29" s="1349">
        <f>'Tableau 1B'!I30</f>
        <v>0</v>
      </c>
      <c r="M29" s="1349">
        <f>N29-L29</f>
        <v>0</v>
      </c>
      <c r="N29" s="1349">
        <f>'Tableau 1B'!R30</f>
        <v>0</v>
      </c>
    </row>
    <row r="30" spans="1:14">
      <c r="A30" s="1337"/>
      <c r="B30" s="1338"/>
      <c r="C30" s="1338"/>
      <c r="D30" s="1338"/>
      <c r="E30" s="1339"/>
      <c r="F30" s="1352"/>
      <c r="G30" s="1349"/>
      <c r="H30" s="1349"/>
      <c r="I30" s="1349"/>
      <c r="J30" s="1349"/>
      <c r="K30" s="1349"/>
      <c r="L30" s="1349"/>
      <c r="M30" s="1349"/>
      <c r="N30" s="1349"/>
    </row>
    <row r="31" spans="1:14">
      <c r="A31" s="1337"/>
      <c r="B31" s="1354" t="s">
        <v>695</v>
      </c>
      <c r="C31" s="1338"/>
      <c r="D31" s="1338"/>
      <c r="E31" s="1355" t="s">
        <v>834</v>
      </c>
      <c r="F31" s="1353"/>
      <c r="G31" s="1349">
        <f>H31-F31</f>
        <v>0</v>
      </c>
      <c r="H31" s="1349">
        <f>'Tableau 1A'!I32</f>
        <v>0</v>
      </c>
      <c r="I31" s="1349">
        <f>J31-H31</f>
        <v>0</v>
      </c>
      <c r="J31" s="1349">
        <f>'Tableau 1A'!R32</f>
        <v>0</v>
      </c>
      <c r="K31" s="1349">
        <f>L31-J31</f>
        <v>0</v>
      </c>
      <c r="L31" s="1349">
        <f>'Tableau 1B'!I32</f>
        <v>0</v>
      </c>
      <c r="M31" s="1349">
        <f>N31-L31</f>
        <v>0</v>
      </c>
      <c r="N31" s="1349">
        <f>'Tableau 1B'!R32</f>
        <v>0</v>
      </c>
    </row>
    <row r="32" spans="1:14">
      <c r="A32" s="1337"/>
      <c r="B32" s="1356"/>
      <c r="C32" s="1338"/>
      <c r="D32" s="1338"/>
      <c r="E32" s="1357"/>
      <c r="F32" s="1352"/>
      <c r="G32" s="1349"/>
      <c r="H32" s="1349"/>
      <c r="I32" s="1349"/>
      <c r="J32" s="1349"/>
      <c r="K32" s="1349"/>
      <c r="L32" s="1349"/>
      <c r="M32" s="1349"/>
      <c r="N32" s="1349"/>
    </row>
    <row r="33" spans="1:14">
      <c r="A33" s="1337"/>
      <c r="B33" s="1346" t="s">
        <v>696</v>
      </c>
      <c r="C33" s="1338"/>
      <c r="D33" s="1338"/>
      <c r="E33" s="1347" t="s">
        <v>835</v>
      </c>
      <c r="F33" s="1353"/>
      <c r="G33" s="1349">
        <f>H33-F33</f>
        <v>0</v>
      </c>
      <c r="H33" s="1349">
        <f>'Tableau 1A'!I34</f>
        <v>0</v>
      </c>
      <c r="I33" s="1349">
        <f>J33-H33</f>
        <v>0</v>
      </c>
      <c r="J33" s="1349">
        <f>'Tableau 1A'!R34</f>
        <v>0</v>
      </c>
      <c r="K33" s="1349">
        <f>L33-J33</f>
        <v>0</v>
      </c>
      <c r="L33" s="1349">
        <f>'Tableau 1B'!I34</f>
        <v>0</v>
      </c>
      <c r="M33" s="1349">
        <f>N33-L33</f>
        <v>0</v>
      </c>
      <c r="N33" s="1349">
        <f>'Tableau 1B'!R34</f>
        <v>0</v>
      </c>
    </row>
    <row r="34" spans="1:14">
      <c r="A34" s="1337"/>
      <c r="B34" s="1338"/>
      <c r="C34" s="1338"/>
      <c r="D34" s="1338"/>
      <c r="E34" s="1339"/>
      <c r="F34" s="1358"/>
      <c r="G34" s="1359"/>
      <c r="H34" s="1359"/>
      <c r="I34" s="1359"/>
      <c r="J34" s="1358"/>
      <c r="K34" s="1359"/>
      <c r="L34" s="1359"/>
      <c r="M34" s="1359"/>
      <c r="N34" s="1359"/>
    </row>
    <row r="35" spans="1:14">
      <c r="A35" s="1360"/>
      <c r="B35" s="1361"/>
      <c r="C35" s="1361"/>
      <c r="D35" s="1361"/>
      <c r="E35" s="1362"/>
      <c r="F35" s="1345"/>
      <c r="G35" s="1345"/>
      <c r="H35" s="1345"/>
      <c r="I35" s="1345"/>
      <c r="J35" s="1345"/>
      <c r="K35" s="1345"/>
      <c r="L35" s="1345"/>
      <c r="M35" s="1345"/>
      <c r="N35" s="1345"/>
    </row>
    <row r="36" spans="1:14">
      <c r="A36" s="1343" t="s">
        <v>697</v>
      </c>
      <c r="B36" s="1338"/>
      <c r="C36" s="1338"/>
      <c r="D36" s="1338"/>
      <c r="E36" s="1333" t="s">
        <v>836</v>
      </c>
      <c r="F36" s="1344">
        <f>F11+F21</f>
        <v>0</v>
      </c>
      <c r="G36" s="1344">
        <f t="shared" ref="G36:N36" si="2">G11+G21</f>
        <v>0</v>
      </c>
      <c r="H36" s="1344">
        <f t="shared" si="2"/>
        <v>0</v>
      </c>
      <c r="I36" s="1344">
        <f t="shared" si="2"/>
        <v>0</v>
      </c>
      <c r="J36" s="1344">
        <f t="shared" si="2"/>
        <v>0</v>
      </c>
      <c r="K36" s="1344">
        <f t="shared" si="2"/>
        <v>0</v>
      </c>
      <c r="L36" s="1344">
        <f t="shared" si="2"/>
        <v>0</v>
      </c>
      <c r="M36" s="1344">
        <f t="shared" si="2"/>
        <v>0</v>
      </c>
      <c r="N36" s="1344">
        <f t="shared" si="2"/>
        <v>0</v>
      </c>
    </row>
    <row r="37" spans="1:14" ht="13.5" thickBot="1">
      <c r="A37" s="1363"/>
      <c r="B37" s="1335"/>
      <c r="C37" s="1335"/>
      <c r="D37" s="1364"/>
      <c r="E37" s="1336"/>
      <c r="F37" s="1365"/>
      <c r="G37" s="1365"/>
      <c r="H37" s="1365"/>
      <c r="I37" s="1365"/>
      <c r="J37" s="1365"/>
      <c r="K37" s="1365"/>
      <c r="L37" s="1366"/>
      <c r="M37" s="1366"/>
      <c r="N37" s="1366"/>
    </row>
    <row r="38" spans="1:14" ht="13.5" thickTop="1">
      <c r="A38" s="1216"/>
      <c r="B38" s="1216"/>
      <c r="C38" s="1216"/>
      <c r="D38" s="1216"/>
      <c r="E38" s="1216"/>
      <c r="F38" s="1223"/>
      <c r="G38" s="1367"/>
      <c r="H38" s="1223"/>
      <c r="I38" s="1367"/>
      <c r="J38" s="1223"/>
      <c r="K38" s="1367"/>
      <c r="L38" s="1223"/>
      <c r="M38" s="1367"/>
      <c r="N38" s="1223"/>
    </row>
    <row r="39" spans="1:14" ht="13.5" thickBot="1">
      <c r="A39" s="1216"/>
      <c r="B39" s="1216"/>
      <c r="C39" s="1216"/>
      <c r="D39" s="1216"/>
      <c r="E39" s="1216"/>
      <c r="F39" s="1223"/>
      <c r="G39" s="1367"/>
      <c r="H39" s="1223"/>
      <c r="I39" s="1367"/>
      <c r="J39" s="1223"/>
      <c r="K39" s="1367"/>
      <c r="L39" s="1223"/>
      <c r="M39" s="1367"/>
      <c r="N39" s="1223"/>
    </row>
    <row r="40" spans="1:14" ht="13.5" customHeight="1" thickTop="1" thickBot="1">
      <c r="A40" s="1330"/>
      <c r="B40" s="1331"/>
      <c r="C40" s="1331"/>
      <c r="D40" s="1331"/>
      <c r="E40" s="1368"/>
      <c r="F40" s="3935" t="s">
        <v>944</v>
      </c>
      <c r="G40" s="3933" t="s">
        <v>945</v>
      </c>
      <c r="H40" s="3933" t="s">
        <v>946</v>
      </c>
      <c r="I40" s="3933" t="s">
        <v>947</v>
      </c>
      <c r="J40" s="3933" t="s">
        <v>948</v>
      </c>
      <c r="K40" s="3933" t="s">
        <v>949</v>
      </c>
      <c r="L40" s="3933" t="s">
        <v>950</v>
      </c>
      <c r="M40" s="3933" t="s">
        <v>951</v>
      </c>
      <c r="N40" s="3933" t="s">
        <v>952</v>
      </c>
    </row>
    <row r="41" spans="1:14" ht="14.25" thickTop="1" thickBot="1">
      <c r="A41" s="3932" t="s">
        <v>698</v>
      </c>
      <c r="B41" s="3932"/>
      <c r="C41" s="3932"/>
      <c r="D41" s="3932"/>
      <c r="E41" s="1333" t="s">
        <v>837</v>
      </c>
      <c r="F41" s="3936"/>
      <c r="G41" s="3933"/>
      <c r="H41" s="3933"/>
      <c r="I41" s="3933"/>
      <c r="J41" s="3933"/>
      <c r="K41" s="3933"/>
      <c r="L41" s="3933"/>
      <c r="M41" s="3933"/>
      <c r="N41" s="3933"/>
    </row>
    <row r="42" spans="1:14" ht="27.75" customHeight="1" thickTop="1" thickBot="1">
      <c r="A42" s="1369"/>
      <c r="B42" s="1370"/>
      <c r="C42" s="1370"/>
      <c r="D42" s="1370"/>
      <c r="E42" s="1371"/>
      <c r="F42" s="3937"/>
      <c r="G42" s="3934"/>
      <c r="H42" s="3934"/>
      <c r="I42" s="3934"/>
      <c r="J42" s="3934"/>
      <c r="K42" s="3934"/>
      <c r="L42" s="3934"/>
      <c r="M42" s="3934"/>
      <c r="N42" s="3934"/>
    </row>
    <row r="43" spans="1:14" ht="13.5" thickTop="1">
      <c r="A43" s="1337"/>
      <c r="B43" s="1338"/>
      <c r="C43" s="1338"/>
      <c r="D43" s="1338"/>
      <c r="E43" s="1372"/>
      <c r="F43" s="1373"/>
      <c r="G43" s="1373"/>
      <c r="H43" s="1373"/>
      <c r="I43" s="1373"/>
      <c r="J43" s="1373"/>
      <c r="K43" s="1373"/>
      <c r="L43" s="1373"/>
      <c r="M43" s="1373"/>
      <c r="N43" s="1373"/>
    </row>
    <row r="44" spans="1:14">
      <c r="A44" s="1343" t="s">
        <v>699</v>
      </c>
      <c r="B44" s="1338"/>
      <c r="C44" s="1338"/>
      <c r="D44" s="1338"/>
      <c r="E44" s="1374" t="s">
        <v>549</v>
      </c>
      <c r="F44" s="1375">
        <f t="shared" ref="F44:N44" si="3">F46+F48+F50+F52+F54+F56</f>
        <v>0</v>
      </c>
      <c r="G44" s="1375">
        <f t="shared" si="3"/>
        <v>0</v>
      </c>
      <c r="H44" s="1375">
        <f t="shared" si="3"/>
        <v>0</v>
      </c>
      <c r="I44" s="1375">
        <f t="shared" si="3"/>
        <v>0</v>
      </c>
      <c r="J44" s="1375">
        <f t="shared" si="3"/>
        <v>0</v>
      </c>
      <c r="K44" s="1375">
        <f t="shared" si="3"/>
        <v>0</v>
      </c>
      <c r="L44" s="1375">
        <f t="shared" si="3"/>
        <v>0</v>
      </c>
      <c r="M44" s="1375">
        <f t="shared" si="3"/>
        <v>0</v>
      </c>
      <c r="N44" s="1375">
        <f t="shared" si="3"/>
        <v>0</v>
      </c>
    </row>
    <row r="45" spans="1:14">
      <c r="A45" s="1337"/>
      <c r="B45" s="1338"/>
      <c r="C45" s="1338"/>
      <c r="D45" s="1338"/>
      <c r="E45" s="1372"/>
      <c r="F45" s="1376"/>
      <c r="G45" s="1376"/>
      <c r="H45" s="1376"/>
      <c r="I45" s="1376"/>
      <c r="J45" s="1376"/>
      <c r="K45" s="1376"/>
      <c r="L45" s="1376"/>
      <c r="M45" s="1376"/>
      <c r="N45" s="1376"/>
    </row>
    <row r="46" spans="1:14">
      <c r="A46" s="1337"/>
      <c r="B46" s="1346" t="s">
        <v>700</v>
      </c>
      <c r="C46" s="1338"/>
      <c r="D46" s="1338"/>
      <c r="E46" s="1377">
        <v>10</v>
      </c>
      <c r="F46" s="1353"/>
      <c r="G46" s="1378">
        <f>H46-F46</f>
        <v>0</v>
      </c>
      <c r="H46" s="1378">
        <f>'Tableau 1A'!I48</f>
        <v>0</v>
      </c>
      <c r="I46" s="1378">
        <f>J46-H46</f>
        <v>0</v>
      </c>
      <c r="J46" s="1378">
        <f>'Tableau 1A'!R48</f>
        <v>0</v>
      </c>
      <c r="K46" s="1378">
        <f>L46-J46</f>
        <v>0</v>
      </c>
      <c r="L46" s="1378">
        <f>'Tableau 1B'!I48</f>
        <v>0</v>
      </c>
      <c r="M46" s="1378">
        <f>N46-L46</f>
        <v>0</v>
      </c>
      <c r="N46" s="1378">
        <f>'Tableau 1B'!R48</f>
        <v>0</v>
      </c>
    </row>
    <row r="47" spans="1:14">
      <c r="A47" s="1337"/>
      <c r="B47" s="1249"/>
      <c r="C47" s="1338"/>
      <c r="D47" s="1338"/>
      <c r="E47" s="1379"/>
      <c r="F47" s="1380"/>
      <c r="G47" s="1378"/>
      <c r="H47" s="1378"/>
      <c r="I47" s="1378"/>
      <c r="J47" s="1378"/>
      <c r="K47" s="1378"/>
      <c r="L47" s="1378"/>
      <c r="M47" s="1378"/>
      <c r="N47" s="1378"/>
    </row>
    <row r="48" spans="1:14">
      <c r="A48" s="1337"/>
      <c r="B48" s="1346" t="s">
        <v>701</v>
      </c>
      <c r="C48" s="1338"/>
      <c r="D48" s="1338"/>
      <c r="E48" s="1381">
        <v>11</v>
      </c>
      <c r="F48" s="1353"/>
      <c r="G48" s="1378">
        <f>H48-F48</f>
        <v>0</v>
      </c>
      <c r="H48" s="1378">
        <f>'Tableau 1A'!I50</f>
        <v>0</v>
      </c>
      <c r="I48" s="1378">
        <f>J48-H48</f>
        <v>0</v>
      </c>
      <c r="J48" s="1378">
        <f>'Tableau 1A'!R50</f>
        <v>0</v>
      </c>
      <c r="K48" s="1378">
        <f>L48-J48</f>
        <v>0</v>
      </c>
      <c r="L48" s="1378">
        <f>'Tableau 1B'!I50</f>
        <v>0</v>
      </c>
      <c r="M48" s="1378">
        <f>N48-L48</f>
        <v>0</v>
      </c>
      <c r="N48" s="1378">
        <f>'Tableau 1B'!R50</f>
        <v>0</v>
      </c>
    </row>
    <row r="49" spans="1:14">
      <c r="A49" s="1337"/>
      <c r="B49" s="1249"/>
      <c r="C49" s="1338"/>
      <c r="D49" s="1338"/>
      <c r="E49" s="1379"/>
      <c r="F49" s="1380"/>
      <c r="G49" s="1378"/>
      <c r="H49" s="1378"/>
      <c r="I49" s="1378"/>
      <c r="J49" s="1378"/>
      <c r="K49" s="1378"/>
      <c r="L49" s="1378"/>
      <c r="M49" s="1378"/>
      <c r="N49" s="1378"/>
    </row>
    <row r="50" spans="1:14">
      <c r="A50" s="1337"/>
      <c r="B50" s="1382" t="s">
        <v>702</v>
      </c>
      <c r="C50" s="1383"/>
      <c r="D50" s="1338"/>
      <c r="E50" s="1377">
        <v>12</v>
      </c>
      <c r="F50" s="1353"/>
      <c r="G50" s="1378">
        <f>H50-F50</f>
        <v>0</v>
      </c>
      <c r="H50" s="1378">
        <f>'Tableau 1A'!I52</f>
        <v>0</v>
      </c>
      <c r="I50" s="1378">
        <f>J50-H50</f>
        <v>0</v>
      </c>
      <c r="J50" s="1378">
        <f>'Tableau 1A'!R52</f>
        <v>0</v>
      </c>
      <c r="K50" s="1378">
        <f>L50-J50</f>
        <v>0</v>
      </c>
      <c r="L50" s="1378">
        <f>'Tableau 1B'!I52</f>
        <v>0</v>
      </c>
      <c r="M50" s="1378">
        <f>N50-L50</f>
        <v>0</v>
      </c>
      <c r="N50" s="1378">
        <f>'Tableau 1B'!R52</f>
        <v>0</v>
      </c>
    </row>
    <row r="51" spans="1:14">
      <c r="A51" s="1337"/>
      <c r="B51" s="1338"/>
      <c r="C51" s="1383"/>
      <c r="D51" s="1351"/>
      <c r="E51" s="1379"/>
      <c r="F51" s="1380"/>
      <c r="G51" s="1378"/>
      <c r="H51" s="1378"/>
      <c r="I51" s="1378"/>
      <c r="J51" s="1378"/>
      <c r="K51" s="1378"/>
      <c r="L51" s="1378"/>
      <c r="M51" s="1378"/>
      <c r="N51" s="1378"/>
    </row>
    <row r="52" spans="1:14">
      <c r="A52" s="1337"/>
      <c r="B52" s="1382" t="s">
        <v>703</v>
      </c>
      <c r="C52" s="1383"/>
      <c r="D52" s="1351"/>
      <c r="E52" s="1377">
        <v>13</v>
      </c>
      <c r="F52" s="1353"/>
      <c r="G52" s="1378">
        <f>H52-F52</f>
        <v>0</v>
      </c>
      <c r="H52" s="1378">
        <f>'Tableau 1A'!I54</f>
        <v>0</v>
      </c>
      <c r="I52" s="1378">
        <f>J52-H52</f>
        <v>0</v>
      </c>
      <c r="J52" s="1378">
        <f>'Tableau 1A'!R54</f>
        <v>0</v>
      </c>
      <c r="K52" s="1378">
        <f>L52-J52</f>
        <v>0</v>
      </c>
      <c r="L52" s="1378">
        <f>'Tableau 1B'!I54</f>
        <v>0</v>
      </c>
      <c r="M52" s="1378">
        <f>N52-L52</f>
        <v>0</v>
      </c>
      <c r="N52" s="1378">
        <f>'Tableau 1B'!R54</f>
        <v>0</v>
      </c>
    </row>
    <row r="53" spans="1:14">
      <c r="A53" s="1337"/>
      <c r="B53" s="1249"/>
      <c r="C53" s="1338"/>
      <c r="D53" s="1351"/>
      <c r="E53" s="1381"/>
      <c r="F53" s="1384"/>
      <c r="G53" s="1378"/>
      <c r="H53" s="1378"/>
      <c r="I53" s="1378"/>
      <c r="J53" s="1378"/>
      <c r="K53" s="1378"/>
      <c r="L53" s="1378"/>
      <c r="M53" s="1378"/>
      <c r="N53" s="1378"/>
    </row>
    <row r="54" spans="1:14">
      <c r="A54" s="1337"/>
      <c r="B54" s="1346" t="s">
        <v>300</v>
      </c>
      <c r="C54" s="1338"/>
      <c r="D54" s="1351"/>
      <c r="E54" s="1381">
        <v>14</v>
      </c>
      <c r="F54" s="1353"/>
      <c r="G54" s="1378">
        <f>H54-F54</f>
        <v>0</v>
      </c>
      <c r="H54" s="1378">
        <f>'Tableau 1A'!I56</f>
        <v>0</v>
      </c>
      <c r="I54" s="1378">
        <f>J54-H54</f>
        <v>0</v>
      </c>
      <c r="J54" s="1378">
        <f>'Tableau 1A'!R56</f>
        <v>0</v>
      </c>
      <c r="K54" s="1378">
        <f>L54-J54</f>
        <v>0</v>
      </c>
      <c r="L54" s="1378">
        <f>'Tableau 1B'!I56</f>
        <v>0</v>
      </c>
      <c r="M54" s="1378">
        <f>N54-L54</f>
        <v>0</v>
      </c>
      <c r="N54" s="1378">
        <f>'Tableau 1B'!R56</f>
        <v>0</v>
      </c>
    </row>
    <row r="55" spans="1:14">
      <c r="A55" s="1337"/>
      <c r="B55" s="1249"/>
      <c r="C55" s="1338"/>
      <c r="D55" s="1351"/>
      <c r="E55" s="1381"/>
      <c r="F55" s="1385"/>
      <c r="G55" s="1378"/>
      <c r="H55" s="1378"/>
      <c r="I55" s="1378"/>
      <c r="J55" s="1378"/>
      <c r="K55" s="1378"/>
      <c r="L55" s="1378"/>
      <c r="M55" s="1378"/>
      <c r="N55" s="1378"/>
    </row>
    <row r="56" spans="1:14">
      <c r="A56" s="1337"/>
      <c r="B56" s="1346" t="s">
        <v>301</v>
      </c>
      <c r="C56" s="1338"/>
      <c r="D56" s="1351"/>
      <c r="E56" s="1381">
        <v>15</v>
      </c>
      <c r="F56" s="1353"/>
      <c r="G56" s="1378">
        <f>H56-F56</f>
        <v>0</v>
      </c>
      <c r="H56" s="1378">
        <f>'Tableau 1A'!I58</f>
        <v>0</v>
      </c>
      <c r="I56" s="1378">
        <f>J56-H56</f>
        <v>0</v>
      </c>
      <c r="J56" s="1378">
        <f>'Tableau 1A'!R58</f>
        <v>0</v>
      </c>
      <c r="K56" s="1378">
        <f>L56-J56</f>
        <v>0</v>
      </c>
      <c r="L56" s="1378">
        <f>'Tableau 1B'!I58</f>
        <v>0</v>
      </c>
      <c r="M56" s="1378">
        <f>N56-L56</f>
        <v>0</v>
      </c>
      <c r="N56" s="1378">
        <f>'Tableau 1B'!R58</f>
        <v>0</v>
      </c>
    </row>
    <row r="57" spans="1:14">
      <c r="A57" s="1337"/>
      <c r="B57" s="1346"/>
      <c r="C57" s="1338"/>
      <c r="D57" s="1351"/>
      <c r="E57" s="1381"/>
      <c r="F57" s="1386"/>
      <c r="G57" s="1386"/>
      <c r="H57" s="1378"/>
      <c r="I57" s="1386"/>
      <c r="J57" s="1386"/>
      <c r="K57" s="1386"/>
      <c r="L57" s="1386"/>
      <c r="M57" s="1386"/>
      <c r="N57" s="1386"/>
    </row>
    <row r="58" spans="1:14">
      <c r="A58" s="1387" t="s">
        <v>1993</v>
      </c>
      <c r="B58" s="1346"/>
      <c r="C58" s="1338"/>
      <c r="D58" s="1351"/>
      <c r="E58" s="1388">
        <v>16</v>
      </c>
      <c r="F58" s="1386">
        <f>+F60</f>
        <v>0</v>
      </c>
      <c r="G58" s="1386">
        <f t="shared" ref="G58:N58" si="4">+G60</f>
        <v>0</v>
      </c>
      <c r="H58" s="1386">
        <f t="shared" si="4"/>
        <v>0</v>
      </c>
      <c r="I58" s="1386">
        <f t="shared" si="4"/>
        <v>0</v>
      </c>
      <c r="J58" s="1386">
        <f t="shared" si="4"/>
        <v>0</v>
      </c>
      <c r="K58" s="1386">
        <f t="shared" si="4"/>
        <v>0</v>
      </c>
      <c r="L58" s="1386">
        <f t="shared" si="4"/>
        <v>0</v>
      </c>
      <c r="M58" s="1386">
        <f t="shared" si="4"/>
        <v>0</v>
      </c>
      <c r="N58" s="1386">
        <f t="shared" si="4"/>
        <v>0</v>
      </c>
    </row>
    <row r="59" spans="1:14">
      <c r="A59" s="1337"/>
      <c r="B59" s="1338"/>
      <c r="C59" s="1338"/>
      <c r="D59" s="1351"/>
      <c r="E59" s="1372"/>
      <c r="F59" s="1385"/>
      <c r="G59" s="1385"/>
      <c r="H59" s="1378"/>
      <c r="I59" s="1385"/>
      <c r="J59" s="1385"/>
      <c r="K59" s="1385"/>
      <c r="L59" s="1385"/>
      <c r="M59" s="1385"/>
      <c r="N59" s="1385"/>
    </row>
    <row r="60" spans="1:14">
      <c r="A60" s="1389"/>
      <c r="B60" s="1382" t="s">
        <v>706</v>
      </c>
      <c r="C60" s="1383"/>
      <c r="D60" s="1351"/>
      <c r="E60" s="1390">
        <v>16</v>
      </c>
      <c r="F60" s="1353"/>
      <c r="G60" s="1378">
        <f>H60-F60</f>
        <v>0</v>
      </c>
      <c r="H60" s="1378">
        <f>'Tableau 1A'!I62</f>
        <v>0</v>
      </c>
      <c r="I60" s="1378">
        <f>J60-H60</f>
        <v>0</v>
      </c>
      <c r="J60" s="1378">
        <f>'Tableau 1A'!R62</f>
        <v>0</v>
      </c>
      <c r="K60" s="1378">
        <f>L60-J60</f>
        <v>0</v>
      </c>
      <c r="L60" s="1378">
        <f>'Tableau 1B'!I62</f>
        <v>0</v>
      </c>
      <c r="M60" s="1378">
        <f>N60-L60</f>
        <v>0</v>
      </c>
      <c r="N60" s="1378">
        <f>'Tableau 1B'!R62</f>
        <v>0</v>
      </c>
    </row>
    <row r="61" spans="1:14">
      <c r="A61" s="1337"/>
      <c r="B61" s="1338"/>
      <c r="C61" s="1338"/>
      <c r="D61" s="1383"/>
      <c r="E61" s="1379"/>
      <c r="F61" s="1385"/>
      <c r="G61" s="1385"/>
      <c r="H61" s="1378"/>
      <c r="I61" s="1385"/>
      <c r="J61" s="1385"/>
      <c r="K61" s="1385"/>
      <c r="L61" s="1385"/>
      <c r="M61" s="1385"/>
      <c r="N61" s="1385"/>
    </row>
    <row r="62" spans="1:14">
      <c r="A62" s="1387" t="s">
        <v>707</v>
      </c>
      <c r="B62" s="1338"/>
      <c r="C62" s="1338"/>
      <c r="D62" s="1338"/>
      <c r="E62" s="1391" t="s">
        <v>842</v>
      </c>
      <c r="F62" s="1386">
        <f>+F64+F70+F78</f>
        <v>0</v>
      </c>
      <c r="G62" s="1386">
        <f t="shared" ref="G62:N62" si="5">+G64+G70+G78</f>
        <v>0</v>
      </c>
      <c r="H62" s="1386">
        <f t="shared" si="5"/>
        <v>0</v>
      </c>
      <c r="I62" s="1386">
        <f t="shared" si="5"/>
        <v>0</v>
      </c>
      <c r="J62" s="1386">
        <f t="shared" si="5"/>
        <v>0</v>
      </c>
      <c r="K62" s="1386">
        <f t="shared" si="5"/>
        <v>0</v>
      </c>
      <c r="L62" s="1386">
        <f t="shared" si="5"/>
        <v>0</v>
      </c>
      <c r="M62" s="1386">
        <f t="shared" si="5"/>
        <v>0</v>
      </c>
      <c r="N62" s="1386">
        <f t="shared" si="5"/>
        <v>0</v>
      </c>
    </row>
    <row r="63" spans="1:14">
      <c r="A63" s="1337"/>
      <c r="B63" s="1338"/>
      <c r="C63" s="1383"/>
      <c r="D63" s="1338"/>
      <c r="E63" s="1379"/>
      <c r="F63" s="1380"/>
      <c r="G63" s="1385"/>
      <c r="H63" s="1378"/>
      <c r="I63" s="1385"/>
      <c r="J63" s="1385"/>
      <c r="K63" s="1385"/>
      <c r="L63" s="1385"/>
      <c r="M63" s="1385"/>
      <c r="N63" s="1385"/>
    </row>
    <row r="64" spans="1:14">
      <c r="A64" s="1337"/>
      <c r="B64" s="1382" t="s">
        <v>302</v>
      </c>
      <c r="C64" s="1338"/>
      <c r="D64" s="1338"/>
      <c r="E64" s="1390">
        <v>17</v>
      </c>
      <c r="F64" s="1376">
        <f t="shared" ref="F64:N64" si="6">+F65+F68</f>
        <v>0</v>
      </c>
      <c r="G64" s="1376">
        <f t="shared" si="6"/>
        <v>0</v>
      </c>
      <c r="H64" s="1376">
        <f t="shared" si="6"/>
        <v>0</v>
      </c>
      <c r="I64" s="1376">
        <f t="shared" si="6"/>
        <v>0</v>
      </c>
      <c r="J64" s="1376">
        <f t="shared" si="6"/>
        <v>0</v>
      </c>
      <c r="K64" s="1376">
        <f t="shared" si="6"/>
        <v>0</v>
      </c>
      <c r="L64" s="1376">
        <f t="shared" si="6"/>
        <v>0</v>
      </c>
      <c r="M64" s="1376">
        <f t="shared" si="6"/>
        <v>0</v>
      </c>
      <c r="N64" s="1376">
        <f t="shared" si="6"/>
        <v>0</v>
      </c>
    </row>
    <row r="65" spans="1:14">
      <c r="A65" s="1337"/>
      <c r="B65" s="1338"/>
      <c r="C65" s="1392" t="s">
        <v>709</v>
      </c>
      <c r="D65" s="1338"/>
      <c r="E65" s="1393" t="s">
        <v>844</v>
      </c>
      <c r="F65" s="1353"/>
      <c r="G65" s="1378">
        <f>H65-F65</f>
        <v>0</v>
      </c>
      <c r="H65" s="1378">
        <f>'Tableau 1A'!I67</f>
        <v>0</v>
      </c>
      <c r="I65" s="1378">
        <f>J65-H65</f>
        <v>0</v>
      </c>
      <c r="J65" s="1378">
        <f>'Tableau 1A'!R67</f>
        <v>0</v>
      </c>
      <c r="K65" s="1378">
        <f>L65-J65</f>
        <v>0</v>
      </c>
      <c r="L65" s="1378">
        <f>'Tableau 1B'!I67</f>
        <v>0</v>
      </c>
      <c r="M65" s="1378">
        <f>N65-L65</f>
        <v>0</v>
      </c>
      <c r="N65" s="1378">
        <f>'Tableau 1B'!R67</f>
        <v>0</v>
      </c>
    </row>
    <row r="66" spans="1:14">
      <c r="A66" s="1337"/>
      <c r="B66" s="1338"/>
      <c r="C66" s="1383"/>
      <c r="D66" s="1394" t="s">
        <v>710</v>
      </c>
      <c r="E66" s="1379"/>
      <c r="F66" s="1376"/>
      <c r="G66" s="1395"/>
      <c r="H66" s="1378"/>
      <c r="I66" s="1395"/>
      <c r="J66" s="1395"/>
      <c r="K66" s="1395"/>
      <c r="L66" s="1395"/>
      <c r="M66" s="1395"/>
      <c r="N66" s="1395"/>
    </row>
    <row r="67" spans="1:14">
      <c r="A67" s="1337"/>
      <c r="B67" s="1338"/>
      <c r="C67" s="1383"/>
      <c r="D67" s="1394" t="s">
        <v>711</v>
      </c>
      <c r="E67" s="1379"/>
      <c r="F67" s="1396"/>
      <c r="G67" s="1395"/>
      <c r="H67" s="1378"/>
      <c r="I67" s="1395"/>
      <c r="J67" s="1395"/>
      <c r="K67" s="1395"/>
      <c r="L67" s="1395"/>
      <c r="M67" s="1395"/>
      <c r="N67" s="1395"/>
    </row>
    <row r="68" spans="1:14">
      <c r="A68" s="1337"/>
      <c r="B68" s="1338"/>
      <c r="C68" s="1394" t="s">
        <v>712</v>
      </c>
      <c r="D68" s="1338"/>
      <c r="E68" s="1397" t="s">
        <v>845</v>
      </c>
      <c r="F68" s="1353"/>
      <c r="G68" s="1378">
        <f>H68-F68</f>
        <v>0</v>
      </c>
      <c r="H68" s="1378">
        <f>'Tableau 1A'!I70</f>
        <v>0</v>
      </c>
      <c r="I68" s="1378">
        <f>J68-H68</f>
        <v>0</v>
      </c>
      <c r="J68" s="1378">
        <f>'Tableau 1A'!R70</f>
        <v>0</v>
      </c>
      <c r="K68" s="1378">
        <f>L68-J68</f>
        <v>0</v>
      </c>
      <c r="L68" s="1378">
        <f>'Tableau 1B'!I70</f>
        <v>0</v>
      </c>
      <c r="M68" s="1378">
        <f>N68-L68</f>
        <v>0</v>
      </c>
      <c r="N68" s="1378">
        <f>'Tableau 1B'!R70</f>
        <v>0</v>
      </c>
    </row>
    <row r="69" spans="1:14">
      <c r="A69" s="1337"/>
      <c r="B69" s="1338"/>
      <c r="C69" s="1383"/>
      <c r="D69" s="1338"/>
      <c r="E69" s="1379"/>
      <c r="F69" s="1396"/>
      <c r="G69" s="1398"/>
      <c r="H69" s="1378"/>
      <c r="I69" s="1398"/>
      <c r="J69" s="1398"/>
      <c r="K69" s="1398"/>
      <c r="L69" s="1398"/>
      <c r="M69" s="1398"/>
      <c r="N69" s="1398"/>
    </row>
    <row r="70" spans="1:14">
      <c r="A70" s="1337"/>
      <c r="B70" s="1382" t="s">
        <v>713</v>
      </c>
      <c r="C70" s="1338"/>
      <c r="D70" s="1338"/>
      <c r="E70" s="1390" t="s">
        <v>846</v>
      </c>
      <c r="F70" s="1376">
        <f t="shared" ref="F70:N70" si="7">+F71+F72+F73+F74+F75+F76</f>
        <v>0</v>
      </c>
      <c r="G70" s="1376">
        <f t="shared" si="7"/>
        <v>0</v>
      </c>
      <c r="H70" s="1376">
        <f t="shared" si="7"/>
        <v>0</v>
      </c>
      <c r="I70" s="1376">
        <f t="shared" si="7"/>
        <v>0</v>
      </c>
      <c r="J70" s="1376">
        <f t="shared" si="7"/>
        <v>0</v>
      </c>
      <c r="K70" s="1376">
        <f t="shared" si="7"/>
        <v>0</v>
      </c>
      <c r="L70" s="1376">
        <f t="shared" si="7"/>
        <v>0</v>
      </c>
      <c r="M70" s="1376">
        <f t="shared" si="7"/>
        <v>0</v>
      </c>
      <c r="N70" s="1376">
        <f t="shared" si="7"/>
        <v>0</v>
      </c>
    </row>
    <row r="71" spans="1:14">
      <c r="A71" s="1337"/>
      <c r="B71" s="1249"/>
      <c r="C71" s="1394" t="s">
        <v>303</v>
      </c>
      <c r="D71" s="1338"/>
      <c r="E71" s="1379">
        <v>42</v>
      </c>
      <c r="F71" s="1353"/>
      <c r="G71" s="1378">
        <f t="shared" ref="G71:G76" si="8">H71-F71</f>
        <v>0</v>
      </c>
      <c r="H71" s="1378">
        <f>'Tableau 1A'!I73</f>
        <v>0</v>
      </c>
      <c r="I71" s="1378">
        <f t="shared" ref="I71:I76" si="9">J71-H71</f>
        <v>0</v>
      </c>
      <c r="J71" s="1378">
        <f>'Tableau 1A'!R73</f>
        <v>0</v>
      </c>
      <c r="K71" s="1378">
        <f t="shared" ref="K71:K76" si="10">L71-J71</f>
        <v>0</v>
      </c>
      <c r="L71" s="1378">
        <f>'Tableau 1B'!I73</f>
        <v>0</v>
      </c>
      <c r="M71" s="1378">
        <f t="shared" ref="M71:M76" si="11">N71-L71</f>
        <v>0</v>
      </c>
      <c r="N71" s="1378">
        <f>'Tableau 1B'!R73</f>
        <v>0</v>
      </c>
    </row>
    <row r="72" spans="1:14">
      <c r="A72" s="1337"/>
      <c r="B72" s="1338"/>
      <c r="C72" s="1392" t="s">
        <v>715</v>
      </c>
      <c r="D72" s="1247"/>
      <c r="E72" s="1379">
        <v>43</v>
      </c>
      <c r="F72" s="1353"/>
      <c r="G72" s="1378">
        <f t="shared" si="8"/>
        <v>0</v>
      </c>
      <c r="H72" s="1378">
        <f>'Tableau 1A'!I74</f>
        <v>0</v>
      </c>
      <c r="I72" s="1378">
        <f t="shared" si="9"/>
        <v>0</v>
      </c>
      <c r="J72" s="1378">
        <f>'Tableau 1A'!R74</f>
        <v>0</v>
      </c>
      <c r="K72" s="1378">
        <f t="shared" si="10"/>
        <v>0</v>
      </c>
      <c r="L72" s="1378">
        <f>'Tableau 1B'!I74</f>
        <v>0</v>
      </c>
      <c r="M72" s="1378">
        <f t="shared" si="11"/>
        <v>0</v>
      </c>
      <c r="N72" s="1378">
        <f>'Tableau 1B'!R74</f>
        <v>0</v>
      </c>
    </row>
    <row r="73" spans="1:14">
      <c r="A73" s="1337"/>
      <c r="B73" s="1338"/>
      <c r="C73" s="1392" t="s">
        <v>716</v>
      </c>
      <c r="D73" s="1247"/>
      <c r="E73" s="1379">
        <v>44</v>
      </c>
      <c r="F73" s="1353"/>
      <c r="G73" s="1378">
        <f t="shared" si="8"/>
        <v>0</v>
      </c>
      <c r="H73" s="1378">
        <f>'Tableau 1A'!I75</f>
        <v>0</v>
      </c>
      <c r="I73" s="1378">
        <f t="shared" si="9"/>
        <v>0</v>
      </c>
      <c r="J73" s="1378">
        <f>'Tableau 1A'!R75</f>
        <v>0</v>
      </c>
      <c r="K73" s="1378">
        <f t="shared" si="10"/>
        <v>0</v>
      </c>
      <c r="L73" s="1378">
        <f>'Tableau 1B'!I75</f>
        <v>0</v>
      </c>
      <c r="M73" s="1378">
        <f t="shared" si="11"/>
        <v>0</v>
      </c>
      <c r="N73" s="1378">
        <f>'Tableau 1B'!R75</f>
        <v>0</v>
      </c>
    </row>
    <row r="74" spans="1:14">
      <c r="A74" s="1337"/>
      <c r="B74" s="1338"/>
      <c r="C74" s="1399" t="s">
        <v>717</v>
      </c>
      <c r="D74" s="1338"/>
      <c r="E74" s="1372">
        <v>46</v>
      </c>
      <c r="F74" s="1353"/>
      <c r="G74" s="1378">
        <f t="shared" si="8"/>
        <v>0</v>
      </c>
      <c r="H74" s="1378">
        <f>'Tableau 1A'!I76</f>
        <v>0</v>
      </c>
      <c r="I74" s="1378">
        <f t="shared" si="9"/>
        <v>0</v>
      </c>
      <c r="J74" s="1378">
        <f>'Tableau 1A'!R76</f>
        <v>0</v>
      </c>
      <c r="K74" s="1378">
        <f t="shared" si="10"/>
        <v>0</v>
      </c>
      <c r="L74" s="1378">
        <f>'Tableau 1B'!I76</f>
        <v>0</v>
      </c>
      <c r="M74" s="1378">
        <f t="shared" si="11"/>
        <v>0</v>
      </c>
      <c r="N74" s="1378">
        <f>'Tableau 1B'!R76</f>
        <v>0</v>
      </c>
    </row>
    <row r="75" spans="1:14">
      <c r="A75" s="1337"/>
      <c r="B75" s="1338"/>
      <c r="C75" s="1394" t="s">
        <v>718</v>
      </c>
      <c r="D75" s="1338"/>
      <c r="E75" s="1397">
        <v>45</v>
      </c>
      <c r="F75" s="1353"/>
      <c r="G75" s="1378">
        <f t="shared" si="8"/>
        <v>0</v>
      </c>
      <c r="H75" s="1378">
        <f>'Tableau 1A'!I77</f>
        <v>0</v>
      </c>
      <c r="I75" s="1378">
        <f t="shared" si="9"/>
        <v>0</v>
      </c>
      <c r="J75" s="1378">
        <f>'Tableau 1A'!R77</f>
        <v>0</v>
      </c>
      <c r="K75" s="1378">
        <f t="shared" si="10"/>
        <v>0</v>
      </c>
      <c r="L75" s="1378">
        <f>'Tableau 1B'!I77</f>
        <v>0</v>
      </c>
      <c r="M75" s="1378">
        <f t="shared" si="11"/>
        <v>0</v>
      </c>
      <c r="N75" s="1378">
        <f>'Tableau 1B'!R77</f>
        <v>0</v>
      </c>
    </row>
    <row r="76" spans="1:14">
      <c r="A76" s="1337"/>
      <c r="B76" s="1338"/>
      <c r="C76" s="1394" t="s">
        <v>719</v>
      </c>
      <c r="D76" s="1338"/>
      <c r="E76" s="1397" t="s">
        <v>848</v>
      </c>
      <c r="F76" s="1353"/>
      <c r="G76" s="1378">
        <f t="shared" si="8"/>
        <v>0</v>
      </c>
      <c r="H76" s="1378">
        <f>'Tableau 1A'!I78</f>
        <v>0</v>
      </c>
      <c r="I76" s="1378">
        <f t="shared" si="9"/>
        <v>0</v>
      </c>
      <c r="J76" s="1378">
        <f>'Tableau 1A'!R78</f>
        <v>0</v>
      </c>
      <c r="K76" s="1378">
        <f t="shared" si="10"/>
        <v>0</v>
      </c>
      <c r="L76" s="1378">
        <f>'Tableau 1B'!I78</f>
        <v>0</v>
      </c>
      <c r="M76" s="1378">
        <f t="shared" si="11"/>
        <v>0</v>
      </c>
      <c r="N76" s="1378">
        <f>'Tableau 1B'!R78</f>
        <v>0</v>
      </c>
    </row>
    <row r="77" spans="1:14">
      <c r="A77" s="1337"/>
      <c r="B77" s="1338"/>
      <c r="C77" s="1338"/>
      <c r="D77" s="1338"/>
      <c r="E77" s="1372"/>
      <c r="F77" s="1400"/>
      <c r="G77" s="1378"/>
      <c r="H77" s="1378"/>
      <c r="I77" s="1378"/>
      <c r="J77" s="1378"/>
      <c r="K77" s="1378"/>
      <c r="L77" s="1378"/>
      <c r="M77" s="1378"/>
      <c r="N77" s="1378"/>
    </row>
    <row r="78" spans="1:14">
      <c r="A78" s="1337"/>
      <c r="B78" s="1382" t="s">
        <v>696</v>
      </c>
      <c r="C78" s="1338"/>
      <c r="D78" s="1338"/>
      <c r="E78" s="1390" t="s">
        <v>849</v>
      </c>
      <c r="F78" s="1353"/>
      <c r="G78" s="1395">
        <f>H78-F78</f>
        <v>0</v>
      </c>
      <c r="H78" s="1378">
        <f>'Tableau 1A'!I80</f>
        <v>0</v>
      </c>
      <c r="I78" s="1395">
        <f>J78-H78</f>
        <v>0</v>
      </c>
      <c r="J78" s="1395">
        <f>'Tableau 1A'!R80</f>
        <v>0</v>
      </c>
      <c r="K78" s="1395">
        <f>L78-J78</f>
        <v>0</v>
      </c>
      <c r="L78" s="1395">
        <f>'Tableau 1B'!I80</f>
        <v>0</v>
      </c>
      <c r="M78" s="1395">
        <f>N78-L78</f>
        <v>0</v>
      </c>
      <c r="N78" s="1395">
        <f>'Tableau 1B'!R80</f>
        <v>0</v>
      </c>
    </row>
    <row r="79" spans="1:14">
      <c r="A79" s="1337"/>
      <c r="B79" s="1238"/>
      <c r="C79" s="1338"/>
      <c r="D79" s="1338"/>
      <c r="E79" s="1401"/>
      <c r="F79" s="1384"/>
      <c r="G79" s="1384"/>
      <c r="H79" s="1384"/>
      <c r="I79" s="1384"/>
      <c r="J79" s="1384"/>
      <c r="K79" s="1384"/>
      <c r="L79" s="1375"/>
      <c r="M79" s="1375"/>
      <c r="N79" s="1375"/>
    </row>
    <row r="80" spans="1:14">
      <c r="A80" s="1369"/>
      <c r="B80" s="1370"/>
      <c r="C80" s="1370"/>
      <c r="D80" s="1338"/>
      <c r="E80" s="1372"/>
      <c r="F80" s="1340"/>
      <c r="G80" s="1340"/>
      <c r="H80" s="1340"/>
      <c r="I80" s="1340"/>
      <c r="J80" s="1340"/>
      <c r="K80" s="1340"/>
      <c r="L80" s="1376"/>
      <c r="M80" s="1376"/>
      <c r="N80" s="1376"/>
    </row>
    <row r="81" spans="1:14">
      <c r="A81" s="1343" t="s">
        <v>720</v>
      </c>
      <c r="B81" s="1338"/>
      <c r="C81" s="1338"/>
      <c r="D81" s="1361"/>
      <c r="E81" s="1402" t="s">
        <v>850</v>
      </c>
      <c r="F81" s="1403">
        <f t="shared" ref="F81:N81" si="12">F44+F58+F62</f>
        <v>0</v>
      </c>
      <c r="G81" s="1403">
        <f t="shared" si="12"/>
        <v>0</v>
      </c>
      <c r="H81" s="1403">
        <f t="shared" si="12"/>
        <v>0</v>
      </c>
      <c r="I81" s="1403">
        <f t="shared" si="12"/>
        <v>0</v>
      </c>
      <c r="J81" s="1403">
        <f t="shared" si="12"/>
        <v>0</v>
      </c>
      <c r="K81" s="1403">
        <f t="shared" si="12"/>
        <v>0</v>
      </c>
      <c r="L81" s="1403">
        <f t="shared" si="12"/>
        <v>0</v>
      </c>
      <c r="M81" s="1403">
        <f t="shared" si="12"/>
        <v>0</v>
      </c>
      <c r="N81" s="1403">
        <f t="shared" si="12"/>
        <v>0</v>
      </c>
    </row>
    <row r="82" spans="1:14" ht="13.5" thickBot="1">
      <c r="A82" s="1334"/>
      <c r="B82" s="1335"/>
      <c r="C82" s="1335"/>
      <c r="D82" s="1335"/>
      <c r="E82" s="1404"/>
      <c r="F82" s="1405"/>
      <c r="G82" s="1405"/>
      <c r="H82" s="1405"/>
      <c r="I82" s="1405"/>
      <c r="J82" s="1405"/>
      <c r="K82" s="1405"/>
      <c r="L82" s="1405"/>
      <c r="M82" s="1405"/>
      <c r="N82" s="1405"/>
    </row>
    <row r="83" spans="1:14" ht="13.5" thickTop="1">
      <c r="A83" s="1216"/>
      <c r="B83" s="1216"/>
      <c r="C83" s="1216"/>
      <c r="D83" s="1216"/>
      <c r="E83" s="1216"/>
      <c r="F83" s="1223"/>
      <c r="G83" s="1367"/>
      <c r="H83" s="1223"/>
      <c r="I83" s="1367"/>
      <c r="J83" s="1223"/>
      <c r="K83" s="1367"/>
      <c r="L83" s="1223"/>
      <c r="M83" s="1367"/>
      <c r="N83" s="1223"/>
    </row>
    <row r="84" spans="1:14">
      <c r="A84" s="1406"/>
      <c r="B84" s="1406"/>
      <c r="C84" s="1406"/>
      <c r="D84" s="1406"/>
      <c r="E84" s="1407" t="s">
        <v>851</v>
      </c>
      <c r="F84" s="1367">
        <f t="shared" ref="F84:N84" si="13">F36-F81</f>
        <v>0</v>
      </c>
      <c r="G84" s="1367">
        <f t="shared" si="13"/>
        <v>0</v>
      </c>
      <c r="H84" s="1367">
        <f t="shared" si="13"/>
        <v>0</v>
      </c>
      <c r="I84" s="1367">
        <f t="shared" si="13"/>
        <v>0</v>
      </c>
      <c r="J84" s="1367">
        <f t="shared" si="13"/>
        <v>0</v>
      </c>
      <c r="K84" s="1367">
        <f t="shared" si="13"/>
        <v>0</v>
      </c>
      <c r="L84" s="1367">
        <f t="shared" si="13"/>
        <v>0</v>
      </c>
      <c r="M84" s="1367">
        <f t="shared" si="13"/>
        <v>0</v>
      </c>
      <c r="N84" s="1367">
        <f t="shared" si="13"/>
        <v>0</v>
      </c>
    </row>
    <row r="86" spans="1:14">
      <c r="C86" s="1220" t="s">
        <v>953</v>
      </c>
    </row>
  </sheetData>
  <mergeCells count="20">
    <mergeCell ref="K7:K9"/>
    <mergeCell ref="L40:L42"/>
    <mergeCell ref="M40:M42"/>
    <mergeCell ref="N40:N42"/>
    <mergeCell ref="A41:D41"/>
    <mergeCell ref="L7:L9"/>
    <mergeCell ref="M7:M9"/>
    <mergeCell ref="N7:N9"/>
    <mergeCell ref="A8:D8"/>
    <mergeCell ref="F40:F42"/>
    <mergeCell ref="G40:G42"/>
    <mergeCell ref="H40:H42"/>
    <mergeCell ref="I40:I42"/>
    <mergeCell ref="J40:J42"/>
    <mergeCell ref="K40:K42"/>
    <mergeCell ref="F7:F9"/>
    <mergeCell ref="G7:G9"/>
    <mergeCell ref="H7:H9"/>
    <mergeCell ref="I7:I9"/>
    <mergeCell ref="J7:J9"/>
  </mergeCells>
  <conditionalFormatting sqref="F84:N84 F39:N39">
    <cfRule type="cellIs" dxfId="35" priority="34" stopIfTrue="1" operator="notEqual">
      <formula>0</formula>
    </cfRule>
  </conditionalFormatting>
  <conditionalFormatting sqref="F84:N84 F39:N39">
    <cfRule type="cellIs" dxfId="34" priority="33"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90.xml><?xml version="1.0" encoding="utf-8"?>
<worksheet xmlns="http://schemas.openxmlformats.org/spreadsheetml/2006/main" xmlns:r="http://schemas.openxmlformats.org/officeDocument/2006/relationships">
  <sheetPr published="0" enableFormatConditionsCalculation="0">
    <tabColor theme="3"/>
    <pageSetUpPr fitToPage="1"/>
  </sheetPr>
  <dimension ref="A1:AC83"/>
  <sheetViews>
    <sheetView showGridLines="0" zoomScaleNormal="100" zoomScaleSheetLayoutView="100" workbookViewId="0">
      <selection activeCell="D33" sqref="D33"/>
    </sheetView>
  </sheetViews>
  <sheetFormatPr baseColWidth="10" defaultColWidth="8.85546875" defaultRowHeight="12.75"/>
  <cols>
    <col min="1" max="1" width="2.85546875" style="5" customWidth="1"/>
    <col min="2" max="2" width="22.42578125" style="5" customWidth="1"/>
    <col min="3" max="3" width="30.7109375" style="5" customWidth="1"/>
    <col min="4" max="4" width="40.85546875" style="94" customWidth="1"/>
    <col min="5" max="5" width="11.7109375" style="94" customWidth="1"/>
    <col min="6" max="6" width="14.140625" style="2836" bestFit="1" customWidth="1"/>
    <col min="7" max="7" width="15.7109375" style="5" bestFit="1" customWidth="1"/>
    <col min="8" max="9" width="10.7109375" style="5" customWidth="1"/>
    <col min="10" max="10" width="2" style="5" customWidth="1"/>
    <col min="11" max="14" width="10.42578125" style="5" customWidth="1"/>
    <col min="15" max="15" width="2" style="5" customWidth="1"/>
    <col min="16" max="16" width="10.7109375" style="5" customWidth="1"/>
    <col min="17" max="17" width="16.140625" style="5" bestFit="1" customWidth="1"/>
    <col min="18" max="18" width="2" style="5" customWidth="1"/>
    <col min="19" max="29" width="10.7109375" style="5" customWidth="1"/>
    <col min="30" max="30" width="10.140625" style="5" customWidth="1"/>
    <col min="31" max="16384" width="8.85546875" style="5"/>
  </cols>
  <sheetData>
    <row r="1" spans="1:29" s="382" customFormat="1" ht="18">
      <c r="A1" s="374" t="s">
        <v>1931</v>
      </c>
      <c r="B1" s="374"/>
      <c r="C1" s="374"/>
      <c r="D1" s="383"/>
      <c r="E1" s="381"/>
      <c r="F1" s="2834"/>
    </row>
    <row r="2" spans="1:29" s="71" customFormat="1" ht="11.25">
      <c r="A2" s="357" t="str">
        <f>'PAGE DE GARDE'!C8</f>
        <v>ELECTRICITE</v>
      </c>
      <c r="B2" s="369"/>
      <c r="C2" s="2480" t="str">
        <f>'PAGE DE GARDE'!C10</f>
        <v>PT 2015-2016 V0</v>
      </c>
      <c r="D2" s="370"/>
      <c r="E2" s="369"/>
      <c r="F2" s="2835"/>
    </row>
    <row r="3" spans="1:29" s="71" customFormat="1" ht="11.25">
      <c r="A3" s="1320" t="str">
        <f>'PAGE DE GARDE'!C7</f>
        <v>GRD</v>
      </c>
      <c r="B3" s="369"/>
      <c r="C3" s="357"/>
      <c r="D3" s="370"/>
      <c r="E3" s="369"/>
      <c r="F3" s="2835"/>
    </row>
    <row r="4" spans="1:29">
      <c r="A4" s="400"/>
    </row>
    <row r="5" spans="1:29" ht="18.75" thickBot="1">
      <c r="A5" s="426"/>
      <c r="B5" s="12"/>
    </row>
    <row r="6" spans="1:29" s="46" customFormat="1" ht="15.75">
      <c r="A6" s="48"/>
      <c r="B6" s="49"/>
      <c r="C6" s="49"/>
      <c r="D6" s="425"/>
      <c r="E6" s="423"/>
      <c r="F6" s="2837"/>
      <c r="H6" s="4217" t="s">
        <v>533</v>
      </c>
      <c r="I6" s="4219"/>
      <c r="K6" s="4217" t="s">
        <v>854</v>
      </c>
      <c r="L6" s="4218"/>
      <c r="M6" s="4218"/>
      <c r="N6" s="4219"/>
      <c r="P6" s="4217" t="s">
        <v>534</v>
      </c>
      <c r="Q6" s="4219"/>
      <c r="S6" s="4217" t="s">
        <v>586</v>
      </c>
      <c r="T6" s="4218"/>
      <c r="U6" s="4218"/>
      <c r="V6" s="4218"/>
      <c r="W6" s="4218"/>
      <c r="X6" s="4218"/>
      <c r="Y6" s="4218"/>
      <c r="Z6" s="4218"/>
      <c r="AA6" s="4218"/>
      <c r="AB6" s="4218"/>
      <c r="AC6" s="4219"/>
    </row>
    <row r="7" spans="1:29" s="54" customFormat="1" ht="12" thickBot="1">
      <c r="A7" s="51"/>
      <c r="B7" s="52"/>
      <c r="C7" s="52"/>
      <c r="D7" s="27"/>
      <c r="E7" s="410"/>
      <c r="F7" s="2838"/>
      <c r="H7" s="32"/>
      <c r="I7" s="33"/>
      <c r="K7" s="4220"/>
      <c r="L7" s="4221"/>
      <c r="M7" s="4221"/>
      <c r="N7" s="4224"/>
      <c r="P7" s="409"/>
      <c r="Q7" s="410"/>
      <c r="S7" s="4220"/>
      <c r="T7" s="4221"/>
      <c r="U7" s="4221"/>
      <c r="V7" s="4221"/>
      <c r="W7" s="4221"/>
      <c r="X7" s="4221"/>
      <c r="Y7" s="4221"/>
      <c r="Z7" s="4221"/>
      <c r="AA7" s="4221"/>
      <c r="AB7" s="4221"/>
      <c r="AC7" s="4224"/>
    </row>
    <row r="8" spans="1:29" s="54" customFormat="1" ht="35.1" customHeight="1" thickBot="1">
      <c r="A8" s="51"/>
      <c r="B8" s="52"/>
      <c r="C8" s="52"/>
      <c r="D8" s="27"/>
      <c r="E8" s="427" t="s">
        <v>1834</v>
      </c>
      <c r="F8" s="55" t="s">
        <v>528</v>
      </c>
      <c r="G8" s="422" t="s">
        <v>530</v>
      </c>
      <c r="H8" s="412" t="s">
        <v>53</v>
      </c>
      <c r="I8" s="413" t="s">
        <v>54</v>
      </c>
      <c r="J8" s="95"/>
      <c r="K8" s="412" t="s">
        <v>0</v>
      </c>
      <c r="L8" s="413" t="s">
        <v>2</v>
      </c>
      <c r="M8" s="414" t="s">
        <v>1</v>
      </c>
      <c r="N8" s="415" t="s">
        <v>3</v>
      </c>
      <c r="O8" s="95"/>
      <c r="P8" s="411" t="s">
        <v>535</v>
      </c>
      <c r="Q8" s="408" t="s">
        <v>536</v>
      </c>
      <c r="S8" s="4225" t="s">
        <v>535</v>
      </c>
      <c r="T8" s="4226"/>
      <c r="U8" s="4227" t="s">
        <v>536</v>
      </c>
      <c r="V8" s="4228"/>
      <c r="W8" s="4228"/>
      <c r="X8" s="4228"/>
      <c r="Y8" s="4228"/>
      <c r="Z8" s="4228"/>
      <c r="AA8" s="4228"/>
      <c r="AB8" s="4228"/>
      <c r="AC8" s="4229"/>
    </row>
    <row r="9" spans="1:29" s="54" customFormat="1" ht="35.1" customHeight="1" thickBot="1">
      <c r="A9" s="51"/>
      <c r="B9" s="52"/>
      <c r="C9" s="52"/>
      <c r="D9" s="27"/>
      <c r="E9" s="427"/>
      <c r="F9" s="55" t="s">
        <v>529</v>
      </c>
      <c r="G9" s="422" t="s">
        <v>531</v>
      </c>
      <c r="H9" s="407"/>
      <c r="I9" s="416"/>
      <c r="J9" s="95"/>
      <c r="K9" s="412"/>
      <c r="L9" s="413"/>
      <c r="M9" s="417"/>
      <c r="N9" s="415"/>
      <c r="O9" s="95"/>
      <c r="P9" s="411"/>
      <c r="Q9" s="408"/>
      <c r="S9" s="418"/>
      <c r="T9" s="420"/>
      <c r="U9" s="418"/>
      <c r="V9" s="419"/>
      <c r="W9" s="419"/>
      <c r="X9" s="419"/>
      <c r="Y9" s="419"/>
      <c r="Z9" s="419"/>
      <c r="AA9" s="419"/>
      <c r="AB9" s="419"/>
      <c r="AC9" s="420"/>
    </row>
    <row r="10" spans="1:29" s="54" customFormat="1" ht="35.1" customHeight="1" thickBot="1">
      <c r="A10" s="51"/>
      <c r="B10" s="52"/>
      <c r="C10" s="52"/>
      <c r="D10" s="27"/>
      <c r="E10" s="424"/>
      <c r="F10" s="421"/>
      <c r="G10" s="422" t="s">
        <v>532</v>
      </c>
      <c r="H10" s="407"/>
      <c r="I10" s="416"/>
      <c r="J10" s="95"/>
      <c r="K10" s="412"/>
      <c r="L10" s="413"/>
      <c r="M10" s="417"/>
      <c r="N10" s="415"/>
      <c r="O10" s="95"/>
      <c r="P10" s="411"/>
      <c r="Q10" s="408"/>
      <c r="S10" s="418"/>
      <c r="T10" s="420"/>
      <c r="U10" s="418"/>
      <c r="V10" s="419"/>
      <c r="W10" s="419"/>
      <c r="X10" s="419"/>
      <c r="Y10" s="419"/>
      <c r="Z10" s="419"/>
      <c r="AA10" s="419"/>
      <c r="AB10" s="419"/>
      <c r="AC10" s="420"/>
    </row>
    <row r="11" spans="1:29" s="54" customFormat="1" ht="16.5" customHeight="1">
      <c r="A11" s="58" t="s">
        <v>560</v>
      </c>
      <c r="B11" s="56"/>
      <c r="C11" s="56"/>
      <c r="D11" s="436"/>
      <c r="E11" s="60"/>
      <c r="F11" s="2839"/>
      <c r="G11" s="61"/>
      <c r="H11" s="96"/>
      <c r="I11" s="97"/>
      <c r="J11" s="61"/>
      <c r="K11" s="98"/>
      <c r="L11" s="99"/>
      <c r="M11" s="100"/>
      <c r="N11" s="101"/>
      <c r="O11" s="61"/>
      <c r="P11" s="102"/>
      <c r="Q11" s="103"/>
      <c r="R11" s="61"/>
      <c r="S11" s="98"/>
      <c r="T11" s="99"/>
      <c r="U11" s="100"/>
      <c r="V11" s="104"/>
      <c r="W11" s="104"/>
      <c r="X11" s="104"/>
      <c r="Y11" s="104"/>
      <c r="Z11" s="104"/>
      <c r="AA11" s="104"/>
      <c r="AB11" s="104"/>
      <c r="AC11" s="101"/>
    </row>
    <row r="12" spans="1:29" s="54" customFormat="1" ht="16.5" customHeight="1">
      <c r="A12" s="58"/>
      <c r="B12" s="56" t="s">
        <v>811</v>
      </c>
      <c r="C12" s="56"/>
      <c r="D12" s="436"/>
      <c r="E12" s="60"/>
      <c r="F12" s="2839"/>
      <c r="G12" s="61"/>
      <c r="H12" s="96"/>
      <c r="I12" s="97"/>
      <c r="J12" s="61"/>
      <c r="K12" s="105"/>
      <c r="L12" s="106"/>
      <c r="M12" s="107"/>
      <c r="N12" s="97"/>
      <c r="O12" s="61"/>
      <c r="P12" s="108"/>
      <c r="Q12" s="60"/>
      <c r="R12" s="61"/>
      <c r="S12" s="105"/>
      <c r="T12" s="106"/>
      <c r="U12" s="107"/>
      <c r="V12" s="109"/>
      <c r="W12" s="109"/>
      <c r="X12" s="109"/>
      <c r="Y12" s="109"/>
      <c r="Z12" s="109"/>
      <c r="AA12" s="109"/>
      <c r="AB12" s="109"/>
      <c r="AC12" s="97"/>
    </row>
    <row r="13" spans="1:29" s="54" customFormat="1" ht="16.5" customHeight="1">
      <c r="A13" s="58"/>
      <c r="B13" s="56"/>
      <c r="C13" s="56"/>
      <c r="D13" s="116"/>
      <c r="E13" s="428"/>
      <c r="F13" s="2839"/>
      <c r="G13" s="61"/>
      <c r="H13" s="110"/>
      <c r="I13" s="111"/>
      <c r="J13" s="61"/>
      <c r="K13" s="112"/>
      <c r="L13" s="113"/>
      <c r="M13" s="114"/>
      <c r="N13" s="62"/>
      <c r="O13" s="61"/>
      <c r="P13" s="115"/>
      <c r="Q13" s="116"/>
      <c r="R13" s="61"/>
      <c r="S13" s="117"/>
      <c r="T13" s="113"/>
      <c r="U13" s="114"/>
      <c r="V13" s="118"/>
      <c r="W13" s="118"/>
      <c r="X13" s="118"/>
      <c r="Y13" s="118"/>
      <c r="Z13" s="118"/>
      <c r="AA13" s="118"/>
      <c r="AB13" s="118"/>
      <c r="AC13" s="62"/>
    </row>
    <row r="14" spans="1:29" s="54" customFormat="1" ht="16.5" customHeight="1">
      <c r="A14" s="58"/>
      <c r="B14" s="56"/>
      <c r="C14" s="56"/>
      <c r="D14" s="116"/>
      <c r="E14" s="428"/>
      <c r="F14" s="2839"/>
      <c r="G14" s="61"/>
      <c r="H14" s="119"/>
      <c r="I14" s="62"/>
      <c r="J14" s="61"/>
      <c r="K14" s="112"/>
      <c r="L14" s="113"/>
      <c r="M14" s="114"/>
      <c r="N14" s="62"/>
      <c r="O14" s="61"/>
      <c r="P14" s="115"/>
      <c r="Q14" s="116"/>
      <c r="R14" s="61"/>
      <c r="S14" s="112"/>
      <c r="T14" s="113"/>
      <c r="U14" s="114"/>
      <c r="V14" s="118"/>
      <c r="W14" s="118"/>
      <c r="X14" s="118"/>
      <c r="Y14" s="118"/>
      <c r="Z14" s="118"/>
      <c r="AA14" s="118"/>
      <c r="AB14" s="118"/>
      <c r="AC14" s="62"/>
    </row>
    <row r="15" spans="1:29" s="54" customFormat="1" ht="16.5" customHeight="1">
      <c r="A15" s="64"/>
      <c r="B15" s="59" t="s">
        <v>561</v>
      </c>
      <c r="C15" s="59"/>
      <c r="D15" s="437" t="s">
        <v>813</v>
      </c>
      <c r="E15" s="65"/>
      <c r="F15" s="2840"/>
      <c r="G15" s="61"/>
      <c r="H15" s="120"/>
      <c r="I15" s="121"/>
      <c r="J15" s="61"/>
      <c r="K15" s="122"/>
      <c r="L15" s="123"/>
      <c r="M15" s="124"/>
      <c r="N15" s="121"/>
      <c r="O15" s="61"/>
      <c r="P15" s="125"/>
      <c r="Q15" s="65"/>
      <c r="R15" s="61"/>
      <c r="S15" s="122"/>
      <c r="T15" s="123"/>
      <c r="U15" s="124"/>
      <c r="V15" s="126"/>
      <c r="W15" s="126"/>
      <c r="X15" s="126"/>
      <c r="Y15" s="126"/>
      <c r="Z15" s="126"/>
      <c r="AA15" s="126"/>
      <c r="AB15" s="126"/>
      <c r="AC15" s="121"/>
    </row>
    <row r="16" spans="1:29" s="54" customFormat="1" ht="16.5" customHeight="1">
      <c r="A16" s="64"/>
      <c r="B16" s="59" t="s">
        <v>562</v>
      </c>
      <c r="C16" s="59"/>
      <c r="D16" s="437" t="s">
        <v>813</v>
      </c>
      <c r="E16" s="65"/>
      <c r="F16" s="2840"/>
      <c r="G16" s="61"/>
      <c r="H16" s="120"/>
      <c r="I16" s="121"/>
      <c r="J16" s="61"/>
      <c r="K16" s="122"/>
      <c r="L16" s="123"/>
      <c r="M16" s="124"/>
      <c r="N16" s="121"/>
      <c r="O16" s="61"/>
      <c r="P16" s="125"/>
      <c r="Q16" s="65"/>
      <c r="R16" s="61"/>
      <c r="S16" s="122"/>
      <c r="T16" s="123"/>
      <c r="U16" s="124"/>
      <c r="V16" s="126"/>
      <c r="W16" s="126"/>
      <c r="X16" s="126"/>
      <c r="Y16" s="126"/>
      <c r="Z16" s="126"/>
      <c r="AA16" s="126"/>
      <c r="AB16" s="126"/>
      <c r="AC16" s="121"/>
    </row>
    <row r="17" spans="1:29" s="54" customFormat="1" ht="16.5" customHeight="1">
      <c r="A17" s="64"/>
      <c r="B17" s="59" t="s">
        <v>563</v>
      </c>
      <c r="C17" s="59"/>
      <c r="D17" s="437" t="s">
        <v>813</v>
      </c>
      <c r="E17" s="65"/>
      <c r="F17" s="2840"/>
      <c r="G17" s="61"/>
      <c r="H17" s="120"/>
      <c r="I17" s="121"/>
      <c r="J17" s="61"/>
      <c r="K17" s="122"/>
      <c r="L17" s="123"/>
      <c r="M17" s="124"/>
      <c r="N17" s="121"/>
      <c r="O17" s="61"/>
      <c r="P17" s="125"/>
      <c r="Q17" s="65"/>
      <c r="R17" s="61"/>
      <c r="S17" s="122"/>
      <c r="T17" s="123"/>
      <c r="U17" s="124"/>
      <c r="V17" s="126"/>
      <c r="W17" s="126"/>
      <c r="X17" s="126"/>
      <c r="Y17" s="126"/>
      <c r="Z17" s="126"/>
      <c r="AA17" s="126"/>
      <c r="AB17" s="126"/>
      <c r="AC17" s="121"/>
    </row>
    <row r="18" spans="1:29" s="54" customFormat="1" ht="16.5" customHeight="1">
      <c r="A18" s="64"/>
      <c r="B18" s="56" t="s">
        <v>564</v>
      </c>
      <c r="C18" s="52"/>
      <c r="D18" s="437" t="s">
        <v>565</v>
      </c>
      <c r="E18" s="65"/>
      <c r="F18" s="2840"/>
      <c r="G18" s="61"/>
      <c r="H18" s="120"/>
      <c r="I18" s="121"/>
      <c r="J18" s="61"/>
      <c r="K18" s="122"/>
      <c r="L18" s="123"/>
      <c r="M18" s="124"/>
      <c r="N18" s="121"/>
      <c r="O18" s="61"/>
      <c r="P18" s="125"/>
      <c r="Q18" s="65"/>
      <c r="R18" s="61"/>
      <c r="S18" s="122"/>
      <c r="T18" s="123"/>
      <c r="U18" s="124"/>
      <c r="V18" s="126"/>
      <c r="W18" s="126"/>
      <c r="X18" s="126"/>
      <c r="Y18" s="126"/>
      <c r="Z18" s="126"/>
      <c r="AA18" s="126"/>
      <c r="AB18" s="126"/>
      <c r="AC18" s="121"/>
    </row>
    <row r="19" spans="1:29" s="71" customFormat="1" ht="16.5" customHeight="1">
      <c r="A19" s="66" t="s">
        <v>877</v>
      </c>
      <c r="B19" s="67" t="s">
        <v>566</v>
      </c>
      <c r="C19" s="68"/>
      <c r="D19" s="438"/>
      <c r="E19" s="429"/>
      <c r="F19" s="2833"/>
      <c r="G19" s="138"/>
      <c r="H19" s="139"/>
      <c r="I19" s="140"/>
      <c r="J19" s="138"/>
      <c r="K19" s="141"/>
      <c r="L19" s="142"/>
      <c r="M19" s="143"/>
      <c r="N19" s="140"/>
      <c r="O19" s="138"/>
      <c r="P19" s="144"/>
      <c r="Q19" s="145"/>
      <c r="R19" s="138"/>
      <c r="S19" s="141"/>
      <c r="T19" s="142"/>
      <c r="U19" s="143"/>
      <c r="V19" s="146"/>
      <c r="W19" s="146"/>
      <c r="X19" s="146"/>
      <c r="Y19" s="146"/>
      <c r="Z19" s="146"/>
      <c r="AA19" s="146"/>
      <c r="AB19" s="146"/>
      <c r="AC19" s="140"/>
    </row>
    <row r="20" spans="1:29" s="71" customFormat="1" ht="16.5" customHeight="1">
      <c r="A20" s="72"/>
      <c r="B20" s="68" t="s">
        <v>890</v>
      </c>
      <c r="C20" s="68" t="s">
        <v>567</v>
      </c>
      <c r="D20" s="438"/>
      <c r="E20" s="429"/>
      <c r="F20" s="2833"/>
      <c r="G20" s="138"/>
      <c r="H20" s="139"/>
      <c r="I20" s="140"/>
      <c r="J20" s="138"/>
      <c r="K20" s="141"/>
      <c r="L20" s="142"/>
      <c r="M20" s="143"/>
      <c r="N20" s="140"/>
      <c r="O20" s="138"/>
      <c r="P20" s="144"/>
      <c r="Q20" s="145"/>
      <c r="R20" s="138"/>
      <c r="S20" s="141"/>
      <c r="T20" s="142"/>
      <c r="U20" s="143"/>
      <c r="V20" s="146"/>
      <c r="W20" s="146"/>
      <c r="X20" s="146"/>
      <c r="Y20" s="146"/>
      <c r="Z20" s="146"/>
      <c r="AA20" s="146"/>
      <c r="AB20" s="146"/>
      <c r="AC20" s="140"/>
    </row>
    <row r="21" spans="1:29" s="71" customFormat="1" ht="16.5" customHeight="1">
      <c r="A21" s="72"/>
      <c r="B21" s="68" t="s">
        <v>891</v>
      </c>
      <c r="C21" s="68" t="s">
        <v>568</v>
      </c>
      <c r="D21" s="438"/>
      <c r="E21" s="429"/>
      <c r="F21" s="2833"/>
      <c r="G21" s="138"/>
      <c r="H21" s="139"/>
      <c r="I21" s="140"/>
      <c r="J21" s="138"/>
      <c r="K21" s="141"/>
      <c r="L21" s="142"/>
      <c r="M21" s="143"/>
      <c r="N21" s="140"/>
      <c r="O21" s="138"/>
      <c r="P21" s="144"/>
      <c r="Q21" s="145"/>
      <c r="R21" s="138"/>
      <c r="S21" s="141"/>
      <c r="T21" s="142"/>
      <c r="U21" s="143"/>
      <c r="V21" s="146"/>
      <c r="W21" s="146"/>
      <c r="X21" s="146"/>
      <c r="Y21" s="146"/>
      <c r="Z21" s="146"/>
      <c r="AA21" s="146"/>
      <c r="AB21" s="146"/>
      <c r="AC21" s="140"/>
    </row>
    <row r="22" spans="1:29" s="71" customFormat="1" ht="16.5" customHeight="1">
      <c r="A22" s="72"/>
      <c r="B22" s="73"/>
      <c r="C22" s="707" t="s">
        <v>50</v>
      </c>
      <c r="D22" s="437"/>
      <c r="E22" s="429"/>
      <c r="F22" s="2833"/>
      <c r="G22" s="138"/>
      <c r="H22" s="139"/>
      <c r="I22" s="140"/>
      <c r="J22" s="138"/>
      <c r="K22" s="141"/>
      <c r="L22" s="142"/>
      <c r="M22" s="143"/>
      <c r="N22" s="140"/>
      <c r="O22" s="138"/>
      <c r="P22" s="144"/>
      <c r="Q22" s="145"/>
      <c r="R22" s="138"/>
      <c r="S22" s="141"/>
      <c r="T22" s="142"/>
      <c r="U22" s="143"/>
      <c r="V22" s="146"/>
      <c r="W22" s="146"/>
      <c r="X22" s="146"/>
      <c r="Y22" s="146"/>
      <c r="Z22" s="146"/>
      <c r="AA22" s="146"/>
      <c r="AB22" s="146"/>
      <c r="AC22" s="140"/>
    </row>
    <row r="23" spans="1:29" s="71" customFormat="1" ht="16.5" customHeight="1">
      <c r="A23" s="72"/>
      <c r="B23" s="73"/>
      <c r="C23" s="75" t="s">
        <v>879</v>
      </c>
      <c r="D23" s="437"/>
      <c r="E23" s="429"/>
      <c r="F23" s="2833"/>
      <c r="G23" s="138"/>
      <c r="H23" s="139"/>
      <c r="I23" s="140"/>
      <c r="J23" s="138"/>
      <c r="K23" s="141"/>
      <c r="L23" s="142"/>
      <c r="M23" s="143"/>
      <c r="N23" s="140"/>
      <c r="O23" s="138"/>
      <c r="P23" s="144"/>
      <c r="Q23" s="145"/>
      <c r="R23" s="138"/>
      <c r="S23" s="141"/>
      <c r="T23" s="142"/>
      <c r="U23" s="143"/>
      <c r="V23" s="146"/>
      <c r="W23" s="146"/>
      <c r="X23" s="146"/>
      <c r="Y23" s="146"/>
      <c r="Z23" s="146"/>
      <c r="AA23" s="146"/>
      <c r="AB23" s="146"/>
      <c r="AC23" s="140"/>
    </row>
    <row r="24" spans="1:29" s="71" customFormat="1" ht="16.5" customHeight="1">
      <c r="A24" s="72"/>
      <c r="B24" s="73"/>
      <c r="C24" s="75" t="s">
        <v>880</v>
      </c>
      <c r="D24" s="437"/>
      <c r="E24" s="429"/>
      <c r="F24" s="2833"/>
      <c r="G24" s="138"/>
      <c r="H24" s="139"/>
      <c r="I24" s="140"/>
      <c r="J24" s="138"/>
      <c r="K24" s="141"/>
      <c r="L24" s="142"/>
      <c r="M24" s="143"/>
      <c r="N24" s="140"/>
      <c r="O24" s="138"/>
      <c r="P24" s="144"/>
      <c r="Q24" s="145"/>
      <c r="R24" s="138"/>
      <c r="S24" s="141"/>
      <c r="T24" s="142"/>
      <c r="U24" s="143"/>
      <c r="V24" s="146"/>
      <c r="W24" s="146"/>
      <c r="X24" s="146"/>
      <c r="Y24" s="146"/>
      <c r="Z24" s="146"/>
      <c r="AA24" s="146"/>
      <c r="AB24" s="146"/>
      <c r="AC24" s="140"/>
    </row>
    <row r="25" spans="1:29" s="71" customFormat="1" ht="16.5" customHeight="1">
      <c r="A25" s="72"/>
      <c r="B25" s="73"/>
      <c r="C25" s="76" t="s">
        <v>860</v>
      </c>
      <c r="D25" s="437"/>
      <c r="E25" s="429"/>
      <c r="F25" s="2833"/>
      <c r="G25" s="138"/>
      <c r="H25" s="139"/>
      <c r="I25" s="140"/>
      <c r="J25" s="138"/>
      <c r="K25" s="141"/>
      <c r="L25" s="142"/>
      <c r="M25" s="143"/>
      <c r="N25" s="140"/>
      <c r="O25" s="138"/>
      <c r="P25" s="144"/>
      <c r="Q25" s="145"/>
      <c r="R25" s="138"/>
      <c r="S25" s="141"/>
      <c r="T25" s="142"/>
      <c r="U25" s="143"/>
      <c r="V25" s="146"/>
      <c r="W25" s="146"/>
      <c r="X25" s="146"/>
      <c r="Y25" s="146"/>
      <c r="Z25" s="146"/>
      <c r="AA25" s="146"/>
      <c r="AB25" s="146"/>
      <c r="AC25" s="140"/>
    </row>
    <row r="26" spans="1:29" s="71" customFormat="1" ht="16.5" customHeight="1">
      <c r="A26" s="72"/>
      <c r="B26" s="73"/>
      <c r="C26" s="76" t="s">
        <v>861</v>
      </c>
      <c r="D26" s="437" t="s">
        <v>569</v>
      </c>
      <c r="E26" s="430">
        <v>0.21</v>
      </c>
      <c r="F26" s="2833" t="s">
        <v>1669</v>
      </c>
      <c r="G26" s="147"/>
      <c r="H26" s="148"/>
      <c r="I26" s="83"/>
      <c r="J26" s="147"/>
      <c r="K26" s="149"/>
      <c r="L26" s="90"/>
      <c r="M26" s="150"/>
      <c r="N26" s="83"/>
      <c r="O26" s="147"/>
      <c r="P26" s="151"/>
      <c r="Q26" s="152"/>
      <c r="R26" s="147"/>
      <c r="S26" s="153"/>
      <c r="T26" s="90"/>
      <c r="U26" s="81"/>
      <c r="V26" s="82"/>
      <c r="W26" s="82"/>
      <c r="X26" s="82"/>
      <c r="Y26" s="82"/>
      <c r="Z26" s="82"/>
      <c r="AA26" s="82"/>
      <c r="AB26" s="82"/>
      <c r="AC26" s="83"/>
    </row>
    <row r="27" spans="1:29" s="71" customFormat="1" ht="16.5" customHeight="1">
      <c r="A27" s="72"/>
      <c r="B27" s="73"/>
      <c r="C27" s="79" t="s">
        <v>862</v>
      </c>
      <c r="D27" s="437" t="s">
        <v>570</v>
      </c>
      <c r="E27" s="430">
        <v>0.21</v>
      </c>
      <c r="F27" s="2833" t="s">
        <v>1669</v>
      </c>
      <c r="G27" s="147"/>
      <c r="H27" s="149"/>
      <c r="I27" s="83"/>
      <c r="J27" s="147"/>
      <c r="K27" s="149"/>
      <c r="L27" s="90"/>
      <c r="M27" s="81"/>
      <c r="N27" s="83"/>
      <c r="O27" s="147"/>
      <c r="P27" s="151"/>
      <c r="Q27" s="152"/>
      <c r="R27" s="147"/>
      <c r="S27" s="149"/>
      <c r="T27" s="90"/>
      <c r="U27" s="81"/>
      <c r="V27" s="82"/>
      <c r="W27" s="82"/>
      <c r="X27" s="82"/>
      <c r="Y27" s="82"/>
      <c r="Z27" s="82"/>
      <c r="AA27" s="82"/>
      <c r="AB27" s="82"/>
      <c r="AC27" s="83"/>
    </row>
    <row r="28" spans="1:29" s="71" customFormat="1" ht="16.5" customHeight="1">
      <c r="A28" s="72"/>
      <c r="B28" s="73"/>
      <c r="C28" s="79" t="s">
        <v>51</v>
      </c>
      <c r="D28" s="152"/>
      <c r="E28" s="431"/>
      <c r="F28" s="2841"/>
      <c r="G28" s="147"/>
      <c r="H28" s="154"/>
      <c r="I28" s="83"/>
      <c r="J28" s="147"/>
      <c r="K28" s="149"/>
      <c r="L28" s="90"/>
      <c r="M28" s="81"/>
      <c r="N28" s="83"/>
      <c r="O28" s="147"/>
      <c r="P28" s="151"/>
      <c r="Q28" s="152"/>
      <c r="R28" s="147"/>
      <c r="S28" s="149"/>
      <c r="T28" s="90"/>
      <c r="U28" s="81"/>
      <c r="V28" s="82"/>
      <c r="W28" s="82"/>
      <c r="X28" s="82"/>
      <c r="Y28" s="82"/>
      <c r="Z28" s="82"/>
      <c r="AA28" s="82"/>
      <c r="AB28" s="82"/>
      <c r="AC28" s="83"/>
    </row>
    <row r="29" spans="1:29" s="71" customFormat="1" ht="16.5" customHeight="1">
      <c r="A29" s="72"/>
      <c r="B29" s="73"/>
      <c r="C29" s="79"/>
      <c r="D29" s="152"/>
      <c r="E29" s="431"/>
      <c r="F29" s="2841"/>
      <c r="G29" s="147"/>
      <c r="H29" s="154"/>
      <c r="I29" s="83"/>
      <c r="J29" s="147"/>
      <c r="K29" s="149"/>
      <c r="L29" s="90"/>
      <c r="M29" s="81"/>
      <c r="N29" s="83"/>
      <c r="O29" s="147"/>
      <c r="P29" s="151"/>
      <c r="Q29" s="152"/>
      <c r="R29" s="147"/>
      <c r="S29" s="149"/>
      <c r="T29" s="90"/>
      <c r="U29" s="81"/>
      <c r="V29" s="82"/>
      <c r="W29" s="82"/>
      <c r="X29" s="82"/>
      <c r="Y29" s="82"/>
      <c r="Z29" s="82"/>
      <c r="AA29" s="82"/>
      <c r="AB29" s="82"/>
      <c r="AC29" s="83"/>
    </row>
    <row r="30" spans="1:29" s="71" customFormat="1" ht="16.5" customHeight="1">
      <c r="A30" s="72"/>
      <c r="B30" s="73"/>
      <c r="C30" s="79"/>
      <c r="D30" s="152"/>
      <c r="E30" s="431"/>
      <c r="F30" s="2841"/>
      <c r="G30" s="147"/>
      <c r="H30" s="154"/>
      <c r="I30" s="83"/>
      <c r="J30" s="147"/>
      <c r="K30" s="149"/>
      <c r="L30" s="90"/>
      <c r="M30" s="81"/>
      <c r="N30" s="83"/>
      <c r="O30" s="147"/>
      <c r="P30" s="151"/>
      <c r="Q30" s="152"/>
      <c r="R30" s="147"/>
      <c r="S30" s="149"/>
      <c r="T30" s="90"/>
      <c r="U30" s="81"/>
      <c r="V30" s="82"/>
      <c r="W30" s="82"/>
      <c r="X30" s="82"/>
      <c r="Y30" s="82"/>
      <c r="Z30" s="82"/>
      <c r="AA30" s="82"/>
      <c r="AB30" s="82"/>
      <c r="AC30" s="83"/>
    </row>
    <row r="31" spans="1:29" s="71" customFormat="1" ht="16.5" customHeight="1">
      <c r="A31" s="72"/>
      <c r="B31" s="73"/>
      <c r="C31" s="79"/>
      <c r="D31" s="152"/>
      <c r="E31" s="431"/>
      <c r="F31" s="2841"/>
      <c r="G31" s="147"/>
      <c r="H31" s="154"/>
      <c r="I31" s="83"/>
      <c r="J31" s="147"/>
      <c r="K31" s="149"/>
      <c r="L31" s="90"/>
      <c r="M31" s="81"/>
      <c r="N31" s="83"/>
      <c r="O31" s="147"/>
      <c r="P31" s="151"/>
      <c r="Q31" s="152"/>
      <c r="R31" s="147"/>
      <c r="S31" s="149"/>
      <c r="T31" s="90"/>
      <c r="U31" s="81"/>
      <c r="V31" s="82"/>
      <c r="W31" s="82"/>
      <c r="X31" s="82"/>
      <c r="Y31" s="82"/>
      <c r="Z31" s="82"/>
      <c r="AA31" s="82"/>
      <c r="AB31" s="82"/>
      <c r="AC31" s="83"/>
    </row>
    <row r="32" spans="1:29" s="71" customFormat="1" ht="16.5" customHeight="1">
      <c r="A32" s="72"/>
      <c r="B32" s="73"/>
      <c r="C32" s="79"/>
      <c r="D32" s="152"/>
      <c r="E32" s="431"/>
      <c r="F32" s="2841"/>
      <c r="G32" s="147"/>
      <c r="H32" s="154"/>
      <c r="I32" s="83"/>
      <c r="J32" s="147"/>
      <c r="K32" s="149"/>
      <c r="L32" s="90"/>
      <c r="M32" s="81"/>
      <c r="N32" s="83"/>
      <c r="O32" s="147"/>
      <c r="P32" s="151"/>
      <c r="Q32" s="152"/>
      <c r="R32" s="147"/>
      <c r="S32" s="149"/>
      <c r="T32" s="90"/>
      <c r="U32" s="81"/>
      <c r="V32" s="82"/>
      <c r="W32" s="82"/>
      <c r="X32" s="82"/>
      <c r="Y32" s="82"/>
      <c r="Z32" s="82"/>
      <c r="AA32" s="82"/>
      <c r="AB32" s="82"/>
      <c r="AC32" s="83"/>
    </row>
    <row r="33" spans="1:29" s="71" customFormat="1" ht="16.5" customHeight="1">
      <c r="A33" s="72"/>
      <c r="B33" s="73"/>
      <c r="C33" s="79"/>
      <c r="D33" s="152"/>
      <c r="E33" s="431"/>
      <c r="F33" s="2841"/>
      <c r="G33" s="147"/>
      <c r="H33" s="154"/>
      <c r="I33" s="83"/>
      <c r="J33" s="147"/>
      <c r="K33" s="149"/>
      <c r="L33" s="90"/>
      <c r="M33" s="81"/>
      <c r="N33" s="83"/>
      <c r="O33" s="147"/>
      <c r="P33" s="151"/>
      <c r="Q33" s="152"/>
      <c r="R33" s="147"/>
      <c r="S33" s="149"/>
      <c r="T33" s="90"/>
      <c r="U33" s="81"/>
      <c r="V33" s="82"/>
      <c r="W33" s="82"/>
      <c r="X33" s="82"/>
      <c r="Y33" s="82"/>
      <c r="Z33" s="82"/>
      <c r="AA33" s="82"/>
      <c r="AB33" s="82"/>
      <c r="AC33" s="83"/>
    </row>
    <row r="34" spans="1:29" s="71" customFormat="1" ht="16.5" customHeight="1">
      <c r="A34" s="72"/>
      <c r="B34" s="73"/>
      <c r="C34" s="79"/>
      <c r="D34" s="152"/>
      <c r="E34" s="432"/>
      <c r="F34" s="2842"/>
      <c r="G34" s="155"/>
      <c r="H34" s="156"/>
      <c r="I34" s="157"/>
      <c r="J34" s="155"/>
      <c r="K34" s="158"/>
      <c r="L34" s="159"/>
      <c r="M34" s="160"/>
      <c r="N34" s="157"/>
      <c r="O34" s="155"/>
      <c r="P34" s="161"/>
      <c r="Q34" s="162"/>
      <c r="R34" s="147"/>
      <c r="S34" s="141"/>
      <c r="T34" s="163"/>
      <c r="U34" s="143"/>
      <c r="V34" s="146"/>
      <c r="W34" s="146"/>
      <c r="X34" s="146"/>
      <c r="Y34" s="146"/>
      <c r="Z34" s="146"/>
      <c r="AA34" s="146"/>
      <c r="AB34" s="146"/>
      <c r="AC34" s="164"/>
    </row>
    <row r="35" spans="1:29" s="71" customFormat="1" ht="16.5" customHeight="1">
      <c r="A35" s="72"/>
      <c r="B35" s="73"/>
      <c r="C35" s="79"/>
      <c r="D35" s="152"/>
      <c r="E35" s="432"/>
      <c r="F35" s="2842"/>
      <c r="G35" s="155"/>
      <c r="H35" s="156"/>
      <c r="I35" s="157"/>
      <c r="J35" s="155"/>
      <c r="K35" s="158"/>
      <c r="L35" s="159"/>
      <c r="M35" s="160"/>
      <c r="N35" s="157"/>
      <c r="O35" s="155"/>
      <c r="P35" s="161"/>
      <c r="Q35" s="162"/>
      <c r="R35" s="147"/>
      <c r="S35" s="141"/>
      <c r="T35" s="163"/>
      <c r="U35" s="143"/>
      <c r="V35" s="146"/>
      <c r="W35" s="146"/>
      <c r="X35" s="146"/>
      <c r="Y35" s="146"/>
      <c r="Z35" s="146"/>
      <c r="AA35" s="146"/>
      <c r="AB35" s="146"/>
      <c r="AC35" s="164"/>
    </row>
    <row r="36" spans="1:29" s="71" customFormat="1" ht="16.5" customHeight="1">
      <c r="A36" s="72"/>
      <c r="B36" s="73"/>
      <c r="C36" s="79"/>
      <c r="D36" s="152"/>
      <c r="E36" s="432"/>
      <c r="F36" s="2842"/>
      <c r="G36" s="165"/>
      <c r="H36" s="156"/>
      <c r="I36" s="166"/>
      <c r="J36" s="165"/>
      <c r="K36" s="167"/>
      <c r="L36" s="168"/>
      <c r="M36" s="169"/>
      <c r="N36" s="166"/>
      <c r="O36" s="165"/>
      <c r="P36" s="170"/>
      <c r="Q36" s="171"/>
      <c r="R36" s="147"/>
      <c r="S36" s="141"/>
      <c r="T36" s="163"/>
      <c r="U36" s="143"/>
      <c r="V36" s="146"/>
      <c r="W36" s="146"/>
      <c r="X36" s="146"/>
      <c r="Y36" s="146"/>
      <c r="Z36" s="146"/>
      <c r="AA36" s="146"/>
      <c r="AB36" s="146"/>
      <c r="AC36" s="164"/>
    </row>
    <row r="37" spans="1:29" s="71" customFormat="1" ht="16.5" customHeight="1">
      <c r="A37" s="72"/>
      <c r="B37" s="73"/>
      <c r="C37" s="708" t="s">
        <v>232</v>
      </c>
      <c r="D37" s="437" t="s">
        <v>865</v>
      </c>
      <c r="E37" s="430">
        <v>0.21</v>
      </c>
      <c r="F37" s="2833" t="s">
        <v>1669</v>
      </c>
      <c r="G37" s="147"/>
      <c r="H37" s="172"/>
      <c r="I37" s="83"/>
      <c r="J37" s="147"/>
      <c r="K37" s="149"/>
      <c r="L37" s="90"/>
      <c r="M37" s="150"/>
      <c r="N37" s="83"/>
      <c r="O37" s="147"/>
      <c r="P37" s="151"/>
      <c r="Q37" s="152"/>
      <c r="R37" s="147"/>
      <c r="S37" s="173"/>
      <c r="T37" s="174"/>
      <c r="U37" s="81"/>
      <c r="V37" s="82"/>
      <c r="W37" s="82"/>
      <c r="X37" s="82"/>
      <c r="Y37" s="82"/>
      <c r="Z37" s="82"/>
      <c r="AA37" s="82"/>
      <c r="AB37" s="82"/>
      <c r="AC37" s="83"/>
    </row>
    <row r="38" spans="1:29" s="71" customFormat="1" ht="16.5" customHeight="1">
      <c r="A38" s="72"/>
      <c r="B38" s="73"/>
      <c r="C38" s="708" t="s">
        <v>233</v>
      </c>
      <c r="D38" s="437" t="s">
        <v>865</v>
      </c>
      <c r="E38" s="430">
        <v>0.21</v>
      </c>
      <c r="F38" s="2833" t="s">
        <v>1669</v>
      </c>
      <c r="G38" s="147"/>
      <c r="H38" s="172"/>
      <c r="I38" s="83"/>
      <c r="J38" s="147"/>
      <c r="K38" s="149"/>
      <c r="L38" s="90"/>
      <c r="M38" s="150"/>
      <c r="N38" s="83"/>
      <c r="O38" s="147"/>
      <c r="P38" s="151"/>
      <c r="Q38" s="152"/>
      <c r="R38" s="147"/>
      <c r="S38" s="173"/>
      <c r="T38" s="174"/>
      <c r="U38" s="81"/>
      <c r="V38" s="82"/>
      <c r="W38" s="82"/>
      <c r="X38" s="82"/>
      <c r="Y38" s="82"/>
      <c r="Z38" s="82"/>
      <c r="AA38" s="82"/>
      <c r="AB38" s="82"/>
      <c r="AC38" s="83"/>
    </row>
    <row r="39" spans="1:29" s="71" customFormat="1" ht="16.5" customHeight="1">
      <c r="A39" s="72"/>
      <c r="B39" s="73"/>
      <c r="C39" s="708" t="s">
        <v>234</v>
      </c>
      <c r="D39" s="437" t="s">
        <v>865</v>
      </c>
      <c r="E39" s="430">
        <v>0.21</v>
      </c>
      <c r="F39" s="2833" t="s">
        <v>1669</v>
      </c>
      <c r="G39" s="175"/>
      <c r="H39" s="176"/>
      <c r="I39" s="177"/>
      <c r="J39" s="175"/>
      <c r="K39" s="178"/>
      <c r="L39" s="90"/>
      <c r="M39" s="150"/>
      <c r="N39" s="83"/>
      <c r="O39" s="147"/>
      <c r="P39" s="151"/>
      <c r="Q39" s="152"/>
      <c r="R39" s="175"/>
      <c r="S39" s="179"/>
      <c r="T39" s="180"/>
      <c r="U39" s="181"/>
      <c r="V39" s="182"/>
      <c r="W39" s="182"/>
      <c r="X39" s="182"/>
      <c r="Y39" s="182"/>
      <c r="Z39" s="182"/>
      <c r="AA39" s="182"/>
      <c r="AB39" s="182"/>
      <c r="AC39" s="183"/>
    </row>
    <row r="40" spans="1:29" s="71" customFormat="1" ht="16.5" customHeight="1">
      <c r="A40" s="72"/>
      <c r="B40" s="68" t="s">
        <v>892</v>
      </c>
      <c r="C40" s="68" t="s">
        <v>571</v>
      </c>
      <c r="D40" s="437"/>
      <c r="E40" s="431"/>
      <c r="F40" s="2843"/>
      <c r="G40" s="175"/>
      <c r="H40" s="176"/>
      <c r="I40" s="177"/>
      <c r="J40" s="175"/>
      <c r="K40" s="178"/>
      <c r="L40" s="90"/>
      <c r="M40" s="150"/>
      <c r="N40" s="83"/>
      <c r="O40" s="147"/>
      <c r="P40" s="151"/>
      <c r="Q40" s="152"/>
      <c r="R40" s="175"/>
      <c r="S40" s="179"/>
      <c r="T40" s="180"/>
      <c r="U40" s="181"/>
      <c r="V40" s="182"/>
      <c r="W40" s="182"/>
      <c r="X40" s="182"/>
      <c r="Y40" s="182"/>
      <c r="Z40" s="182"/>
      <c r="AA40" s="182"/>
      <c r="AB40" s="182"/>
      <c r="AC40" s="183"/>
    </row>
    <row r="41" spans="1:29" s="71" customFormat="1" ht="16.5" customHeight="1">
      <c r="A41" s="72"/>
      <c r="B41" s="68"/>
      <c r="C41" s="74" t="s">
        <v>881</v>
      </c>
      <c r="D41" s="437"/>
      <c r="E41" s="431"/>
      <c r="F41" s="2843"/>
      <c r="G41" s="175"/>
      <c r="H41" s="176"/>
      <c r="I41" s="177"/>
      <c r="J41" s="175"/>
      <c r="K41" s="178"/>
      <c r="L41" s="90"/>
      <c r="M41" s="150"/>
      <c r="N41" s="83"/>
      <c r="O41" s="147"/>
      <c r="P41" s="151"/>
      <c r="Q41" s="152"/>
      <c r="R41" s="175"/>
      <c r="S41" s="179"/>
      <c r="T41" s="180"/>
      <c r="U41" s="181"/>
      <c r="V41" s="182"/>
      <c r="W41" s="182"/>
      <c r="X41" s="182"/>
      <c r="Y41" s="182"/>
      <c r="Z41" s="182"/>
      <c r="AA41" s="182"/>
      <c r="AB41" s="182"/>
      <c r="AC41" s="183"/>
    </row>
    <row r="42" spans="1:29" s="71" customFormat="1" ht="16.5" customHeight="1">
      <c r="A42" s="72"/>
      <c r="B42" s="68"/>
      <c r="C42" s="73" t="s">
        <v>882</v>
      </c>
      <c r="D42" s="437" t="s">
        <v>569</v>
      </c>
      <c r="E42" s="430">
        <v>0.21</v>
      </c>
      <c r="F42" s="2833" t="s">
        <v>1669</v>
      </c>
      <c r="G42" s="175"/>
      <c r="H42" s="176"/>
      <c r="I42" s="177"/>
      <c r="J42" s="175"/>
      <c r="K42" s="178"/>
      <c r="L42" s="90"/>
      <c r="M42" s="150"/>
      <c r="N42" s="83"/>
      <c r="O42" s="147"/>
      <c r="P42" s="151"/>
      <c r="Q42" s="152"/>
      <c r="R42" s="175"/>
      <c r="S42" s="149"/>
      <c r="T42" s="180"/>
      <c r="U42" s="181"/>
      <c r="V42" s="182"/>
      <c r="W42" s="182"/>
      <c r="X42" s="182"/>
      <c r="Y42" s="182"/>
      <c r="Z42" s="182"/>
      <c r="AA42" s="182"/>
      <c r="AB42" s="182"/>
      <c r="AC42" s="183"/>
    </row>
    <row r="43" spans="1:29" s="71" customFormat="1" ht="16.5" customHeight="1">
      <c r="A43" s="72"/>
      <c r="B43" s="68"/>
      <c r="C43" s="79" t="s">
        <v>862</v>
      </c>
      <c r="D43" s="437" t="s">
        <v>570</v>
      </c>
      <c r="E43" s="430">
        <v>0.21</v>
      </c>
      <c r="F43" s="2833" t="s">
        <v>1669</v>
      </c>
      <c r="G43" s="175"/>
      <c r="H43" s="176"/>
      <c r="I43" s="177"/>
      <c r="J43" s="175"/>
      <c r="K43" s="178"/>
      <c r="L43" s="90"/>
      <c r="M43" s="150"/>
      <c r="N43" s="83"/>
      <c r="O43" s="147"/>
      <c r="P43" s="151"/>
      <c r="Q43" s="152"/>
      <c r="R43" s="175"/>
      <c r="S43" s="149"/>
      <c r="T43" s="180"/>
      <c r="U43" s="181"/>
      <c r="V43" s="182"/>
      <c r="W43" s="182"/>
      <c r="X43" s="182"/>
      <c r="Y43" s="182"/>
      <c r="Z43" s="182"/>
      <c r="AA43" s="182"/>
      <c r="AB43" s="182"/>
      <c r="AC43" s="183"/>
    </row>
    <row r="44" spans="1:29" s="71" customFormat="1" ht="16.5" customHeight="1">
      <c r="A44" s="72"/>
      <c r="B44" s="68" t="s">
        <v>893</v>
      </c>
      <c r="C44" s="68" t="s">
        <v>572</v>
      </c>
      <c r="D44" s="437"/>
      <c r="E44" s="431"/>
      <c r="F44" s="2843"/>
      <c r="G44" s="175"/>
      <c r="H44" s="176"/>
      <c r="I44" s="177"/>
      <c r="J44" s="175"/>
      <c r="K44" s="178"/>
      <c r="L44" s="90"/>
      <c r="M44" s="150"/>
      <c r="N44" s="83"/>
      <c r="O44" s="147"/>
      <c r="P44" s="151"/>
      <c r="Q44" s="152"/>
      <c r="R44" s="175"/>
      <c r="S44" s="149"/>
      <c r="T44" s="180"/>
      <c r="U44" s="181"/>
      <c r="V44" s="182"/>
      <c r="W44" s="182"/>
      <c r="X44" s="182"/>
      <c r="Y44" s="182"/>
      <c r="Z44" s="182"/>
      <c r="AA44" s="182"/>
      <c r="AB44" s="182"/>
      <c r="AC44" s="183"/>
    </row>
    <row r="45" spans="1:29" s="71" customFormat="1" ht="16.5" customHeight="1">
      <c r="A45" s="72"/>
      <c r="B45" s="68"/>
      <c r="C45" s="79"/>
      <c r="D45" s="709" t="s">
        <v>235</v>
      </c>
      <c r="E45" s="430">
        <v>0.21</v>
      </c>
      <c r="F45" s="2833" t="s">
        <v>1669</v>
      </c>
      <c r="G45" s="175"/>
      <c r="H45" s="176"/>
      <c r="I45" s="177"/>
      <c r="J45" s="175"/>
      <c r="K45" s="178"/>
      <c r="L45" s="90"/>
      <c r="M45" s="150"/>
      <c r="N45" s="83"/>
      <c r="O45" s="147"/>
      <c r="P45" s="151"/>
      <c r="Q45" s="152"/>
      <c r="R45" s="175"/>
      <c r="S45" s="149"/>
      <c r="T45" s="90"/>
      <c r="U45" s="81"/>
      <c r="V45" s="82"/>
      <c r="W45" s="82"/>
      <c r="X45" s="82"/>
      <c r="Y45" s="184"/>
      <c r="Z45" s="82"/>
      <c r="AA45" s="82"/>
      <c r="AB45" s="82"/>
      <c r="AC45" s="83"/>
    </row>
    <row r="46" spans="1:29" s="71" customFormat="1" ht="16.5" customHeight="1">
      <c r="A46" s="72"/>
      <c r="B46" s="68"/>
      <c r="C46" s="79"/>
      <c r="D46" s="709" t="s">
        <v>236</v>
      </c>
      <c r="E46" s="430">
        <v>0.21</v>
      </c>
      <c r="F46" s="2833" t="s">
        <v>1669</v>
      </c>
      <c r="G46" s="175"/>
      <c r="H46" s="176"/>
      <c r="I46" s="177"/>
      <c r="J46" s="175"/>
      <c r="K46" s="178"/>
      <c r="L46" s="90"/>
      <c r="M46" s="150"/>
      <c r="N46" s="83"/>
      <c r="O46" s="147"/>
      <c r="P46" s="151"/>
      <c r="Q46" s="152"/>
      <c r="R46" s="175"/>
      <c r="S46" s="149"/>
      <c r="T46" s="90"/>
      <c r="U46" s="81"/>
      <c r="V46" s="82"/>
      <c r="W46" s="184"/>
      <c r="X46" s="82"/>
      <c r="Y46" s="184"/>
      <c r="Z46" s="184"/>
      <c r="AA46" s="82"/>
      <c r="AB46" s="82"/>
      <c r="AC46" s="83"/>
    </row>
    <row r="47" spans="1:29" s="71" customFormat="1" ht="16.5" customHeight="1">
      <c r="A47" s="72"/>
      <c r="B47" s="68"/>
      <c r="C47" s="79"/>
      <c r="D47" s="709" t="s">
        <v>237</v>
      </c>
      <c r="E47" s="430">
        <v>0.21</v>
      </c>
      <c r="F47" s="2833" t="s">
        <v>1669</v>
      </c>
      <c r="G47" s="175"/>
      <c r="H47" s="176"/>
      <c r="I47" s="177"/>
      <c r="J47" s="175"/>
      <c r="K47" s="178"/>
      <c r="L47" s="90"/>
      <c r="M47" s="150"/>
      <c r="N47" s="83"/>
      <c r="O47" s="147"/>
      <c r="P47" s="151"/>
      <c r="Q47" s="152"/>
      <c r="R47" s="175"/>
      <c r="S47" s="149"/>
      <c r="T47" s="90"/>
      <c r="U47" s="77"/>
      <c r="V47" s="82"/>
      <c r="W47" s="184"/>
      <c r="X47" s="184"/>
      <c r="Y47" s="82"/>
      <c r="Z47" s="82"/>
      <c r="AA47" s="82"/>
      <c r="AB47" s="184"/>
      <c r="AC47" s="185"/>
    </row>
    <row r="48" spans="1:29" s="71" customFormat="1" ht="16.5" customHeight="1">
      <c r="A48" s="72"/>
      <c r="B48" s="68" t="s">
        <v>894</v>
      </c>
      <c r="C48" s="68" t="s">
        <v>573</v>
      </c>
      <c r="D48" s="437" t="s">
        <v>865</v>
      </c>
      <c r="E48" s="430">
        <v>0.21</v>
      </c>
      <c r="F48" s="2833" t="s">
        <v>1670</v>
      </c>
      <c r="G48" s="138"/>
      <c r="H48" s="139"/>
      <c r="I48" s="140"/>
      <c r="J48" s="138"/>
      <c r="K48" s="141"/>
      <c r="L48" s="142"/>
      <c r="M48" s="143"/>
      <c r="N48" s="140"/>
      <c r="O48" s="138"/>
      <c r="P48" s="144"/>
      <c r="Q48" s="145"/>
      <c r="R48" s="138"/>
      <c r="S48" s="186"/>
      <c r="T48" s="90"/>
      <c r="U48" s="81"/>
      <c r="V48" s="82"/>
      <c r="W48" s="82"/>
      <c r="X48" s="82"/>
      <c r="Y48" s="82"/>
      <c r="Z48" s="82"/>
      <c r="AA48" s="82"/>
      <c r="AB48" s="82"/>
      <c r="AC48" s="83"/>
    </row>
    <row r="49" spans="1:29" s="71" customFormat="1" ht="16.5" customHeight="1">
      <c r="A49" s="72"/>
      <c r="B49" s="68" t="s">
        <v>895</v>
      </c>
      <c r="C49" s="68" t="s">
        <v>574</v>
      </c>
      <c r="D49" s="439"/>
      <c r="E49" s="430"/>
      <c r="F49" s="2833"/>
      <c r="G49" s="91"/>
      <c r="H49" s="127"/>
      <c r="I49" s="88"/>
      <c r="J49" s="91"/>
      <c r="K49" s="86"/>
      <c r="L49" s="89"/>
      <c r="M49" s="128"/>
      <c r="N49" s="88"/>
      <c r="O49" s="91"/>
      <c r="P49" s="78"/>
      <c r="Q49" s="69"/>
      <c r="R49" s="91"/>
      <c r="S49" s="86"/>
      <c r="T49" s="89"/>
      <c r="U49" s="128"/>
      <c r="V49" s="129"/>
      <c r="W49" s="129"/>
      <c r="X49" s="129"/>
      <c r="Y49" s="129"/>
      <c r="Z49" s="129"/>
      <c r="AA49" s="129"/>
      <c r="AB49" s="129"/>
      <c r="AC49" s="88"/>
    </row>
    <row r="50" spans="1:29" s="71" customFormat="1" ht="16.5" customHeight="1">
      <c r="A50" s="72"/>
      <c r="B50" s="68"/>
      <c r="C50" s="187" t="s">
        <v>576</v>
      </c>
      <c r="D50" s="437" t="s">
        <v>575</v>
      </c>
      <c r="E50" s="430">
        <v>0.21</v>
      </c>
      <c r="F50" s="2833" t="s">
        <v>1671</v>
      </c>
      <c r="G50" s="130"/>
      <c r="H50" s="188"/>
      <c r="I50" s="131"/>
      <c r="J50" s="130"/>
      <c r="K50" s="132"/>
      <c r="L50" s="133"/>
      <c r="M50" s="134"/>
      <c r="N50" s="131"/>
      <c r="O50" s="130"/>
      <c r="P50" s="135"/>
      <c r="Q50" s="136"/>
      <c r="R50" s="130"/>
      <c r="S50" s="132"/>
      <c r="T50" s="133"/>
      <c r="U50" s="134"/>
      <c r="V50" s="137"/>
      <c r="W50" s="137"/>
      <c r="X50" s="137"/>
      <c r="Y50" s="137"/>
      <c r="Z50" s="137"/>
      <c r="AA50" s="137"/>
      <c r="AB50" s="137"/>
      <c r="AC50" s="131"/>
    </row>
    <row r="51" spans="1:29" s="71" customFormat="1" ht="16.5" customHeight="1">
      <c r="A51" s="72"/>
      <c r="B51" s="68"/>
      <c r="C51" s="187" t="s">
        <v>577</v>
      </c>
      <c r="D51" s="437" t="s">
        <v>575</v>
      </c>
      <c r="E51" s="430">
        <v>0.21</v>
      </c>
      <c r="F51" s="2833" t="s">
        <v>1671</v>
      </c>
      <c r="G51" s="130"/>
      <c r="H51" s="188"/>
      <c r="I51" s="131"/>
      <c r="J51" s="130"/>
      <c r="K51" s="132"/>
      <c r="L51" s="133"/>
      <c r="M51" s="134"/>
      <c r="N51" s="131"/>
      <c r="O51" s="130"/>
      <c r="P51" s="135"/>
      <c r="Q51" s="136"/>
      <c r="R51" s="138"/>
      <c r="S51" s="132"/>
      <c r="T51" s="133"/>
      <c r="U51" s="134"/>
      <c r="V51" s="137"/>
      <c r="W51" s="137"/>
      <c r="X51" s="137"/>
      <c r="Y51" s="137"/>
      <c r="Z51" s="137"/>
      <c r="AA51" s="137"/>
      <c r="AB51" s="137"/>
      <c r="AC51" s="131"/>
    </row>
    <row r="52" spans="1:29" s="193" customFormat="1" ht="16.5" customHeight="1">
      <c r="A52" s="189"/>
      <c r="B52" s="190"/>
      <c r="C52" s="187" t="s">
        <v>52</v>
      </c>
      <c r="D52" s="437" t="s">
        <v>575</v>
      </c>
      <c r="E52" s="430">
        <v>0.21</v>
      </c>
      <c r="F52" s="2833" t="s">
        <v>1671</v>
      </c>
      <c r="G52" s="130"/>
      <c r="H52" s="156"/>
      <c r="I52" s="131"/>
      <c r="J52" s="130"/>
      <c r="K52" s="132"/>
      <c r="L52" s="133"/>
      <c r="M52" s="134"/>
      <c r="N52" s="131"/>
      <c r="O52" s="130"/>
      <c r="P52" s="135"/>
      <c r="Q52" s="136"/>
      <c r="R52" s="138"/>
      <c r="S52" s="132"/>
      <c r="T52" s="133"/>
      <c r="U52" s="191"/>
      <c r="V52" s="192"/>
      <c r="W52" s="192"/>
      <c r="X52" s="192"/>
      <c r="Y52" s="192"/>
      <c r="Z52" s="192"/>
      <c r="AA52" s="192"/>
      <c r="AB52" s="192"/>
      <c r="AC52" s="177"/>
    </row>
    <row r="53" spans="1:29" s="71" customFormat="1" ht="16.5" customHeight="1">
      <c r="A53" s="66" t="s">
        <v>878</v>
      </c>
      <c r="B53" s="67" t="s">
        <v>578</v>
      </c>
      <c r="C53" s="68"/>
      <c r="D53" s="438"/>
      <c r="E53" s="433"/>
      <c r="F53" s="2833"/>
      <c r="G53" s="138"/>
      <c r="H53" s="139"/>
      <c r="I53" s="140"/>
      <c r="J53" s="138"/>
      <c r="K53" s="141"/>
      <c r="L53" s="142"/>
      <c r="M53" s="143"/>
      <c r="N53" s="140"/>
      <c r="O53" s="138"/>
      <c r="P53" s="144"/>
      <c r="Q53" s="145"/>
      <c r="R53" s="138"/>
      <c r="S53" s="141"/>
      <c r="T53" s="142"/>
      <c r="U53" s="143"/>
      <c r="V53" s="146"/>
      <c r="W53" s="146"/>
      <c r="X53" s="146"/>
      <c r="Y53" s="146"/>
      <c r="Z53" s="146"/>
      <c r="AA53" s="146"/>
      <c r="AB53" s="146"/>
      <c r="AC53" s="140"/>
    </row>
    <row r="54" spans="1:29" s="71" customFormat="1" ht="16.5" customHeight="1">
      <c r="A54" s="72"/>
      <c r="B54" s="68"/>
      <c r="C54" s="68"/>
      <c r="D54" s="437" t="s">
        <v>865</v>
      </c>
      <c r="E54" s="430">
        <v>0.21</v>
      </c>
      <c r="F54" s="2833" t="s">
        <v>1672</v>
      </c>
      <c r="G54" s="91"/>
      <c r="H54" s="194"/>
      <c r="I54" s="177"/>
      <c r="J54" s="91"/>
      <c r="K54" s="141"/>
      <c r="L54" s="142"/>
      <c r="M54" s="143"/>
      <c r="N54" s="140"/>
      <c r="O54" s="138"/>
      <c r="P54" s="144"/>
      <c r="Q54" s="145"/>
      <c r="R54" s="138"/>
      <c r="S54" s="186"/>
      <c r="T54" s="90"/>
      <c r="U54" s="81"/>
      <c r="V54" s="82"/>
      <c r="W54" s="82"/>
      <c r="X54" s="82"/>
      <c r="Y54" s="82"/>
      <c r="Z54" s="82"/>
      <c r="AA54" s="82"/>
      <c r="AB54" s="82"/>
      <c r="AC54" s="83"/>
    </row>
    <row r="55" spans="1:29" s="71" customFormat="1" ht="16.5" customHeight="1">
      <c r="A55" s="66" t="s">
        <v>883</v>
      </c>
      <c r="B55" s="67" t="s">
        <v>579</v>
      </c>
      <c r="C55" s="68"/>
      <c r="D55" s="438"/>
      <c r="E55" s="433"/>
      <c r="F55" s="2833"/>
      <c r="G55" s="138"/>
      <c r="H55" s="139"/>
      <c r="I55" s="140"/>
      <c r="J55" s="138"/>
      <c r="K55" s="141"/>
      <c r="L55" s="142"/>
      <c r="M55" s="143"/>
      <c r="N55" s="140"/>
      <c r="O55" s="138"/>
      <c r="P55" s="144"/>
      <c r="Q55" s="145"/>
      <c r="R55" s="138"/>
      <c r="S55" s="141"/>
      <c r="T55" s="142"/>
      <c r="U55" s="143"/>
      <c r="V55" s="146"/>
      <c r="W55" s="146"/>
      <c r="X55" s="146"/>
      <c r="Y55" s="146"/>
      <c r="Z55" s="146"/>
      <c r="AA55" s="146"/>
      <c r="AB55" s="146"/>
      <c r="AC55" s="140"/>
    </row>
    <row r="56" spans="1:29" s="71" customFormat="1" ht="16.5" customHeight="1">
      <c r="A56" s="72"/>
      <c r="B56" s="68" t="s">
        <v>896</v>
      </c>
      <c r="C56" s="68" t="s">
        <v>580</v>
      </c>
      <c r="D56" s="437" t="s">
        <v>865</v>
      </c>
      <c r="E56" s="430">
        <v>0.21</v>
      </c>
      <c r="F56" s="2833" t="s">
        <v>1673</v>
      </c>
      <c r="G56" s="91"/>
      <c r="H56" s="194"/>
      <c r="I56" s="177"/>
      <c r="J56" s="91"/>
      <c r="K56" s="141"/>
      <c r="L56" s="142"/>
      <c r="M56" s="143"/>
      <c r="N56" s="140"/>
      <c r="O56" s="138"/>
      <c r="P56" s="144"/>
      <c r="Q56" s="145"/>
      <c r="R56" s="138"/>
      <c r="S56" s="186"/>
      <c r="T56" s="90"/>
      <c r="U56" s="81"/>
      <c r="V56" s="82"/>
      <c r="W56" s="82"/>
      <c r="X56" s="82"/>
      <c r="Y56" s="82"/>
      <c r="Z56" s="82"/>
      <c r="AA56" s="82"/>
      <c r="AB56" s="82"/>
      <c r="AC56" s="83"/>
    </row>
    <row r="57" spans="1:29" s="71" customFormat="1" ht="16.5" customHeight="1">
      <c r="A57" s="72"/>
      <c r="B57" s="68" t="s">
        <v>897</v>
      </c>
      <c r="C57" s="68" t="s">
        <v>1830</v>
      </c>
      <c r="D57" s="438"/>
      <c r="E57" s="433"/>
      <c r="F57" s="2833"/>
      <c r="G57" s="138"/>
      <c r="H57" s="139"/>
      <c r="I57" s="140"/>
      <c r="J57" s="138"/>
      <c r="K57" s="141"/>
      <c r="L57" s="142"/>
      <c r="M57" s="143"/>
      <c r="N57" s="140"/>
      <c r="O57" s="138"/>
      <c r="P57" s="144"/>
      <c r="Q57" s="145"/>
      <c r="R57" s="138"/>
      <c r="S57" s="141"/>
      <c r="T57" s="142"/>
      <c r="U57" s="143"/>
      <c r="V57" s="146"/>
      <c r="W57" s="146"/>
      <c r="X57" s="146"/>
      <c r="Y57" s="146"/>
      <c r="Z57" s="146"/>
      <c r="AA57" s="146"/>
      <c r="AB57" s="146"/>
      <c r="AC57" s="140"/>
    </row>
    <row r="58" spans="1:29" s="71" customFormat="1" ht="16.5" customHeight="1">
      <c r="A58" s="72"/>
      <c r="B58" s="73"/>
      <c r="C58" s="187" t="s">
        <v>582</v>
      </c>
      <c r="D58" s="437"/>
      <c r="E58" s="434"/>
      <c r="F58" s="2833"/>
      <c r="G58" s="138"/>
      <c r="H58" s="173"/>
      <c r="I58" s="195"/>
      <c r="J58" s="138"/>
      <c r="K58" s="196"/>
      <c r="L58" s="197"/>
      <c r="M58" s="198"/>
      <c r="N58" s="195"/>
      <c r="O58" s="199"/>
      <c r="P58" s="200"/>
      <c r="Q58" s="201"/>
      <c r="R58" s="138"/>
      <c r="S58" s="141"/>
      <c r="T58" s="142"/>
      <c r="U58" s="143"/>
      <c r="V58" s="146"/>
      <c r="W58" s="146"/>
      <c r="X58" s="146"/>
      <c r="Y58" s="146"/>
      <c r="Z58" s="146"/>
      <c r="AA58" s="146"/>
      <c r="AB58" s="146"/>
      <c r="AC58" s="140"/>
    </row>
    <row r="59" spans="1:29" s="71" customFormat="1" ht="16.5" customHeight="1">
      <c r="A59" s="72"/>
      <c r="B59" s="73"/>
      <c r="C59" s="73" t="s">
        <v>519</v>
      </c>
      <c r="D59" s="437"/>
      <c r="E59" s="429"/>
      <c r="F59" s="2833"/>
      <c r="G59" s="138"/>
      <c r="H59" s="139"/>
      <c r="I59" s="140"/>
      <c r="J59" s="138"/>
      <c r="K59" s="141"/>
      <c r="L59" s="142"/>
      <c r="M59" s="143"/>
      <c r="N59" s="140"/>
      <c r="O59" s="138"/>
      <c r="P59" s="144"/>
      <c r="Q59" s="145"/>
      <c r="R59" s="138"/>
      <c r="S59" s="141"/>
      <c r="T59" s="142"/>
      <c r="U59" s="143"/>
      <c r="V59" s="146"/>
      <c r="W59" s="146"/>
      <c r="X59" s="146"/>
      <c r="Y59" s="146"/>
      <c r="Z59" s="146"/>
      <c r="AA59" s="146"/>
      <c r="AB59" s="146"/>
      <c r="AC59" s="140"/>
    </row>
    <row r="60" spans="1:29" s="71" customFormat="1" ht="16.5" customHeight="1">
      <c r="A60" s="72"/>
      <c r="B60" s="73"/>
      <c r="C60" s="202"/>
      <c r="D60" s="437" t="s">
        <v>887</v>
      </c>
      <c r="E60" s="430">
        <v>0.21</v>
      </c>
      <c r="F60" s="2833" t="s">
        <v>1674</v>
      </c>
      <c r="G60" s="165"/>
      <c r="H60" s="203"/>
      <c r="I60" s="177"/>
      <c r="J60" s="165"/>
      <c r="K60" s="204"/>
      <c r="L60" s="205"/>
      <c r="M60" s="150"/>
      <c r="N60" s="177"/>
      <c r="O60" s="165"/>
      <c r="P60" s="206"/>
      <c r="Q60" s="207"/>
      <c r="R60" s="165"/>
      <c r="S60" s="167"/>
      <c r="T60" s="168"/>
      <c r="U60" s="169"/>
      <c r="V60" s="208"/>
      <c r="W60" s="208"/>
      <c r="X60" s="208"/>
      <c r="Y60" s="208"/>
      <c r="Z60" s="208"/>
      <c r="AA60" s="208"/>
      <c r="AB60" s="208"/>
      <c r="AC60" s="166"/>
    </row>
    <row r="61" spans="1:29" s="71" customFormat="1" ht="16.5" customHeight="1">
      <c r="A61" s="72"/>
      <c r="B61" s="68" t="s">
        <v>898</v>
      </c>
      <c r="C61" s="68" t="s">
        <v>520</v>
      </c>
      <c r="D61" s="438"/>
      <c r="E61" s="434"/>
      <c r="F61" s="2833"/>
      <c r="G61" s="91"/>
      <c r="H61" s="127"/>
      <c r="I61" s="88"/>
      <c r="J61" s="91"/>
      <c r="K61" s="86"/>
      <c r="L61" s="89"/>
      <c r="M61" s="128"/>
      <c r="N61" s="88"/>
      <c r="O61" s="91"/>
      <c r="P61" s="78"/>
      <c r="Q61" s="69"/>
      <c r="R61" s="91"/>
      <c r="S61" s="86"/>
      <c r="T61" s="89"/>
      <c r="U61" s="128"/>
      <c r="V61" s="129"/>
      <c r="W61" s="129"/>
      <c r="X61" s="129"/>
      <c r="Y61" s="129"/>
      <c r="Z61" s="129"/>
      <c r="AA61" s="129"/>
      <c r="AB61" s="129"/>
      <c r="AC61" s="88"/>
    </row>
    <row r="62" spans="1:29" s="71" customFormat="1" ht="16.5" customHeight="1">
      <c r="A62" s="66" t="s">
        <v>884</v>
      </c>
      <c r="B62" s="67" t="s">
        <v>521</v>
      </c>
      <c r="C62" s="68"/>
      <c r="D62" s="437"/>
      <c r="E62" s="430"/>
      <c r="F62" s="2833"/>
      <c r="G62" s="138"/>
      <c r="H62" s="139"/>
      <c r="I62" s="140"/>
      <c r="J62" s="138"/>
      <c r="K62" s="141"/>
      <c r="L62" s="142"/>
      <c r="M62" s="143"/>
      <c r="N62" s="140"/>
      <c r="O62" s="138"/>
      <c r="P62" s="144"/>
      <c r="Q62" s="145"/>
      <c r="R62" s="138"/>
      <c r="S62" s="141"/>
      <c r="T62" s="142"/>
      <c r="U62" s="143"/>
      <c r="V62" s="146"/>
      <c r="W62" s="146"/>
      <c r="X62" s="146"/>
      <c r="Y62" s="146"/>
      <c r="Z62" s="146"/>
      <c r="AA62" s="146"/>
      <c r="AB62" s="146"/>
      <c r="AC62" s="140"/>
    </row>
    <row r="63" spans="1:29" s="71" customFormat="1" ht="16.5" customHeight="1">
      <c r="A63" s="72"/>
      <c r="B63" s="68" t="s">
        <v>885</v>
      </c>
      <c r="C63" s="68" t="s">
        <v>522</v>
      </c>
      <c r="D63" s="437"/>
      <c r="E63" s="429"/>
      <c r="F63" s="2833"/>
      <c r="G63" s="138"/>
      <c r="H63" s="139"/>
      <c r="I63" s="140"/>
      <c r="J63" s="138"/>
      <c r="K63" s="141"/>
      <c r="L63" s="142"/>
      <c r="M63" s="143"/>
      <c r="N63" s="140"/>
      <c r="O63" s="138"/>
      <c r="P63" s="144"/>
      <c r="Q63" s="145"/>
      <c r="R63" s="138"/>
      <c r="S63" s="141"/>
      <c r="T63" s="142"/>
      <c r="U63" s="143"/>
      <c r="V63" s="146"/>
      <c r="W63" s="146"/>
      <c r="X63" s="146"/>
      <c r="Y63" s="146"/>
      <c r="Z63" s="146"/>
      <c r="AA63" s="146"/>
      <c r="AB63" s="146"/>
      <c r="AC63" s="140"/>
    </row>
    <row r="64" spans="1:29" s="71" customFormat="1" ht="16.5" customHeight="1">
      <c r="A64" s="72"/>
      <c r="B64" s="68" t="s">
        <v>886</v>
      </c>
      <c r="C64" s="68" t="s">
        <v>523</v>
      </c>
      <c r="D64" s="437" t="s">
        <v>865</v>
      </c>
      <c r="E64" s="430">
        <v>0.21</v>
      </c>
      <c r="F64" s="2833" t="s">
        <v>1675</v>
      </c>
      <c r="G64" s="91"/>
      <c r="H64" s="209"/>
      <c r="I64" s="177"/>
      <c r="J64" s="91"/>
      <c r="K64" s="210"/>
      <c r="L64" s="211"/>
      <c r="M64" s="212"/>
      <c r="N64" s="213"/>
      <c r="O64" s="214"/>
      <c r="P64" s="215"/>
      <c r="Q64" s="216"/>
      <c r="R64" s="138"/>
      <c r="S64" s="210"/>
      <c r="T64" s="90"/>
      <c r="U64" s="81"/>
      <c r="V64" s="82"/>
      <c r="W64" s="82"/>
      <c r="X64" s="82"/>
      <c r="Y64" s="82"/>
      <c r="Z64" s="82"/>
      <c r="AA64" s="82"/>
      <c r="AB64" s="82"/>
      <c r="AC64" s="83"/>
    </row>
    <row r="65" spans="1:29" s="71" customFormat="1" ht="16.5" customHeight="1">
      <c r="A65" s="72"/>
      <c r="B65" s="68" t="s">
        <v>1646</v>
      </c>
      <c r="C65" s="68" t="s">
        <v>524</v>
      </c>
      <c r="D65" s="437" t="s">
        <v>865</v>
      </c>
      <c r="E65" s="430">
        <v>0.21</v>
      </c>
      <c r="F65" s="2833" t="s">
        <v>1675</v>
      </c>
      <c r="G65" s="91"/>
      <c r="H65" s="194"/>
      <c r="I65" s="177"/>
      <c r="J65" s="91"/>
      <c r="K65" s="186"/>
      <c r="L65" s="211"/>
      <c r="M65" s="212"/>
      <c r="N65" s="213"/>
      <c r="O65" s="214"/>
      <c r="P65" s="217"/>
      <c r="Q65" s="216"/>
      <c r="R65" s="138"/>
      <c r="S65" s="186"/>
      <c r="T65" s="90"/>
      <c r="U65" s="81"/>
      <c r="V65" s="82"/>
      <c r="W65" s="82"/>
      <c r="X65" s="82"/>
      <c r="Y65" s="82"/>
      <c r="Z65" s="82"/>
      <c r="AA65" s="82"/>
      <c r="AB65" s="82"/>
      <c r="AC65" s="83"/>
    </row>
    <row r="66" spans="1:29" s="71" customFormat="1" ht="16.5" customHeight="1">
      <c r="A66" s="72"/>
      <c r="B66" s="68" t="s">
        <v>1647</v>
      </c>
      <c r="C66" s="68" t="s">
        <v>525</v>
      </c>
      <c r="D66" s="437" t="s">
        <v>865</v>
      </c>
      <c r="E66" s="430">
        <v>0.21</v>
      </c>
      <c r="F66" s="2833" t="s">
        <v>1675</v>
      </c>
      <c r="G66" s="91"/>
      <c r="H66" s="194"/>
      <c r="I66" s="177"/>
      <c r="J66" s="91"/>
      <c r="K66" s="186"/>
      <c r="L66" s="211"/>
      <c r="M66" s="212"/>
      <c r="N66" s="213"/>
      <c r="O66" s="214"/>
      <c r="P66" s="217"/>
      <c r="Q66" s="216"/>
      <c r="R66" s="138"/>
      <c r="S66" s="186"/>
      <c r="T66" s="90"/>
      <c r="U66" s="81"/>
      <c r="V66" s="82"/>
      <c r="W66" s="82"/>
      <c r="X66" s="82"/>
      <c r="Y66" s="82"/>
      <c r="Z66" s="82"/>
      <c r="AA66" s="82"/>
      <c r="AB66" s="82"/>
      <c r="AC66" s="83"/>
    </row>
    <row r="67" spans="1:29" s="71" customFormat="1" ht="16.5" customHeight="1">
      <c r="A67" s="72"/>
      <c r="B67" s="68" t="s">
        <v>1648</v>
      </c>
      <c r="C67" s="68" t="s">
        <v>1282</v>
      </c>
      <c r="D67" s="437" t="s">
        <v>865</v>
      </c>
      <c r="E67" s="430">
        <v>0.21</v>
      </c>
      <c r="F67" s="2833" t="s">
        <v>1675</v>
      </c>
      <c r="G67" s="91"/>
      <c r="H67" s="209"/>
      <c r="I67" s="177"/>
      <c r="J67" s="91"/>
      <c r="K67" s="210"/>
      <c r="L67" s="211"/>
      <c r="M67" s="212"/>
      <c r="N67" s="213"/>
      <c r="O67" s="214"/>
      <c r="P67" s="215"/>
      <c r="Q67" s="216"/>
      <c r="R67" s="138"/>
      <c r="S67" s="210"/>
      <c r="T67" s="90"/>
      <c r="U67" s="81"/>
      <c r="V67" s="82"/>
      <c r="W67" s="82"/>
      <c r="X67" s="82"/>
      <c r="Y67" s="82"/>
      <c r="Z67" s="82"/>
      <c r="AA67" s="82"/>
      <c r="AB67" s="82"/>
      <c r="AC67" s="83"/>
    </row>
    <row r="68" spans="1:29" s="71" customFormat="1" ht="16.5" customHeight="1">
      <c r="A68" s="72"/>
      <c r="B68" s="68" t="s">
        <v>899</v>
      </c>
      <c r="C68" s="68" t="s">
        <v>526</v>
      </c>
      <c r="D68" s="437"/>
      <c r="E68" s="431"/>
      <c r="F68" s="2833"/>
      <c r="G68" s="138"/>
      <c r="H68" s="139"/>
      <c r="I68" s="140"/>
      <c r="J68" s="138"/>
      <c r="K68" s="186"/>
      <c r="L68" s="211"/>
      <c r="M68" s="212"/>
      <c r="N68" s="213"/>
      <c r="O68" s="214"/>
      <c r="P68" s="217"/>
      <c r="Q68" s="216"/>
      <c r="R68" s="138"/>
      <c r="S68" s="186"/>
      <c r="T68" s="142"/>
      <c r="U68" s="143"/>
      <c r="V68" s="146"/>
      <c r="W68" s="146"/>
      <c r="X68" s="146"/>
      <c r="Y68" s="146"/>
      <c r="Z68" s="146"/>
      <c r="AA68" s="146"/>
      <c r="AB68" s="146"/>
      <c r="AC68" s="140"/>
    </row>
    <row r="69" spans="1:29" s="71" customFormat="1" ht="16.5" customHeight="1">
      <c r="A69" s="72"/>
      <c r="B69" s="73"/>
      <c r="C69" s="68" t="s">
        <v>527</v>
      </c>
      <c r="D69" s="437"/>
      <c r="E69" s="431"/>
      <c r="F69" s="2833"/>
      <c r="G69" s="138"/>
      <c r="H69" s="139"/>
      <c r="I69" s="140"/>
      <c r="J69" s="138"/>
      <c r="K69" s="186"/>
      <c r="L69" s="211"/>
      <c r="M69" s="212"/>
      <c r="N69" s="213"/>
      <c r="O69" s="214"/>
      <c r="P69" s="217"/>
      <c r="Q69" s="216"/>
      <c r="R69" s="138"/>
      <c r="S69" s="186"/>
      <c r="T69" s="142"/>
      <c r="U69" s="143"/>
      <c r="V69" s="146"/>
      <c r="W69" s="146"/>
      <c r="X69" s="146"/>
      <c r="Y69" s="146"/>
      <c r="Z69" s="146"/>
      <c r="AA69" s="146"/>
      <c r="AB69" s="146"/>
      <c r="AC69" s="140"/>
    </row>
    <row r="70" spans="1:29" s="71" customFormat="1" ht="16.5" customHeight="1">
      <c r="A70" s="72"/>
      <c r="B70" s="73"/>
      <c r="C70" s="218" t="s">
        <v>1649</v>
      </c>
      <c r="D70" s="437" t="s">
        <v>865</v>
      </c>
      <c r="E70" s="430">
        <v>0.21</v>
      </c>
      <c r="F70" s="2833" t="s">
        <v>1676</v>
      </c>
      <c r="G70" s="91"/>
      <c r="H70" s="194"/>
      <c r="I70" s="177"/>
      <c r="J70" s="91"/>
      <c r="K70" s="186"/>
      <c r="L70" s="211"/>
      <c r="M70" s="212"/>
      <c r="N70" s="213"/>
      <c r="O70" s="214"/>
      <c r="P70" s="217"/>
      <c r="Q70" s="216"/>
      <c r="R70" s="138"/>
      <c r="S70" s="186"/>
      <c r="T70" s="90"/>
      <c r="U70" s="81"/>
      <c r="V70" s="82"/>
      <c r="W70" s="82"/>
      <c r="X70" s="82"/>
      <c r="Y70" s="82"/>
      <c r="Z70" s="82"/>
      <c r="AA70" s="82"/>
      <c r="AB70" s="82"/>
      <c r="AC70" s="83"/>
    </row>
    <row r="71" spans="1:29" s="71" customFormat="1" ht="16.5" customHeight="1">
      <c r="A71" s="72"/>
      <c r="B71" s="73"/>
      <c r="C71" s="218" t="s">
        <v>1650</v>
      </c>
      <c r="D71" s="437" t="s">
        <v>865</v>
      </c>
      <c r="E71" s="430">
        <v>0.21</v>
      </c>
      <c r="F71" s="2833" t="s">
        <v>1677</v>
      </c>
      <c r="G71" s="91"/>
      <c r="H71" s="194"/>
      <c r="I71" s="177"/>
      <c r="J71" s="91"/>
      <c r="K71" s="186"/>
      <c r="L71" s="211"/>
      <c r="M71" s="212"/>
      <c r="N71" s="213"/>
      <c r="O71" s="214"/>
      <c r="P71" s="217"/>
      <c r="Q71" s="216"/>
      <c r="R71" s="138"/>
      <c r="S71" s="186"/>
      <c r="T71" s="90"/>
      <c r="U71" s="81"/>
      <c r="V71" s="82"/>
      <c r="W71" s="82"/>
      <c r="X71" s="82"/>
      <c r="Y71" s="82"/>
      <c r="Z71" s="82"/>
      <c r="AA71" s="82"/>
      <c r="AB71" s="82"/>
      <c r="AC71" s="83"/>
    </row>
    <row r="72" spans="1:29" s="71" customFormat="1" ht="16.5" customHeight="1">
      <c r="A72" s="72"/>
      <c r="B72" s="73"/>
      <c r="C72" s="218" t="s">
        <v>798</v>
      </c>
      <c r="D72" s="437"/>
      <c r="E72" s="430">
        <v>0.21</v>
      </c>
      <c r="F72" s="2833"/>
      <c r="G72" s="91"/>
      <c r="H72" s="194"/>
      <c r="I72" s="177"/>
      <c r="J72" s="91"/>
      <c r="K72" s="186"/>
      <c r="L72" s="211"/>
      <c r="M72" s="212"/>
      <c r="N72" s="213"/>
      <c r="O72" s="214"/>
      <c r="P72" s="217"/>
      <c r="Q72" s="216"/>
      <c r="R72" s="138"/>
      <c r="S72" s="186"/>
      <c r="T72" s="90"/>
      <c r="U72" s="81"/>
      <c r="V72" s="82"/>
      <c r="W72" s="82"/>
      <c r="X72" s="82"/>
      <c r="Y72" s="82"/>
      <c r="Z72" s="82"/>
      <c r="AA72" s="82"/>
      <c r="AB72" s="82"/>
      <c r="AC72" s="83"/>
    </row>
    <row r="73" spans="1:29" s="54" customFormat="1" ht="16.5" customHeight="1" thickBot="1">
      <c r="A73" s="219"/>
      <c r="B73" s="220"/>
      <c r="C73" s="220"/>
      <c r="D73" s="440"/>
      <c r="E73" s="435"/>
      <c r="F73" s="2846"/>
      <c r="G73" s="61"/>
      <c r="H73" s="221"/>
      <c r="I73" s="222"/>
      <c r="J73" s="61"/>
      <c r="K73" s="223"/>
      <c r="L73" s="224"/>
      <c r="M73" s="225"/>
      <c r="N73" s="222"/>
      <c r="O73" s="61"/>
      <c r="P73" s="226"/>
      <c r="Q73" s="92"/>
      <c r="R73" s="61"/>
      <c r="S73" s="223"/>
      <c r="T73" s="224"/>
      <c r="U73" s="225"/>
      <c r="V73" s="227"/>
      <c r="W73" s="227"/>
      <c r="X73" s="227"/>
      <c r="Y73" s="227"/>
      <c r="Z73" s="227"/>
      <c r="AA73" s="227"/>
      <c r="AB73" s="227"/>
      <c r="AC73" s="222"/>
    </row>
    <row r="74" spans="1:29" s="71" customFormat="1" ht="13.5" customHeight="1">
      <c r="D74" s="87"/>
      <c r="E74" s="4102"/>
      <c r="F74" s="4102"/>
      <c r="G74" s="138"/>
      <c r="H74" s="93"/>
      <c r="I74" s="138"/>
      <c r="J74" s="138"/>
      <c r="K74" s="138"/>
      <c r="L74" s="138"/>
      <c r="M74" s="138"/>
      <c r="N74" s="138"/>
      <c r="O74" s="138"/>
      <c r="P74" s="138"/>
      <c r="Q74" s="138"/>
      <c r="R74" s="138"/>
      <c r="S74" s="138"/>
      <c r="T74" s="138"/>
      <c r="U74" s="138"/>
      <c r="V74" s="138"/>
      <c r="W74" s="138"/>
      <c r="X74" s="138"/>
      <c r="Y74" s="138"/>
      <c r="Z74" s="138"/>
      <c r="AA74" s="138"/>
      <c r="AB74" s="138"/>
      <c r="AC74" s="228"/>
    </row>
    <row r="75" spans="1:29" s="71" customFormat="1" ht="13.5" customHeight="1">
      <c r="D75" s="87"/>
      <c r="E75" s="4222"/>
      <c r="F75" s="4222"/>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row>
    <row r="76" spans="1:29" s="71" customFormat="1" ht="13.5" customHeight="1">
      <c r="A76" s="710" t="s">
        <v>518</v>
      </c>
      <c r="D76" s="87"/>
      <c r="E76" s="4223"/>
      <c r="F76" s="4223"/>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row>
    <row r="77" spans="1:29" s="71" customFormat="1" ht="13.5" customHeight="1">
      <c r="A77" s="711" t="s">
        <v>238</v>
      </c>
      <c r="D77" s="87"/>
      <c r="E77" s="4223"/>
      <c r="F77" s="4223"/>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row>
    <row r="78" spans="1:29" s="71" customFormat="1" ht="13.5" customHeight="1">
      <c r="D78" s="87"/>
      <c r="E78" s="63"/>
      <c r="F78" s="91"/>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row>
    <row r="79" spans="1:29" s="71" customFormat="1" ht="13.5" customHeight="1">
      <c r="D79" s="87"/>
      <c r="E79" s="63"/>
      <c r="F79" s="91"/>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row>
    <row r="80" spans="1:29" ht="13.5" customHeight="1">
      <c r="E80" s="63"/>
    </row>
    <row r="81" spans="5:5" ht="13.5" customHeight="1">
      <c r="E81" s="63"/>
    </row>
    <row r="82" spans="5:5" ht="13.5" customHeight="1">
      <c r="E82" s="63"/>
    </row>
    <row r="83" spans="5:5" ht="17.25" customHeight="1"/>
  </sheetData>
  <mergeCells count="14">
    <mergeCell ref="E77:F77"/>
    <mergeCell ref="E76:F76"/>
    <mergeCell ref="H6:I6"/>
    <mergeCell ref="K6:N6"/>
    <mergeCell ref="E74:F74"/>
    <mergeCell ref="U8:AC8"/>
    <mergeCell ref="E75:F75"/>
    <mergeCell ref="P6:Q6"/>
    <mergeCell ref="S6:AC6"/>
    <mergeCell ref="K7:L7"/>
    <mergeCell ref="M7:N7"/>
    <mergeCell ref="S7:T7"/>
    <mergeCell ref="U7:AC7"/>
    <mergeCell ref="S8:T8"/>
  </mergeCells>
  <phoneticPr fontId="103" type="noConversion"/>
  <pageMargins left="0.55118110236220474" right="0.23622047244094491" top="0.43307086614173229" bottom="0.31496062992125984" header="0.27559055118110237" footer="0.15748031496062992"/>
  <pageSetup paperSize="9" scale="40" orientation="landscape" r:id="rId1"/>
  <headerFooter scaleWithDoc="0" alignWithMargins="0">
    <oddFooter>&amp;C&amp;P/&amp;N</oddFooter>
  </headerFooter>
</worksheet>
</file>

<file path=xl/worksheets/sheet91.xml><?xml version="1.0" encoding="utf-8"?>
<worksheet xmlns="http://schemas.openxmlformats.org/spreadsheetml/2006/main" xmlns:r="http://schemas.openxmlformats.org/officeDocument/2006/relationships">
  <sheetPr published="0" enableFormatConditionsCalculation="0">
    <tabColor theme="3"/>
    <pageSetUpPr fitToPage="1"/>
  </sheetPr>
  <dimension ref="A1:AC82"/>
  <sheetViews>
    <sheetView zoomScaleNormal="100" zoomScaleSheetLayoutView="100" workbookViewId="0">
      <selection activeCell="H12" sqref="H12"/>
    </sheetView>
  </sheetViews>
  <sheetFormatPr baseColWidth="10" defaultColWidth="8.85546875" defaultRowHeight="12.75"/>
  <cols>
    <col min="1" max="1" width="2.85546875" style="1220" customWidth="1"/>
    <col min="2" max="2" width="22.42578125" style="1220" customWidth="1"/>
    <col min="3" max="3" width="30.7109375" style="1220" customWidth="1"/>
    <col min="4" max="4" width="60.7109375" style="3373" customWidth="1"/>
    <col min="5" max="5" width="11.7109375" style="3373" customWidth="1"/>
    <col min="6" max="6" width="14.140625" style="1220" bestFit="1" customWidth="1"/>
    <col min="7" max="7" width="15.7109375" style="1220" bestFit="1" customWidth="1"/>
    <col min="8" max="9" width="10.7109375" style="1220" customWidth="1"/>
    <col min="10" max="10" width="2" style="1220" customWidth="1"/>
    <col min="11" max="14" width="10.42578125" style="1220" customWidth="1"/>
    <col min="15" max="15" width="2" style="1220" customWidth="1"/>
    <col min="16" max="16" width="10.7109375" style="1220" customWidth="1"/>
    <col min="17" max="17" width="16.140625" style="1220" bestFit="1" customWidth="1"/>
    <col min="18" max="18" width="2" style="1220" customWidth="1"/>
    <col min="19" max="29" width="10.7109375" style="1220" customWidth="1"/>
    <col min="30" max="30" width="10.140625" style="1220" customWidth="1"/>
    <col min="31" max="16384" width="8.85546875" style="1220"/>
  </cols>
  <sheetData>
    <row r="1" spans="1:29" s="1325" customFormat="1" ht="18">
      <c r="A1" s="374" t="s">
        <v>1932</v>
      </c>
      <c r="B1" s="374"/>
      <c r="C1" s="374"/>
      <c r="D1" s="383"/>
      <c r="E1" s="381"/>
      <c r="F1" s="381"/>
    </row>
    <row r="2" spans="1:29" s="1326" customFormat="1" ht="11.25">
      <c r="A2" s="357" t="str">
        <f>'PAGE DE GARDE'!C8</f>
        <v>ELECTRICITE</v>
      </c>
      <c r="B2" s="369"/>
      <c r="C2" s="2480" t="str">
        <f>'PAGE DE GARDE'!C10</f>
        <v>PT 2015-2016 V0</v>
      </c>
      <c r="D2" s="370"/>
      <c r="E2" s="369"/>
      <c r="F2" s="369"/>
    </row>
    <row r="3" spans="1:29" s="1326" customFormat="1" ht="11.25">
      <c r="A3" s="1320" t="str">
        <f>'PAGE DE GARDE'!C7</f>
        <v>GRD</v>
      </c>
      <c r="B3" s="369"/>
      <c r="C3" s="357"/>
      <c r="D3" s="370"/>
      <c r="E3" s="369"/>
      <c r="F3" s="369"/>
    </row>
    <row r="4" spans="1:29">
      <c r="A4" s="1763"/>
    </row>
    <row r="5" spans="1:29" ht="18.75" thickBot="1">
      <c r="A5" s="3374"/>
      <c r="B5" s="1409"/>
    </row>
    <row r="6" spans="1:29" s="1758" customFormat="1" ht="15.75">
      <c r="A6" s="3375"/>
      <c r="B6" s="3376"/>
      <c r="C6" s="3376"/>
      <c r="D6" s="3377"/>
      <c r="E6" s="3378"/>
      <c r="F6" s="3379"/>
      <c r="H6" s="4232" t="s">
        <v>533</v>
      </c>
      <c r="I6" s="4233"/>
      <c r="K6" s="4232" t="s">
        <v>854</v>
      </c>
      <c r="L6" s="4234"/>
      <c r="M6" s="4234"/>
      <c r="N6" s="4233"/>
      <c r="P6" s="4232" t="s">
        <v>534</v>
      </c>
      <c r="Q6" s="4233"/>
      <c r="S6" s="4232" t="s">
        <v>586</v>
      </c>
      <c r="T6" s="4234"/>
      <c r="U6" s="4234"/>
      <c r="V6" s="4234"/>
      <c r="W6" s="4234"/>
      <c r="X6" s="4234"/>
      <c r="Y6" s="4234"/>
      <c r="Z6" s="4234"/>
      <c r="AA6" s="4234"/>
      <c r="AB6" s="4234"/>
      <c r="AC6" s="4233"/>
    </row>
    <row r="7" spans="1:29" s="3385" customFormat="1" ht="12" thickBot="1">
      <c r="A7" s="3380"/>
      <c r="B7" s="3381"/>
      <c r="C7" s="3381"/>
      <c r="D7" s="3382"/>
      <c r="E7" s="3383"/>
      <c r="F7" s="3384"/>
      <c r="H7" s="3386"/>
      <c r="I7" s="3387"/>
      <c r="K7" s="4235"/>
      <c r="L7" s="4236"/>
      <c r="M7" s="4236"/>
      <c r="N7" s="4237"/>
      <c r="P7" s="3388"/>
      <c r="Q7" s="3383"/>
      <c r="S7" s="4235"/>
      <c r="T7" s="4236"/>
      <c r="U7" s="4236"/>
      <c r="V7" s="4236"/>
      <c r="W7" s="4236"/>
      <c r="X7" s="4236"/>
      <c r="Y7" s="4236"/>
      <c r="Z7" s="4236"/>
      <c r="AA7" s="4236"/>
      <c r="AB7" s="4236"/>
      <c r="AC7" s="4237"/>
    </row>
    <row r="8" spans="1:29" s="3385" customFormat="1" ht="35.1" customHeight="1" thickBot="1">
      <c r="A8" s="3380"/>
      <c r="B8" s="3381"/>
      <c r="C8" s="3381"/>
      <c r="D8" s="3382"/>
      <c r="E8" s="3389" t="s">
        <v>855</v>
      </c>
      <c r="F8" s="3390" t="s">
        <v>528</v>
      </c>
      <c r="G8" s="3391" t="s">
        <v>530</v>
      </c>
      <c r="H8" s="3392" t="s">
        <v>53</v>
      </c>
      <c r="I8" s="3393" t="s">
        <v>54</v>
      </c>
      <c r="J8" s="3394"/>
      <c r="K8" s="3392" t="s">
        <v>0</v>
      </c>
      <c r="L8" s="3393" t="s">
        <v>2</v>
      </c>
      <c r="M8" s="3395" t="s">
        <v>1</v>
      </c>
      <c r="N8" s="3396" t="s">
        <v>3</v>
      </c>
      <c r="O8" s="3394"/>
      <c r="P8" s="3397" t="s">
        <v>535</v>
      </c>
      <c r="Q8" s="3398" t="s">
        <v>536</v>
      </c>
      <c r="S8" s="4243" t="s">
        <v>535</v>
      </c>
      <c r="T8" s="4244"/>
      <c r="U8" s="4238" t="s">
        <v>536</v>
      </c>
      <c r="V8" s="4239"/>
      <c r="W8" s="4239"/>
      <c r="X8" s="4239"/>
      <c r="Y8" s="4239"/>
      <c r="Z8" s="4239"/>
      <c r="AA8" s="4239"/>
      <c r="AB8" s="4239"/>
      <c r="AC8" s="4240"/>
    </row>
    <row r="9" spans="1:29" s="3385" customFormat="1" ht="35.1" customHeight="1" thickBot="1">
      <c r="A9" s="3380"/>
      <c r="B9" s="3381"/>
      <c r="C9" s="3381"/>
      <c r="D9" s="3382"/>
      <c r="E9" s="3389"/>
      <c r="F9" s="3390" t="s">
        <v>529</v>
      </c>
      <c r="G9" s="3391" t="s">
        <v>531</v>
      </c>
      <c r="H9" s="3399"/>
      <c r="I9" s="3400"/>
      <c r="J9" s="3394"/>
      <c r="K9" s="3392"/>
      <c r="L9" s="3393"/>
      <c r="M9" s="3401"/>
      <c r="N9" s="3396"/>
      <c r="O9" s="3394"/>
      <c r="P9" s="3397"/>
      <c r="Q9" s="3398"/>
      <c r="S9" s="3402"/>
      <c r="T9" s="3403"/>
      <c r="U9" s="3402"/>
      <c r="V9" s="3404"/>
      <c r="W9" s="3404"/>
      <c r="X9" s="3404"/>
      <c r="Y9" s="3404"/>
      <c r="Z9" s="3404"/>
      <c r="AA9" s="3404"/>
      <c r="AB9" s="3404"/>
      <c r="AC9" s="3403"/>
    </row>
    <row r="10" spans="1:29" s="3385" customFormat="1" ht="35.1" customHeight="1" thickBot="1">
      <c r="A10" s="3380"/>
      <c r="B10" s="3381"/>
      <c r="C10" s="3381"/>
      <c r="D10" s="3382"/>
      <c r="E10" s="3405"/>
      <c r="F10" s="3406"/>
      <c r="G10" s="3391" t="s">
        <v>532</v>
      </c>
      <c r="H10" s="3399"/>
      <c r="I10" s="3400"/>
      <c r="J10" s="3394"/>
      <c r="K10" s="3392"/>
      <c r="L10" s="3393"/>
      <c r="M10" s="3401"/>
      <c r="N10" s="3396"/>
      <c r="O10" s="3394"/>
      <c r="P10" s="3397"/>
      <c r="Q10" s="3398"/>
      <c r="S10" s="3402"/>
      <c r="T10" s="3403"/>
      <c r="U10" s="3402"/>
      <c r="V10" s="3404"/>
      <c r="W10" s="3404"/>
      <c r="X10" s="3404"/>
      <c r="Y10" s="3404"/>
      <c r="Z10" s="3404"/>
      <c r="AA10" s="3404"/>
      <c r="AB10" s="3404"/>
      <c r="AC10" s="3403"/>
    </row>
    <row r="11" spans="1:29" s="3385" customFormat="1" ht="16.5" customHeight="1">
      <c r="A11" s="3407" t="s">
        <v>560</v>
      </c>
      <c r="B11" s="3408"/>
      <c r="C11" s="3408"/>
      <c r="D11" s="3409"/>
      <c r="E11" s="3410"/>
      <c r="F11" s="3411"/>
      <c r="G11" s="3412"/>
      <c r="H11" s="3413"/>
      <c r="I11" s="3414"/>
      <c r="J11" s="3412"/>
      <c r="K11" s="3415"/>
      <c r="L11" s="3416"/>
      <c r="M11" s="3417"/>
      <c r="N11" s="3418"/>
      <c r="O11" s="3412"/>
      <c r="P11" s="3419"/>
      <c r="Q11" s="3420"/>
      <c r="R11" s="3412"/>
      <c r="S11" s="3415"/>
      <c r="T11" s="3416"/>
      <c r="U11" s="3417"/>
      <c r="V11" s="3421"/>
      <c r="W11" s="3421"/>
      <c r="X11" s="3421"/>
      <c r="Y11" s="3421"/>
      <c r="Z11" s="3421"/>
      <c r="AA11" s="3421"/>
      <c r="AB11" s="3421"/>
      <c r="AC11" s="3418"/>
    </row>
    <row r="12" spans="1:29" s="3385" customFormat="1" ht="16.5" customHeight="1">
      <c r="A12" s="3407"/>
      <c r="B12" s="3408" t="s">
        <v>811</v>
      </c>
      <c r="C12" s="3408"/>
      <c r="D12" s="3409"/>
      <c r="E12" s="3410"/>
      <c r="F12" s="3411"/>
      <c r="G12" s="3412"/>
      <c r="H12" s="3413"/>
      <c r="I12" s="3414"/>
      <c r="J12" s="3412"/>
      <c r="K12" s="3422"/>
      <c r="L12" s="3423"/>
      <c r="M12" s="3424"/>
      <c r="N12" s="3414"/>
      <c r="O12" s="3412"/>
      <c r="P12" s="3425"/>
      <c r="Q12" s="3410"/>
      <c r="R12" s="3412"/>
      <c r="S12" s="3422"/>
      <c r="T12" s="3423"/>
      <c r="U12" s="3424"/>
      <c r="V12" s="3426"/>
      <c r="W12" s="3426"/>
      <c r="X12" s="3426"/>
      <c r="Y12" s="3426"/>
      <c r="Z12" s="3426"/>
      <c r="AA12" s="3426"/>
      <c r="AB12" s="3426"/>
      <c r="AC12" s="3414"/>
    </row>
    <row r="13" spans="1:29" s="3385" customFormat="1" ht="16.5" customHeight="1">
      <c r="A13" s="3407"/>
      <c r="B13" s="3408"/>
      <c r="C13" s="3408"/>
      <c r="D13" s="3427"/>
      <c r="E13" s="3428"/>
      <c r="F13" s="3411"/>
      <c r="G13" s="3412"/>
      <c r="H13" s="3429"/>
      <c r="I13" s="3430"/>
      <c r="J13" s="3412"/>
      <c r="K13" s="3431"/>
      <c r="L13" s="3432"/>
      <c r="M13" s="3433"/>
      <c r="N13" s="3434"/>
      <c r="O13" s="3412"/>
      <c r="P13" s="3435"/>
      <c r="Q13" s="3427"/>
      <c r="R13" s="3412"/>
      <c r="S13" s="3436"/>
      <c r="T13" s="3432"/>
      <c r="U13" s="3433"/>
      <c r="V13" s="3437"/>
      <c r="W13" s="3437"/>
      <c r="X13" s="3437"/>
      <c r="Y13" s="3437"/>
      <c r="Z13" s="3437"/>
      <c r="AA13" s="3437"/>
      <c r="AB13" s="3437"/>
      <c r="AC13" s="3434"/>
    </row>
    <row r="14" spans="1:29" s="3385" customFormat="1" ht="16.5" customHeight="1">
      <c r="A14" s="3407"/>
      <c r="B14" s="3408"/>
      <c r="C14" s="3408"/>
      <c r="D14" s="3427"/>
      <c r="E14" s="3428"/>
      <c r="F14" s="3411"/>
      <c r="G14" s="3412"/>
      <c r="H14" s="3438"/>
      <c r="I14" s="3434"/>
      <c r="J14" s="3412"/>
      <c r="K14" s="3431"/>
      <c r="L14" s="3432"/>
      <c r="M14" s="3433"/>
      <c r="N14" s="3434"/>
      <c r="O14" s="3412"/>
      <c r="P14" s="3435"/>
      <c r="Q14" s="3427"/>
      <c r="R14" s="3412"/>
      <c r="S14" s="3431"/>
      <c r="T14" s="3432"/>
      <c r="U14" s="3433"/>
      <c r="V14" s="3437"/>
      <c r="W14" s="3437"/>
      <c r="X14" s="3437"/>
      <c r="Y14" s="3437"/>
      <c r="Z14" s="3437"/>
      <c r="AA14" s="3437"/>
      <c r="AB14" s="3437"/>
      <c r="AC14" s="3434"/>
    </row>
    <row r="15" spans="1:29" s="3385" customFormat="1" ht="16.5" customHeight="1">
      <c r="A15" s="3439"/>
      <c r="B15" s="3440" t="s">
        <v>561</v>
      </c>
      <c r="C15" s="3440"/>
      <c r="D15" s="3441" t="s">
        <v>813</v>
      </c>
      <c r="E15" s="3442"/>
      <c r="F15" s="3443"/>
      <c r="G15" s="3412"/>
      <c r="H15" s="3444"/>
      <c r="I15" s="3445"/>
      <c r="J15" s="3412"/>
      <c r="K15" s="3446"/>
      <c r="L15" s="3447"/>
      <c r="M15" s="3448"/>
      <c r="N15" s="3445"/>
      <c r="O15" s="3412"/>
      <c r="P15" s="3449"/>
      <c r="Q15" s="3442"/>
      <c r="R15" s="3412"/>
      <c r="S15" s="3446"/>
      <c r="T15" s="3447"/>
      <c r="U15" s="3448"/>
      <c r="V15" s="3450"/>
      <c r="W15" s="3450"/>
      <c r="X15" s="3450"/>
      <c r="Y15" s="3450"/>
      <c r="Z15" s="3450"/>
      <c r="AA15" s="3450"/>
      <c r="AB15" s="3450"/>
      <c r="AC15" s="3445"/>
    </row>
    <row r="16" spans="1:29" s="3385" customFormat="1" ht="16.5" customHeight="1">
      <c r="A16" s="3439"/>
      <c r="B16" s="3440" t="s">
        <v>562</v>
      </c>
      <c r="C16" s="3440"/>
      <c r="D16" s="3441" t="s">
        <v>813</v>
      </c>
      <c r="E16" s="3442"/>
      <c r="F16" s="3443"/>
      <c r="G16" s="3412"/>
      <c r="H16" s="3444"/>
      <c r="I16" s="3445"/>
      <c r="J16" s="3412"/>
      <c r="K16" s="3446"/>
      <c r="L16" s="3447"/>
      <c r="M16" s="3448"/>
      <c r="N16" s="3445"/>
      <c r="O16" s="3412"/>
      <c r="P16" s="3449"/>
      <c r="Q16" s="3442"/>
      <c r="R16" s="3412"/>
      <c r="S16" s="3446"/>
      <c r="T16" s="3447"/>
      <c r="U16" s="3448"/>
      <c r="V16" s="3450"/>
      <c r="W16" s="3450"/>
      <c r="X16" s="3450"/>
      <c r="Y16" s="3450"/>
      <c r="Z16" s="3450"/>
      <c r="AA16" s="3450"/>
      <c r="AB16" s="3450"/>
      <c r="AC16" s="3445"/>
    </row>
    <row r="17" spans="1:29" s="3385" customFormat="1" ht="16.5" customHeight="1">
      <c r="A17" s="3439"/>
      <c r="B17" s="3440" t="s">
        <v>563</v>
      </c>
      <c r="C17" s="3440"/>
      <c r="D17" s="3441" t="s">
        <v>813</v>
      </c>
      <c r="E17" s="3442"/>
      <c r="F17" s="3443"/>
      <c r="G17" s="3412"/>
      <c r="H17" s="3444"/>
      <c r="I17" s="3445"/>
      <c r="J17" s="3412"/>
      <c r="K17" s="3446"/>
      <c r="L17" s="3447"/>
      <c r="M17" s="3448"/>
      <c r="N17" s="3445"/>
      <c r="O17" s="3412"/>
      <c r="P17" s="3449"/>
      <c r="Q17" s="3442"/>
      <c r="R17" s="3412"/>
      <c r="S17" s="3446"/>
      <c r="T17" s="3447"/>
      <c r="U17" s="3448"/>
      <c r="V17" s="3450"/>
      <c r="W17" s="3450"/>
      <c r="X17" s="3450"/>
      <c r="Y17" s="3450"/>
      <c r="Z17" s="3450"/>
      <c r="AA17" s="3450"/>
      <c r="AB17" s="3450"/>
      <c r="AC17" s="3445"/>
    </row>
    <row r="18" spans="1:29" s="3385" customFormat="1" ht="16.5" customHeight="1">
      <c r="A18" s="3439"/>
      <c r="B18" s="3408" t="s">
        <v>564</v>
      </c>
      <c r="C18" s="3381"/>
      <c r="D18" s="3441" t="s">
        <v>565</v>
      </c>
      <c r="E18" s="3442"/>
      <c r="F18" s="3443"/>
      <c r="G18" s="3412"/>
      <c r="H18" s="3444"/>
      <c r="I18" s="3445"/>
      <c r="J18" s="3412"/>
      <c r="K18" s="3446"/>
      <c r="L18" s="3447"/>
      <c r="M18" s="3448"/>
      <c r="N18" s="3445"/>
      <c r="O18" s="3412"/>
      <c r="P18" s="3449"/>
      <c r="Q18" s="3442"/>
      <c r="R18" s="3412"/>
      <c r="S18" s="3446"/>
      <c r="T18" s="3447"/>
      <c r="U18" s="3448"/>
      <c r="V18" s="3450"/>
      <c r="W18" s="3450"/>
      <c r="X18" s="3450"/>
      <c r="Y18" s="3450"/>
      <c r="Z18" s="3450"/>
      <c r="AA18" s="3450"/>
      <c r="AB18" s="3450"/>
      <c r="AC18" s="3445"/>
    </row>
    <row r="19" spans="1:29" s="1326" customFormat="1" ht="16.5" customHeight="1">
      <c r="A19" s="3451" t="s">
        <v>877</v>
      </c>
      <c r="B19" s="3452" t="s">
        <v>566</v>
      </c>
      <c r="C19" s="3453"/>
      <c r="D19" s="3454"/>
      <c r="E19" s="3455"/>
      <c r="F19" s="3456"/>
      <c r="G19" s="3457"/>
      <c r="H19" s="3458"/>
      <c r="I19" s="3459"/>
      <c r="J19" s="3457"/>
      <c r="K19" s="3460"/>
      <c r="L19" s="3461"/>
      <c r="M19" s="3462"/>
      <c r="N19" s="3459"/>
      <c r="O19" s="3457"/>
      <c r="P19" s="3463"/>
      <c r="Q19" s="3464"/>
      <c r="R19" s="3457"/>
      <c r="S19" s="3460"/>
      <c r="T19" s="3461"/>
      <c r="U19" s="3462"/>
      <c r="V19" s="3465"/>
      <c r="W19" s="3465"/>
      <c r="X19" s="3465"/>
      <c r="Y19" s="3465"/>
      <c r="Z19" s="3465"/>
      <c r="AA19" s="3465"/>
      <c r="AB19" s="3465"/>
      <c r="AC19" s="3459"/>
    </row>
    <row r="20" spans="1:29" s="1326" customFormat="1" ht="16.5" customHeight="1">
      <c r="A20" s="3466"/>
      <c r="B20" s="3453" t="s">
        <v>890</v>
      </c>
      <c r="C20" s="3453" t="s">
        <v>567</v>
      </c>
      <c r="D20" s="3454"/>
      <c r="E20" s="3455"/>
      <c r="F20" s="3456"/>
      <c r="G20" s="3457"/>
      <c r="H20" s="3458"/>
      <c r="I20" s="3459"/>
      <c r="J20" s="3457"/>
      <c r="K20" s="3460"/>
      <c r="L20" s="3461"/>
      <c r="M20" s="3462"/>
      <c r="N20" s="3459"/>
      <c r="O20" s="3457"/>
      <c r="P20" s="3463"/>
      <c r="Q20" s="3464"/>
      <c r="R20" s="3457"/>
      <c r="S20" s="3460"/>
      <c r="T20" s="3461"/>
      <c r="U20" s="3462"/>
      <c r="V20" s="3465"/>
      <c r="W20" s="3465"/>
      <c r="X20" s="3465"/>
      <c r="Y20" s="3465"/>
      <c r="Z20" s="3465"/>
      <c r="AA20" s="3465"/>
      <c r="AB20" s="3465"/>
      <c r="AC20" s="3459"/>
    </row>
    <row r="21" spans="1:29" s="1326" customFormat="1" ht="16.5" customHeight="1">
      <c r="A21" s="3466"/>
      <c r="B21" s="3453" t="s">
        <v>891</v>
      </c>
      <c r="C21" s="3453" t="s">
        <v>568</v>
      </c>
      <c r="D21" s="3454"/>
      <c r="E21" s="3455"/>
      <c r="F21" s="3456"/>
      <c r="G21" s="3457"/>
      <c r="H21" s="3458"/>
      <c r="I21" s="3459"/>
      <c r="J21" s="3457"/>
      <c r="K21" s="3460"/>
      <c r="L21" s="3461"/>
      <c r="M21" s="3462"/>
      <c r="N21" s="3459"/>
      <c r="O21" s="3457"/>
      <c r="P21" s="3463"/>
      <c r="Q21" s="3464"/>
      <c r="R21" s="3457"/>
      <c r="S21" s="3460"/>
      <c r="T21" s="3461"/>
      <c r="U21" s="3462"/>
      <c r="V21" s="3465"/>
      <c r="W21" s="3465"/>
      <c r="X21" s="3465"/>
      <c r="Y21" s="3465"/>
      <c r="Z21" s="3465"/>
      <c r="AA21" s="3465"/>
      <c r="AB21" s="3465"/>
      <c r="AC21" s="3459"/>
    </row>
    <row r="22" spans="1:29" s="1326" customFormat="1" ht="16.5" customHeight="1">
      <c r="A22" s="3466"/>
      <c r="B22" s="3467"/>
      <c r="C22" s="3468" t="s">
        <v>50</v>
      </c>
      <c r="D22" s="3441"/>
      <c r="E22" s="3455"/>
      <c r="F22" s="3456"/>
      <c r="G22" s="3457"/>
      <c r="H22" s="3458"/>
      <c r="I22" s="3459"/>
      <c r="J22" s="3457"/>
      <c r="K22" s="3460"/>
      <c r="L22" s="3461"/>
      <c r="M22" s="3462"/>
      <c r="N22" s="3459"/>
      <c r="O22" s="3457"/>
      <c r="P22" s="3463"/>
      <c r="Q22" s="3464"/>
      <c r="R22" s="3457"/>
      <c r="S22" s="3460"/>
      <c r="T22" s="3461"/>
      <c r="U22" s="3462"/>
      <c r="V22" s="3465"/>
      <c r="W22" s="3465"/>
      <c r="X22" s="3465"/>
      <c r="Y22" s="3465"/>
      <c r="Z22" s="3465"/>
      <c r="AA22" s="3465"/>
      <c r="AB22" s="3465"/>
      <c r="AC22" s="3459"/>
    </row>
    <row r="23" spans="1:29" s="1326" customFormat="1" ht="16.5" customHeight="1">
      <c r="A23" s="3466"/>
      <c r="B23" s="3467"/>
      <c r="C23" s="3469" t="s">
        <v>879</v>
      </c>
      <c r="D23" s="3441"/>
      <c r="E23" s="3455"/>
      <c r="F23" s="3456"/>
      <c r="G23" s="3457"/>
      <c r="H23" s="3458"/>
      <c r="I23" s="3459"/>
      <c r="J23" s="3457"/>
      <c r="K23" s="3460"/>
      <c r="L23" s="3461"/>
      <c r="M23" s="3462"/>
      <c r="N23" s="3459"/>
      <c r="O23" s="3457"/>
      <c r="P23" s="3463"/>
      <c r="Q23" s="3464"/>
      <c r="R23" s="3457"/>
      <c r="S23" s="3460"/>
      <c r="T23" s="3461"/>
      <c r="U23" s="3462"/>
      <c r="V23" s="3465"/>
      <c r="W23" s="3465"/>
      <c r="X23" s="3465"/>
      <c r="Y23" s="3465"/>
      <c r="Z23" s="3465"/>
      <c r="AA23" s="3465"/>
      <c r="AB23" s="3465"/>
      <c r="AC23" s="3459"/>
    </row>
    <row r="24" spans="1:29" s="1326" customFormat="1" ht="16.5" customHeight="1">
      <c r="A24" s="3466"/>
      <c r="B24" s="3467"/>
      <c r="C24" s="3469" t="s">
        <v>880</v>
      </c>
      <c r="D24" s="3441"/>
      <c r="E24" s="3455"/>
      <c r="F24" s="3456"/>
      <c r="G24" s="3457"/>
      <c r="H24" s="3458"/>
      <c r="I24" s="3459"/>
      <c r="J24" s="3457"/>
      <c r="K24" s="3460"/>
      <c r="L24" s="3461"/>
      <c r="M24" s="3462"/>
      <c r="N24" s="3459"/>
      <c r="O24" s="3457"/>
      <c r="P24" s="3463"/>
      <c r="Q24" s="3464"/>
      <c r="R24" s="3457"/>
      <c r="S24" s="3460"/>
      <c r="T24" s="3461"/>
      <c r="U24" s="3462"/>
      <c r="V24" s="3465"/>
      <c r="W24" s="3465"/>
      <c r="X24" s="3465"/>
      <c r="Y24" s="3465"/>
      <c r="Z24" s="3465"/>
      <c r="AA24" s="3465"/>
      <c r="AB24" s="3465"/>
      <c r="AC24" s="3459"/>
    </row>
    <row r="25" spans="1:29" s="1326" customFormat="1" ht="16.5" customHeight="1">
      <c r="A25" s="3466"/>
      <c r="B25" s="3467"/>
      <c r="C25" s="3470" t="s">
        <v>860</v>
      </c>
      <c r="D25" s="3441"/>
      <c r="E25" s="3455"/>
      <c r="F25" s="3456"/>
      <c r="G25" s="3457"/>
      <c r="H25" s="3458"/>
      <c r="I25" s="3459"/>
      <c r="J25" s="3457"/>
      <c r="K25" s="3460"/>
      <c r="L25" s="3461"/>
      <c r="M25" s="3462"/>
      <c r="N25" s="3459"/>
      <c r="O25" s="3457"/>
      <c r="P25" s="3463"/>
      <c r="Q25" s="3464"/>
      <c r="R25" s="3457"/>
      <c r="S25" s="3460"/>
      <c r="T25" s="3461"/>
      <c r="U25" s="3462"/>
      <c r="V25" s="3465"/>
      <c r="W25" s="3465"/>
      <c r="X25" s="3465"/>
      <c r="Y25" s="3465"/>
      <c r="Z25" s="3465"/>
      <c r="AA25" s="3465"/>
      <c r="AB25" s="3465"/>
      <c r="AC25" s="3459"/>
    </row>
    <row r="26" spans="1:29" s="1326" customFormat="1" ht="16.5" customHeight="1">
      <c r="A26" s="3466"/>
      <c r="B26" s="3467"/>
      <c r="C26" s="3470" t="s">
        <v>861</v>
      </c>
      <c r="D26" s="3441" t="s">
        <v>569</v>
      </c>
      <c r="E26" s="3527">
        <v>0.21</v>
      </c>
      <c r="F26" s="3456" t="s">
        <v>1669</v>
      </c>
      <c r="G26" s="3472"/>
      <c r="H26" s="3473"/>
      <c r="I26" s="3474"/>
      <c r="J26" s="3472"/>
      <c r="K26" s="3475"/>
      <c r="L26" s="3476"/>
      <c r="M26" s="3477"/>
      <c r="N26" s="3474"/>
      <c r="O26" s="3472"/>
      <c r="P26" s="3478"/>
      <c r="Q26" s="3479"/>
      <c r="R26" s="3472"/>
      <c r="S26" s="3480"/>
      <c r="T26" s="3476"/>
      <c r="U26" s="3481"/>
      <c r="V26" s="3482"/>
      <c r="W26" s="3482"/>
      <c r="X26" s="3482"/>
      <c r="Y26" s="3482"/>
      <c r="Z26" s="3482"/>
      <c r="AA26" s="3482"/>
      <c r="AB26" s="3482"/>
      <c r="AC26" s="3474"/>
    </row>
    <row r="27" spans="1:29" s="1326" customFormat="1" ht="16.5" customHeight="1">
      <c r="A27" s="3466"/>
      <c r="B27" s="3467"/>
      <c r="C27" s="3483" t="s">
        <v>862</v>
      </c>
      <c r="D27" s="3441" t="s">
        <v>570</v>
      </c>
      <c r="E27" s="3527">
        <v>0.21</v>
      </c>
      <c r="F27" s="3456" t="s">
        <v>1669</v>
      </c>
      <c r="G27" s="3472"/>
      <c r="H27" s="3475"/>
      <c r="I27" s="3474"/>
      <c r="J27" s="3472"/>
      <c r="K27" s="3475"/>
      <c r="L27" s="3476"/>
      <c r="M27" s="3481"/>
      <c r="N27" s="3474"/>
      <c r="O27" s="3472"/>
      <c r="P27" s="3478"/>
      <c r="Q27" s="3479"/>
      <c r="R27" s="3472"/>
      <c r="S27" s="3475"/>
      <c r="T27" s="3476"/>
      <c r="U27" s="3481"/>
      <c r="V27" s="3482"/>
      <c r="W27" s="3482"/>
      <c r="X27" s="3482"/>
      <c r="Y27" s="3482"/>
      <c r="Z27" s="3482"/>
      <c r="AA27" s="3482"/>
      <c r="AB27" s="3482"/>
      <c r="AC27" s="3474"/>
    </row>
    <row r="28" spans="1:29" s="1326" customFormat="1" ht="16.5" customHeight="1">
      <c r="A28" s="3466"/>
      <c r="B28" s="3467"/>
      <c r="C28" s="3483" t="s">
        <v>51</v>
      </c>
      <c r="D28" s="3479"/>
      <c r="E28" s="3484"/>
      <c r="F28" s="3485"/>
      <c r="G28" s="3472"/>
      <c r="H28" s="3486"/>
      <c r="I28" s="3474"/>
      <c r="J28" s="3472"/>
      <c r="K28" s="3475"/>
      <c r="L28" s="3476"/>
      <c r="M28" s="3481"/>
      <c r="N28" s="3474"/>
      <c r="O28" s="3472"/>
      <c r="P28" s="3478"/>
      <c r="Q28" s="3479"/>
      <c r="R28" s="3472"/>
      <c r="S28" s="3475"/>
      <c r="T28" s="3476"/>
      <c r="U28" s="3481"/>
      <c r="V28" s="3482"/>
      <c r="W28" s="3482"/>
      <c r="X28" s="3482"/>
      <c r="Y28" s="3482"/>
      <c r="Z28" s="3482"/>
      <c r="AA28" s="3482"/>
      <c r="AB28" s="3482"/>
      <c r="AC28" s="3474"/>
    </row>
    <row r="29" spans="1:29" s="1326" customFormat="1" ht="16.5" customHeight="1">
      <c r="A29" s="3466"/>
      <c r="B29" s="3467"/>
      <c r="C29" s="3483"/>
      <c r="D29" s="3479"/>
      <c r="E29" s="3484"/>
      <c r="F29" s="3485"/>
      <c r="G29" s="3472"/>
      <c r="H29" s="3486"/>
      <c r="I29" s="3474"/>
      <c r="J29" s="3472"/>
      <c r="K29" s="3475"/>
      <c r="L29" s="3476"/>
      <c r="M29" s="3481"/>
      <c r="N29" s="3474"/>
      <c r="O29" s="3472"/>
      <c r="P29" s="3478"/>
      <c r="Q29" s="3479"/>
      <c r="R29" s="3472"/>
      <c r="S29" s="3475"/>
      <c r="T29" s="3476"/>
      <c r="U29" s="3481"/>
      <c r="V29" s="3482"/>
      <c r="W29" s="3482"/>
      <c r="X29" s="3482"/>
      <c r="Y29" s="3482"/>
      <c r="Z29" s="3482"/>
      <c r="AA29" s="3482"/>
      <c r="AB29" s="3482"/>
      <c r="AC29" s="3474"/>
    </row>
    <row r="30" spans="1:29" s="1326" customFormat="1" ht="16.5" customHeight="1">
      <c r="A30" s="3466"/>
      <c r="B30" s="3467"/>
      <c r="C30" s="3483"/>
      <c r="D30" s="3479"/>
      <c r="E30" s="3484"/>
      <c r="F30" s="3485"/>
      <c r="G30" s="3472"/>
      <c r="H30" s="3486"/>
      <c r="I30" s="3474"/>
      <c r="J30" s="3472"/>
      <c r="K30" s="3475"/>
      <c r="L30" s="3476"/>
      <c r="M30" s="3481"/>
      <c r="N30" s="3474"/>
      <c r="O30" s="3472"/>
      <c r="P30" s="3478"/>
      <c r="Q30" s="3479"/>
      <c r="R30" s="3472"/>
      <c r="S30" s="3475"/>
      <c r="T30" s="3476"/>
      <c r="U30" s="3481"/>
      <c r="V30" s="3482"/>
      <c r="W30" s="3482"/>
      <c r="X30" s="3482"/>
      <c r="Y30" s="3482"/>
      <c r="Z30" s="3482"/>
      <c r="AA30" s="3482"/>
      <c r="AB30" s="3482"/>
      <c r="AC30" s="3474"/>
    </row>
    <row r="31" spans="1:29" s="1326" customFormat="1" ht="16.5" customHeight="1">
      <c r="A31" s="3466"/>
      <c r="B31" s="3467"/>
      <c r="C31" s="3483"/>
      <c r="D31" s="3479"/>
      <c r="E31" s="3484"/>
      <c r="F31" s="3485"/>
      <c r="G31" s="3472"/>
      <c r="H31" s="3486"/>
      <c r="I31" s="3474"/>
      <c r="J31" s="3472"/>
      <c r="K31" s="3475"/>
      <c r="L31" s="3476"/>
      <c r="M31" s="3481"/>
      <c r="N31" s="3474"/>
      <c r="O31" s="3472"/>
      <c r="P31" s="3478"/>
      <c r="Q31" s="3479"/>
      <c r="R31" s="3472"/>
      <c r="S31" s="3475"/>
      <c r="T31" s="3476"/>
      <c r="U31" s="3481"/>
      <c r="V31" s="3482"/>
      <c r="W31" s="3482"/>
      <c r="X31" s="3482"/>
      <c r="Y31" s="3482"/>
      <c r="Z31" s="3482"/>
      <c r="AA31" s="3482"/>
      <c r="AB31" s="3482"/>
      <c r="AC31" s="3474"/>
    </row>
    <row r="32" spans="1:29" s="1326" customFormat="1" ht="16.5" customHeight="1">
      <c r="A32" s="3466"/>
      <c r="B32" s="3467"/>
      <c r="C32" s="3483"/>
      <c r="D32" s="3479"/>
      <c r="E32" s="3484"/>
      <c r="F32" s="3485"/>
      <c r="G32" s="3472"/>
      <c r="H32" s="3486"/>
      <c r="I32" s="3474"/>
      <c r="J32" s="3472"/>
      <c r="K32" s="3475"/>
      <c r="L32" s="3476"/>
      <c r="M32" s="3481"/>
      <c r="N32" s="3474"/>
      <c r="O32" s="3472"/>
      <c r="P32" s="3478"/>
      <c r="Q32" s="3479"/>
      <c r="R32" s="3472"/>
      <c r="S32" s="3475"/>
      <c r="T32" s="3476"/>
      <c r="U32" s="3481"/>
      <c r="V32" s="3482"/>
      <c r="W32" s="3482"/>
      <c r="X32" s="3482"/>
      <c r="Y32" s="3482"/>
      <c r="Z32" s="3482"/>
      <c r="AA32" s="3482"/>
      <c r="AB32" s="3482"/>
      <c r="AC32" s="3474"/>
    </row>
    <row r="33" spans="1:29" s="1326" customFormat="1" ht="16.5" customHeight="1">
      <c r="A33" s="3466"/>
      <c r="B33" s="3467"/>
      <c r="C33" s="3483"/>
      <c r="D33" s="3479"/>
      <c r="E33" s="3484"/>
      <c r="F33" s="3485"/>
      <c r="G33" s="3472"/>
      <c r="H33" s="3486"/>
      <c r="I33" s="3474"/>
      <c r="J33" s="3472"/>
      <c r="K33" s="3475"/>
      <c r="L33" s="3476"/>
      <c r="M33" s="3481"/>
      <c r="N33" s="3474"/>
      <c r="O33" s="3472"/>
      <c r="P33" s="3478"/>
      <c r="Q33" s="3479"/>
      <c r="R33" s="3472"/>
      <c r="S33" s="3475"/>
      <c r="T33" s="3476"/>
      <c r="U33" s="3481"/>
      <c r="V33" s="3482"/>
      <c r="W33" s="3482"/>
      <c r="X33" s="3482"/>
      <c r="Y33" s="3482"/>
      <c r="Z33" s="3482"/>
      <c r="AA33" s="3482"/>
      <c r="AB33" s="3482"/>
      <c r="AC33" s="3474"/>
    </row>
    <row r="34" spans="1:29" s="1326" customFormat="1" ht="16.5" customHeight="1">
      <c r="A34" s="3466"/>
      <c r="B34" s="3467"/>
      <c r="C34" s="3483"/>
      <c r="D34" s="3479"/>
      <c r="E34" s="3487"/>
      <c r="F34" s="3488"/>
      <c r="G34" s="3489"/>
      <c r="H34" s="3490"/>
      <c r="I34" s="3491"/>
      <c r="J34" s="3489"/>
      <c r="K34" s="3492"/>
      <c r="L34" s="3493"/>
      <c r="M34" s="3494"/>
      <c r="N34" s="3491"/>
      <c r="O34" s="3489"/>
      <c r="P34" s="3495"/>
      <c r="Q34" s="3496"/>
      <c r="R34" s="3472"/>
      <c r="S34" s="3460"/>
      <c r="T34" s="3497"/>
      <c r="U34" s="3462"/>
      <c r="V34" s="3465"/>
      <c r="W34" s="3465"/>
      <c r="X34" s="3465"/>
      <c r="Y34" s="3465"/>
      <c r="Z34" s="3465"/>
      <c r="AA34" s="3465"/>
      <c r="AB34" s="3465"/>
      <c r="AC34" s="3498"/>
    </row>
    <row r="35" spans="1:29" s="1326" customFormat="1" ht="16.5" customHeight="1">
      <c r="A35" s="3466"/>
      <c r="B35" s="3467"/>
      <c r="C35" s="3483"/>
      <c r="D35" s="3479"/>
      <c r="E35" s="3487"/>
      <c r="F35" s="3488"/>
      <c r="G35" s="3489"/>
      <c r="H35" s="3490"/>
      <c r="I35" s="3491"/>
      <c r="J35" s="3489"/>
      <c r="K35" s="3492"/>
      <c r="L35" s="3493"/>
      <c r="M35" s="3494"/>
      <c r="N35" s="3491"/>
      <c r="O35" s="3489"/>
      <c r="P35" s="3495"/>
      <c r="Q35" s="3496"/>
      <c r="R35" s="3472"/>
      <c r="S35" s="3460"/>
      <c r="T35" s="3497"/>
      <c r="U35" s="3462"/>
      <c r="V35" s="3465"/>
      <c r="W35" s="3465"/>
      <c r="X35" s="3465"/>
      <c r="Y35" s="3465"/>
      <c r="Z35" s="3465"/>
      <c r="AA35" s="3465"/>
      <c r="AB35" s="3465"/>
      <c r="AC35" s="3498"/>
    </row>
    <row r="36" spans="1:29" s="1326" customFormat="1" ht="16.5" customHeight="1">
      <c r="A36" s="3466"/>
      <c r="B36" s="3467"/>
      <c r="C36" s="3483"/>
      <c r="D36" s="3479"/>
      <c r="E36" s="3487"/>
      <c r="F36" s="3488"/>
      <c r="G36" s="3499"/>
      <c r="H36" s="3490"/>
      <c r="I36" s="3500"/>
      <c r="J36" s="3499"/>
      <c r="K36" s="3501"/>
      <c r="L36" s="3502"/>
      <c r="M36" s="3503"/>
      <c r="N36" s="3500"/>
      <c r="O36" s="3499"/>
      <c r="P36" s="3504"/>
      <c r="Q36" s="3505"/>
      <c r="R36" s="3472"/>
      <c r="S36" s="3460"/>
      <c r="T36" s="3497"/>
      <c r="U36" s="3462"/>
      <c r="V36" s="3465"/>
      <c r="W36" s="3465"/>
      <c r="X36" s="3465"/>
      <c r="Y36" s="3465"/>
      <c r="Z36" s="3465"/>
      <c r="AA36" s="3465"/>
      <c r="AB36" s="3465"/>
      <c r="AC36" s="3498"/>
    </row>
    <row r="37" spans="1:29" s="1326" customFormat="1" ht="16.5" customHeight="1">
      <c r="A37" s="3466"/>
      <c r="B37" s="3467"/>
      <c r="C37" s="3506" t="s">
        <v>232</v>
      </c>
      <c r="D37" s="3441" t="s">
        <v>865</v>
      </c>
      <c r="E37" s="3527">
        <v>0.21</v>
      </c>
      <c r="F37" s="3456" t="s">
        <v>1669</v>
      </c>
      <c r="G37" s="3472"/>
      <c r="H37" s="3507"/>
      <c r="I37" s="3474"/>
      <c r="J37" s="3472"/>
      <c r="K37" s="3475"/>
      <c r="L37" s="3476"/>
      <c r="M37" s="3477"/>
      <c r="N37" s="3474"/>
      <c r="O37" s="3472"/>
      <c r="P37" s="3478"/>
      <c r="Q37" s="3479"/>
      <c r="R37" s="3472"/>
      <c r="S37" s="3508"/>
      <c r="T37" s="3509"/>
      <c r="U37" s="3481"/>
      <c r="V37" s="3482"/>
      <c r="W37" s="3482"/>
      <c r="X37" s="3482"/>
      <c r="Y37" s="3482"/>
      <c r="Z37" s="3482"/>
      <c r="AA37" s="3482"/>
      <c r="AB37" s="3482"/>
      <c r="AC37" s="3474"/>
    </row>
    <row r="38" spans="1:29" s="1326" customFormat="1" ht="16.5" customHeight="1">
      <c r="A38" s="3466"/>
      <c r="B38" s="3467"/>
      <c r="C38" s="3506" t="s">
        <v>233</v>
      </c>
      <c r="D38" s="3441" t="s">
        <v>865</v>
      </c>
      <c r="E38" s="3527">
        <v>0.21</v>
      </c>
      <c r="F38" s="3456" t="s">
        <v>1669</v>
      </c>
      <c r="G38" s="3472"/>
      <c r="H38" s="3507"/>
      <c r="I38" s="3474"/>
      <c r="J38" s="3472"/>
      <c r="K38" s="3475"/>
      <c r="L38" s="3476"/>
      <c r="M38" s="3477"/>
      <c r="N38" s="3474"/>
      <c r="O38" s="3472"/>
      <c r="P38" s="3478"/>
      <c r="Q38" s="3479"/>
      <c r="R38" s="3472"/>
      <c r="S38" s="3508"/>
      <c r="T38" s="3509"/>
      <c r="U38" s="3481"/>
      <c r="V38" s="3482"/>
      <c r="W38" s="3482"/>
      <c r="X38" s="3482"/>
      <c r="Y38" s="3482"/>
      <c r="Z38" s="3482"/>
      <c r="AA38" s="3482"/>
      <c r="AB38" s="3482"/>
      <c r="AC38" s="3474"/>
    </row>
    <row r="39" spans="1:29" s="1326" customFormat="1" ht="16.5" customHeight="1">
      <c r="A39" s="3466"/>
      <c r="B39" s="3467"/>
      <c r="C39" s="3506" t="s">
        <v>234</v>
      </c>
      <c r="D39" s="3441" t="s">
        <v>865</v>
      </c>
      <c r="E39" s="3527">
        <v>0.21</v>
      </c>
      <c r="F39" s="3456" t="s">
        <v>1669</v>
      </c>
      <c r="G39" s="3510"/>
      <c r="H39" s="3511"/>
      <c r="I39" s="3512"/>
      <c r="J39" s="3510"/>
      <c r="K39" s="3513"/>
      <c r="L39" s="3476"/>
      <c r="M39" s="3477"/>
      <c r="N39" s="3474"/>
      <c r="O39" s="3472"/>
      <c r="P39" s="3478"/>
      <c r="Q39" s="3479"/>
      <c r="R39" s="3510"/>
      <c r="S39" s="3514"/>
      <c r="T39" s="3515"/>
      <c r="U39" s="3516"/>
      <c r="V39" s="3517"/>
      <c r="W39" s="3517"/>
      <c r="X39" s="3517"/>
      <c r="Y39" s="3517"/>
      <c r="Z39" s="3517"/>
      <c r="AA39" s="3517"/>
      <c r="AB39" s="3517"/>
      <c r="AC39" s="3518"/>
    </row>
    <row r="40" spans="1:29" s="1326" customFormat="1" ht="16.5" customHeight="1">
      <c r="A40" s="3466"/>
      <c r="B40" s="3453" t="s">
        <v>892</v>
      </c>
      <c r="C40" s="3453" t="s">
        <v>571</v>
      </c>
      <c r="D40" s="3441"/>
      <c r="E40" s="3484"/>
      <c r="F40" s="3519"/>
      <c r="G40" s="3510"/>
      <c r="H40" s="3511"/>
      <c r="I40" s="3512"/>
      <c r="J40" s="3510"/>
      <c r="K40" s="3513"/>
      <c r="L40" s="3476"/>
      <c r="M40" s="3477"/>
      <c r="N40" s="3474"/>
      <c r="O40" s="3472"/>
      <c r="P40" s="3478"/>
      <c r="Q40" s="3479"/>
      <c r="R40" s="3510"/>
      <c r="S40" s="3514"/>
      <c r="T40" s="3515"/>
      <c r="U40" s="3516"/>
      <c r="V40" s="3517"/>
      <c r="W40" s="3517"/>
      <c r="X40" s="3517"/>
      <c r="Y40" s="3517"/>
      <c r="Z40" s="3517"/>
      <c r="AA40" s="3517"/>
      <c r="AB40" s="3517"/>
      <c r="AC40" s="3518"/>
    </row>
    <row r="41" spans="1:29" s="1326" customFormat="1" ht="16.5" customHeight="1">
      <c r="A41" s="3466"/>
      <c r="B41" s="3453"/>
      <c r="C41" s="3520" t="s">
        <v>881</v>
      </c>
      <c r="D41" s="3441"/>
      <c r="E41" s="3484"/>
      <c r="F41" s="3519"/>
      <c r="G41" s="3510"/>
      <c r="H41" s="3511"/>
      <c r="I41" s="3512"/>
      <c r="J41" s="3510"/>
      <c r="K41" s="3513"/>
      <c r="L41" s="3476"/>
      <c r="M41" s="3477"/>
      <c r="N41" s="3474"/>
      <c r="O41" s="3472"/>
      <c r="P41" s="3478"/>
      <c r="Q41" s="3479"/>
      <c r="R41" s="3510"/>
      <c r="S41" s="3514"/>
      <c r="T41" s="3515"/>
      <c r="U41" s="3516"/>
      <c r="V41" s="3517"/>
      <c r="W41" s="3517"/>
      <c r="X41" s="3517"/>
      <c r="Y41" s="3517"/>
      <c r="Z41" s="3517"/>
      <c r="AA41" s="3517"/>
      <c r="AB41" s="3517"/>
      <c r="AC41" s="3518"/>
    </row>
    <row r="42" spans="1:29" s="1326" customFormat="1" ht="16.5" customHeight="1">
      <c r="A42" s="3466"/>
      <c r="B42" s="3453"/>
      <c r="C42" s="3467" t="s">
        <v>882</v>
      </c>
      <c r="D42" s="3441" t="s">
        <v>569</v>
      </c>
      <c r="E42" s="3527">
        <v>0.21</v>
      </c>
      <c r="F42" s="3456" t="s">
        <v>1669</v>
      </c>
      <c r="G42" s="3510"/>
      <c r="H42" s="3511"/>
      <c r="I42" s="3512"/>
      <c r="J42" s="3510"/>
      <c r="K42" s="3513"/>
      <c r="L42" s="3476"/>
      <c r="M42" s="3477"/>
      <c r="N42" s="3474"/>
      <c r="O42" s="3472"/>
      <c r="P42" s="3478"/>
      <c r="Q42" s="3479"/>
      <c r="R42" s="3510"/>
      <c r="S42" s="3475"/>
      <c r="T42" s="3515"/>
      <c r="U42" s="3516"/>
      <c r="V42" s="3517"/>
      <c r="W42" s="3517"/>
      <c r="X42" s="3517"/>
      <c r="Y42" s="3517"/>
      <c r="Z42" s="3517"/>
      <c r="AA42" s="3517"/>
      <c r="AB42" s="3517"/>
      <c r="AC42" s="3518"/>
    </row>
    <row r="43" spans="1:29" s="1326" customFormat="1" ht="16.5" customHeight="1">
      <c r="A43" s="3466"/>
      <c r="B43" s="3453"/>
      <c r="C43" s="3483" t="s">
        <v>862</v>
      </c>
      <c r="D43" s="3441" t="s">
        <v>570</v>
      </c>
      <c r="E43" s="3527">
        <v>0.21</v>
      </c>
      <c r="F43" s="3456" t="s">
        <v>1669</v>
      </c>
      <c r="G43" s="3510"/>
      <c r="H43" s="3511"/>
      <c r="I43" s="3512"/>
      <c r="J43" s="3510"/>
      <c r="K43" s="3513"/>
      <c r="L43" s="3476"/>
      <c r="M43" s="3477"/>
      <c r="N43" s="3474"/>
      <c r="O43" s="3472"/>
      <c r="P43" s="3478"/>
      <c r="Q43" s="3479"/>
      <c r="R43" s="3510"/>
      <c r="S43" s="3475"/>
      <c r="T43" s="3515"/>
      <c r="U43" s="3516"/>
      <c r="V43" s="3517"/>
      <c r="W43" s="3517"/>
      <c r="X43" s="3517"/>
      <c r="Y43" s="3517"/>
      <c r="Z43" s="3517"/>
      <c r="AA43" s="3517"/>
      <c r="AB43" s="3517"/>
      <c r="AC43" s="3518"/>
    </row>
    <row r="44" spans="1:29" s="1326" customFormat="1" ht="16.5" customHeight="1">
      <c r="A44" s="3466"/>
      <c r="B44" s="3453" t="s">
        <v>893</v>
      </c>
      <c r="C44" s="3453" t="s">
        <v>572</v>
      </c>
      <c r="D44" s="3441"/>
      <c r="E44" s="3484"/>
      <c r="F44" s="3519"/>
      <c r="G44" s="3510"/>
      <c r="H44" s="3511"/>
      <c r="I44" s="3512"/>
      <c r="J44" s="3510"/>
      <c r="K44" s="3513"/>
      <c r="L44" s="3476"/>
      <c r="M44" s="3477"/>
      <c r="N44" s="3474"/>
      <c r="O44" s="3472"/>
      <c r="P44" s="3478"/>
      <c r="Q44" s="3479"/>
      <c r="R44" s="3510"/>
      <c r="S44" s="3475"/>
      <c r="T44" s="3515"/>
      <c r="U44" s="3516"/>
      <c r="V44" s="3517"/>
      <c r="W44" s="3517"/>
      <c r="X44" s="3517"/>
      <c r="Y44" s="3517"/>
      <c r="Z44" s="3517"/>
      <c r="AA44" s="3517"/>
      <c r="AB44" s="3517"/>
      <c r="AC44" s="3518"/>
    </row>
    <row r="45" spans="1:29" s="1326" customFormat="1" ht="16.5" customHeight="1">
      <c r="A45" s="3466"/>
      <c r="B45" s="3453"/>
      <c r="C45" s="3483"/>
      <c r="D45" s="3521" t="s">
        <v>235</v>
      </c>
      <c r="E45" s="3527">
        <v>0.21</v>
      </c>
      <c r="F45" s="3456" t="s">
        <v>1669</v>
      </c>
      <c r="G45" s="3510"/>
      <c r="H45" s="3511"/>
      <c r="I45" s="3512"/>
      <c r="J45" s="3510"/>
      <c r="K45" s="3513"/>
      <c r="L45" s="3476"/>
      <c r="M45" s="3477"/>
      <c r="N45" s="3474"/>
      <c r="O45" s="3472"/>
      <c r="P45" s="3478"/>
      <c r="Q45" s="3479"/>
      <c r="R45" s="3510"/>
      <c r="S45" s="3475"/>
      <c r="T45" s="3476"/>
      <c r="U45" s="3481"/>
      <c r="V45" s="3482"/>
      <c r="W45" s="3482"/>
      <c r="X45" s="3482"/>
      <c r="Y45" s="3522"/>
      <c r="Z45" s="3482"/>
      <c r="AA45" s="3482"/>
      <c r="AB45" s="3482"/>
      <c r="AC45" s="3474"/>
    </row>
    <row r="46" spans="1:29" s="1326" customFormat="1" ht="16.5" customHeight="1">
      <c r="A46" s="3466"/>
      <c r="B46" s="3453"/>
      <c r="C46" s="3483"/>
      <c r="D46" s="3521" t="s">
        <v>236</v>
      </c>
      <c r="E46" s="3527">
        <v>0.21</v>
      </c>
      <c r="F46" s="3456" t="s">
        <v>1669</v>
      </c>
      <c r="G46" s="3510"/>
      <c r="H46" s="3511"/>
      <c r="I46" s="3512"/>
      <c r="J46" s="3510"/>
      <c r="K46" s="3513"/>
      <c r="L46" s="3476"/>
      <c r="M46" s="3477"/>
      <c r="N46" s="3474"/>
      <c r="O46" s="3472"/>
      <c r="P46" s="3478"/>
      <c r="Q46" s="3479"/>
      <c r="R46" s="3510"/>
      <c r="S46" s="3475"/>
      <c r="T46" s="3476"/>
      <c r="U46" s="3481"/>
      <c r="V46" s="3482"/>
      <c r="W46" s="3522"/>
      <c r="X46" s="3482"/>
      <c r="Y46" s="3522"/>
      <c r="Z46" s="3522"/>
      <c r="AA46" s="3482"/>
      <c r="AB46" s="3482"/>
      <c r="AC46" s="3474"/>
    </row>
    <row r="47" spans="1:29" s="1326" customFormat="1" ht="16.5" customHeight="1">
      <c r="A47" s="3466"/>
      <c r="B47" s="3453"/>
      <c r="C47" s="3483"/>
      <c r="D47" s="3521" t="s">
        <v>237</v>
      </c>
      <c r="E47" s="3527">
        <v>0.21</v>
      </c>
      <c r="F47" s="3456" t="s">
        <v>1669</v>
      </c>
      <c r="G47" s="3510"/>
      <c r="H47" s="3511"/>
      <c r="I47" s="3512"/>
      <c r="J47" s="3510"/>
      <c r="K47" s="3513"/>
      <c r="L47" s="3476"/>
      <c r="M47" s="3477"/>
      <c r="N47" s="3474"/>
      <c r="O47" s="3472"/>
      <c r="P47" s="3478"/>
      <c r="Q47" s="3479"/>
      <c r="R47" s="3510"/>
      <c r="S47" s="3475"/>
      <c r="T47" s="3476"/>
      <c r="U47" s="3523"/>
      <c r="V47" s="3482"/>
      <c r="W47" s="3522"/>
      <c r="X47" s="3522"/>
      <c r="Y47" s="3482"/>
      <c r="Z47" s="3482"/>
      <c r="AA47" s="3482"/>
      <c r="AB47" s="3522"/>
      <c r="AC47" s="3524"/>
    </row>
    <row r="48" spans="1:29" s="1326" customFormat="1" ht="16.5" customHeight="1">
      <c r="A48" s="3466"/>
      <c r="B48" s="3453" t="s">
        <v>894</v>
      </c>
      <c r="C48" s="3453" t="s">
        <v>573</v>
      </c>
      <c r="D48" s="3441" t="s">
        <v>865</v>
      </c>
      <c r="E48" s="3527">
        <v>0.21</v>
      </c>
      <c r="F48" s="3456" t="s">
        <v>1670</v>
      </c>
      <c r="G48" s="3457"/>
      <c r="H48" s="3458"/>
      <c r="I48" s="3459"/>
      <c r="J48" s="3457"/>
      <c r="K48" s="3460"/>
      <c r="L48" s="3461"/>
      <c r="M48" s="3462"/>
      <c r="N48" s="3459"/>
      <c r="O48" s="3457"/>
      <c r="P48" s="3463"/>
      <c r="Q48" s="3464"/>
      <c r="R48" s="3457"/>
      <c r="S48" s="3525"/>
      <c r="T48" s="3476"/>
      <c r="U48" s="3481"/>
      <c r="V48" s="3482"/>
      <c r="W48" s="3482"/>
      <c r="X48" s="3482"/>
      <c r="Y48" s="3482"/>
      <c r="Z48" s="3482"/>
      <c r="AA48" s="3482"/>
      <c r="AB48" s="3482"/>
      <c r="AC48" s="3474"/>
    </row>
    <row r="49" spans="1:29" s="1326" customFormat="1" ht="16.5" customHeight="1">
      <c r="A49" s="3466"/>
      <c r="B49" s="3453" t="s">
        <v>895</v>
      </c>
      <c r="C49" s="3453" t="s">
        <v>574</v>
      </c>
      <c r="D49" s="3526"/>
      <c r="E49" s="3527"/>
      <c r="F49" s="3456"/>
      <c r="G49" s="3528"/>
      <c r="H49" s="3529"/>
      <c r="I49" s="3530"/>
      <c r="J49" s="3528"/>
      <c r="K49" s="3531"/>
      <c r="L49" s="3532"/>
      <c r="M49" s="3533"/>
      <c r="N49" s="3530"/>
      <c r="O49" s="3528"/>
      <c r="P49" s="3534"/>
      <c r="Q49" s="3535"/>
      <c r="R49" s="3528"/>
      <c r="S49" s="3531"/>
      <c r="T49" s="3532"/>
      <c r="U49" s="3533"/>
      <c r="V49" s="3536"/>
      <c r="W49" s="3536"/>
      <c r="X49" s="3536"/>
      <c r="Y49" s="3536"/>
      <c r="Z49" s="3536"/>
      <c r="AA49" s="3536"/>
      <c r="AB49" s="3536"/>
      <c r="AC49" s="3530"/>
    </row>
    <row r="50" spans="1:29" s="1326" customFormat="1" ht="16.5" customHeight="1">
      <c r="A50" s="3466"/>
      <c r="B50" s="3453"/>
      <c r="C50" s="3537" t="s">
        <v>576</v>
      </c>
      <c r="D50" s="3441" t="s">
        <v>575</v>
      </c>
      <c r="E50" s="3527">
        <v>0.21</v>
      </c>
      <c r="F50" s="3456" t="s">
        <v>1671</v>
      </c>
      <c r="G50" s="3538"/>
      <c r="H50" s="3539"/>
      <c r="I50" s="3540"/>
      <c r="J50" s="3538"/>
      <c r="K50" s="3541"/>
      <c r="L50" s="3542"/>
      <c r="M50" s="3543"/>
      <c r="N50" s="3540"/>
      <c r="O50" s="3538"/>
      <c r="P50" s="3544"/>
      <c r="Q50" s="3545"/>
      <c r="R50" s="3538"/>
      <c r="S50" s="3541"/>
      <c r="T50" s="3542"/>
      <c r="U50" s="3543"/>
      <c r="V50" s="3546"/>
      <c r="W50" s="3546"/>
      <c r="X50" s="3546"/>
      <c r="Y50" s="3546"/>
      <c r="Z50" s="3546"/>
      <c r="AA50" s="3546"/>
      <c r="AB50" s="3546"/>
      <c r="AC50" s="3540"/>
    </row>
    <row r="51" spans="1:29" s="1326" customFormat="1" ht="16.5" customHeight="1">
      <c r="A51" s="3466"/>
      <c r="B51" s="3453"/>
      <c r="C51" s="3537" t="s">
        <v>577</v>
      </c>
      <c r="D51" s="3441" t="s">
        <v>575</v>
      </c>
      <c r="E51" s="3527">
        <v>0.21</v>
      </c>
      <c r="F51" s="3456" t="s">
        <v>1671</v>
      </c>
      <c r="G51" s="3538"/>
      <c r="H51" s="3539"/>
      <c r="I51" s="3540"/>
      <c r="J51" s="3538"/>
      <c r="K51" s="3541"/>
      <c r="L51" s="3542"/>
      <c r="M51" s="3543"/>
      <c r="N51" s="3540"/>
      <c r="O51" s="3538"/>
      <c r="P51" s="3544"/>
      <c r="Q51" s="3545"/>
      <c r="R51" s="3457"/>
      <c r="S51" s="3541"/>
      <c r="T51" s="3542"/>
      <c r="U51" s="3543"/>
      <c r="V51" s="3546"/>
      <c r="W51" s="3546"/>
      <c r="X51" s="3546"/>
      <c r="Y51" s="3546"/>
      <c r="Z51" s="3546"/>
      <c r="AA51" s="3546"/>
      <c r="AB51" s="3546"/>
      <c r="AC51" s="3540"/>
    </row>
    <row r="52" spans="1:29" s="3551" customFormat="1" ht="16.5" customHeight="1">
      <c r="A52" s="3547"/>
      <c r="B52" s="3548"/>
      <c r="C52" s="3537" t="s">
        <v>52</v>
      </c>
      <c r="D52" s="3441" t="s">
        <v>575</v>
      </c>
      <c r="E52" s="3527">
        <v>0.21</v>
      </c>
      <c r="F52" s="3456" t="s">
        <v>1671</v>
      </c>
      <c r="G52" s="3538"/>
      <c r="H52" s="3490"/>
      <c r="I52" s="3540"/>
      <c r="J52" s="3538"/>
      <c r="K52" s="3541"/>
      <c r="L52" s="3542"/>
      <c r="M52" s="3543"/>
      <c r="N52" s="3540"/>
      <c r="O52" s="3538"/>
      <c r="P52" s="3544"/>
      <c r="Q52" s="3545"/>
      <c r="R52" s="3457"/>
      <c r="S52" s="3541"/>
      <c r="T52" s="3542"/>
      <c r="U52" s="3549"/>
      <c r="V52" s="3550"/>
      <c r="W52" s="3550"/>
      <c r="X52" s="3550"/>
      <c r="Y52" s="3550"/>
      <c r="Z52" s="3550"/>
      <c r="AA52" s="3550"/>
      <c r="AB52" s="3550"/>
      <c r="AC52" s="3512"/>
    </row>
    <row r="53" spans="1:29" s="1326" customFormat="1" ht="16.5" customHeight="1">
      <c r="A53" s="3451" t="s">
        <v>878</v>
      </c>
      <c r="B53" s="3452" t="s">
        <v>578</v>
      </c>
      <c r="C53" s="3453"/>
      <c r="D53" s="3454"/>
      <c r="E53" s="3552"/>
      <c r="F53" s="3456"/>
      <c r="G53" s="3457"/>
      <c r="H53" s="3458"/>
      <c r="I53" s="3459"/>
      <c r="J53" s="3457"/>
      <c r="K53" s="3460"/>
      <c r="L53" s="3461"/>
      <c r="M53" s="3462"/>
      <c r="N53" s="3459"/>
      <c r="O53" s="3457"/>
      <c r="P53" s="3463"/>
      <c r="Q53" s="3464"/>
      <c r="R53" s="3457"/>
      <c r="S53" s="3460"/>
      <c r="T53" s="3461"/>
      <c r="U53" s="3462"/>
      <c r="V53" s="3465"/>
      <c r="W53" s="3465"/>
      <c r="X53" s="3465"/>
      <c r="Y53" s="3465"/>
      <c r="Z53" s="3465"/>
      <c r="AA53" s="3465"/>
      <c r="AB53" s="3465"/>
      <c r="AC53" s="3459"/>
    </row>
    <row r="54" spans="1:29" s="1326" customFormat="1" ht="16.5" customHeight="1">
      <c r="A54" s="3466"/>
      <c r="B54" s="3453"/>
      <c r="C54" s="3453"/>
      <c r="D54" s="3441" t="s">
        <v>865</v>
      </c>
      <c r="E54" s="3527">
        <v>0.21</v>
      </c>
      <c r="F54" s="3456" t="s">
        <v>1672</v>
      </c>
      <c r="G54" s="3528"/>
      <c r="H54" s="3553"/>
      <c r="I54" s="3512"/>
      <c r="J54" s="3528"/>
      <c r="K54" s="3460"/>
      <c r="L54" s="3461"/>
      <c r="M54" s="3462"/>
      <c r="N54" s="3459"/>
      <c r="O54" s="3457"/>
      <c r="P54" s="3463"/>
      <c r="Q54" s="3464"/>
      <c r="R54" s="3457"/>
      <c r="S54" s="3525"/>
      <c r="T54" s="3476"/>
      <c r="U54" s="3481"/>
      <c r="V54" s="3482"/>
      <c r="W54" s="3482"/>
      <c r="X54" s="3482"/>
      <c r="Y54" s="3482"/>
      <c r="Z54" s="3482"/>
      <c r="AA54" s="3482"/>
      <c r="AB54" s="3482"/>
      <c r="AC54" s="3474"/>
    </row>
    <row r="55" spans="1:29" s="1326" customFormat="1" ht="16.5" customHeight="1">
      <c r="A55" s="3451" t="s">
        <v>883</v>
      </c>
      <c r="B55" s="3452" t="s">
        <v>579</v>
      </c>
      <c r="C55" s="3453"/>
      <c r="D55" s="3454"/>
      <c r="E55" s="3552"/>
      <c r="F55" s="3456"/>
      <c r="G55" s="3457"/>
      <c r="H55" s="3458"/>
      <c r="I55" s="3459"/>
      <c r="J55" s="3457"/>
      <c r="K55" s="3460"/>
      <c r="L55" s="3461"/>
      <c r="M55" s="3462"/>
      <c r="N55" s="3459"/>
      <c r="O55" s="3457"/>
      <c r="P55" s="3463"/>
      <c r="Q55" s="3464"/>
      <c r="R55" s="3457"/>
      <c r="S55" s="3460"/>
      <c r="T55" s="3461"/>
      <c r="U55" s="3462"/>
      <c r="V55" s="3465"/>
      <c r="W55" s="3465"/>
      <c r="X55" s="3465"/>
      <c r="Y55" s="3465"/>
      <c r="Z55" s="3465"/>
      <c r="AA55" s="3465"/>
      <c r="AB55" s="3465"/>
      <c r="AC55" s="3459"/>
    </row>
    <row r="56" spans="1:29" s="1326" customFormat="1" ht="16.5" customHeight="1">
      <c r="A56" s="3466"/>
      <c r="B56" s="3453" t="s">
        <v>896</v>
      </c>
      <c r="C56" s="3453" t="s">
        <v>580</v>
      </c>
      <c r="D56" s="3441" t="s">
        <v>865</v>
      </c>
      <c r="E56" s="3527">
        <v>0.21</v>
      </c>
      <c r="F56" s="3456" t="s">
        <v>1673</v>
      </c>
      <c r="G56" s="3528"/>
      <c r="H56" s="3553"/>
      <c r="I56" s="3512"/>
      <c r="J56" s="3528"/>
      <c r="K56" s="3460"/>
      <c r="L56" s="3461"/>
      <c r="M56" s="3462"/>
      <c r="N56" s="3459"/>
      <c r="O56" s="3457"/>
      <c r="P56" s="3463"/>
      <c r="Q56" s="3464"/>
      <c r="R56" s="3457"/>
      <c r="S56" s="3525"/>
      <c r="T56" s="3476"/>
      <c r="U56" s="3481"/>
      <c r="V56" s="3482"/>
      <c r="W56" s="3482"/>
      <c r="X56" s="3482"/>
      <c r="Y56" s="3482"/>
      <c r="Z56" s="3482"/>
      <c r="AA56" s="3482"/>
      <c r="AB56" s="3482"/>
      <c r="AC56" s="3474"/>
    </row>
    <row r="57" spans="1:29" s="1326" customFormat="1" ht="16.5" customHeight="1">
      <c r="A57" s="3466"/>
      <c r="B57" s="3453" t="s">
        <v>897</v>
      </c>
      <c r="C57" s="3453" t="s">
        <v>581</v>
      </c>
      <c r="D57" s="3454"/>
      <c r="E57" s="3552"/>
      <c r="F57" s="3456"/>
      <c r="G57" s="3457"/>
      <c r="H57" s="3458"/>
      <c r="I57" s="3459"/>
      <c r="J57" s="3457"/>
      <c r="K57" s="3460"/>
      <c r="L57" s="3461"/>
      <c r="M57" s="3462"/>
      <c r="N57" s="3459"/>
      <c r="O57" s="3457"/>
      <c r="P57" s="3463"/>
      <c r="Q57" s="3464"/>
      <c r="R57" s="3457"/>
      <c r="S57" s="3460"/>
      <c r="T57" s="3461"/>
      <c r="U57" s="3462"/>
      <c r="V57" s="3465"/>
      <c r="W57" s="3465"/>
      <c r="X57" s="3465"/>
      <c r="Y57" s="3465"/>
      <c r="Z57" s="3465"/>
      <c r="AA57" s="3465"/>
      <c r="AB57" s="3465"/>
      <c r="AC57" s="3459"/>
    </row>
    <row r="58" spans="1:29" s="1326" customFormat="1" ht="16.5" customHeight="1">
      <c r="A58" s="3466"/>
      <c r="B58" s="3467"/>
      <c r="C58" s="3537" t="s">
        <v>582</v>
      </c>
      <c r="D58" s="3441"/>
      <c r="E58" s="3554"/>
      <c r="F58" s="3456"/>
      <c r="G58" s="3457"/>
      <c r="H58" s="3508"/>
      <c r="I58" s="3555"/>
      <c r="J58" s="3457"/>
      <c r="K58" s="3556"/>
      <c r="L58" s="3557"/>
      <c r="M58" s="3558"/>
      <c r="N58" s="3555"/>
      <c r="O58" s="3559"/>
      <c r="P58" s="3560"/>
      <c r="Q58" s="3561"/>
      <c r="R58" s="3457"/>
      <c r="S58" s="3460"/>
      <c r="T58" s="3461"/>
      <c r="U58" s="3462"/>
      <c r="V58" s="3465"/>
      <c r="W58" s="3465"/>
      <c r="X58" s="3465"/>
      <c r="Y58" s="3465"/>
      <c r="Z58" s="3465"/>
      <c r="AA58" s="3465"/>
      <c r="AB58" s="3465"/>
      <c r="AC58" s="3459"/>
    </row>
    <row r="59" spans="1:29" s="1326" customFormat="1" ht="16.5" customHeight="1">
      <c r="A59" s="3466"/>
      <c r="B59" s="3467"/>
      <c r="C59" s="3467" t="s">
        <v>519</v>
      </c>
      <c r="D59" s="3441"/>
      <c r="E59" s="3455"/>
      <c r="F59" s="3456"/>
      <c r="G59" s="3457"/>
      <c r="H59" s="3458"/>
      <c r="I59" s="3459"/>
      <c r="J59" s="3457"/>
      <c r="K59" s="3460"/>
      <c r="L59" s="3461"/>
      <c r="M59" s="3462"/>
      <c r="N59" s="3459"/>
      <c r="O59" s="3457"/>
      <c r="P59" s="3463"/>
      <c r="Q59" s="3464"/>
      <c r="R59" s="3457"/>
      <c r="S59" s="3460"/>
      <c r="T59" s="3461"/>
      <c r="U59" s="3462"/>
      <c r="V59" s="3465"/>
      <c r="W59" s="3465"/>
      <c r="X59" s="3465"/>
      <c r="Y59" s="3465"/>
      <c r="Z59" s="3465"/>
      <c r="AA59" s="3465"/>
      <c r="AB59" s="3465"/>
      <c r="AC59" s="3459"/>
    </row>
    <row r="60" spans="1:29" s="1326" customFormat="1" ht="16.5" customHeight="1">
      <c r="A60" s="3466"/>
      <c r="B60" s="3467"/>
      <c r="C60" s="3562"/>
      <c r="D60" s="3441" t="s">
        <v>887</v>
      </c>
      <c r="E60" s="3527">
        <v>0.21</v>
      </c>
      <c r="F60" s="3456" t="s">
        <v>1674</v>
      </c>
      <c r="G60" s="3499"/>
      <c r="H60" s="3563"/>
      <c r="I60" s="3512"/>
      <c r="J60" s="3499"/>
      <c r="K60" s="3564"/>
      <c r="L60" s="3565"/>
      <c r="M60" s="3477"/>
      <c r="N60" s="3512"/>
      <c r="O60" s="3499"/>
      <c r="P60" s="3566"/>
      <c r="Q60" s="3567"/>
      <c r="R60" s="3499"/>
      <c r="S60" s="3501"/>
      <c r="T60" s="3502"/>
      <c r="U60" s="3503"/>
      <c r="V60" s="3568"/>
      <c r="W60" s="3568"/>
      <c r="X60" s="3568"/>
      <c r="Y60" s="3568"/>
      <c r="Z60" s="3568"/>
      <c r="AA60" s="3568"/>
      <c r="AB60" s="3568"/>
      <c r="AC60" s="3500"/>
    </row>
    <row r="61" spans="1:29" s="1326" customFormat="1" ht="16.5" customHeight="1">
      <c r="A61" s="3466"/>
      <c r="B61" s="3453" t="s">
        <v>898</v>
      </c>
      <c r="C61" s="3453" t="s">
        <v>520</v>
      </c>
      <c r="D61" s="3454"/>
      <c r="E61" s="3554"/>
      <c r="F61" s="3456"/>
      <c r="G61" s="3528"/>
      <c r="H61" s="3529"/>
      <c r="I61" s="3530"/>
      <c r="J61" s="3528"/>
      <c r="K61" s="3531"/>
      <c r="L61" s="3532"/>
      <c r="M61" s="3533"/>
      <c r="N61" s="3530"/>
      <c r="O61" s="3528"/>
      <c r="P61" s="3534"/>
      <c r="Q61" s="3535"/>
      <c r="R61" s="3528"/>
      <c r="S61" s="3531"/>
      <c r="T61" s="3532"/>
      <c r="U61" s="3533"/>
      <c r="V61" s="3536"/>
      <c r="W61" s="3536"/>
      <c r="X61" s="3536"/>
      <c r="Y61" s="3536"/>
      <c r="Z61" s="3536"/>
      <c r="AA61" s="3536"/>
      <c r="AB61" s="3536"/>
      <c r="AC61" s="3530"/>
    </row>
    <row r="62" spans="1:29" s="1326" customFormat="1" ht="16.5" customHeight="1">
      <c r="A62" s="3451" t="s">
        <v>884</v>
      </c>
      <c r="B62" s="3452" t="s">
        <v>521</v>
      </c>
      <c r="C62" s="3453"/>
      <c r="D62" s="3441"/>
      <c r="E62" s="3527"/>
      <c r="F62" s="3456"/>
      <c r="G62" s="3457"/>
      <c r="H62" s="3458"/>
      <c r="I62" s="3459"/>
      <c r="J62" s="3457"/>
      <c r="K62" s="3460"/>
      <c r="L62" s="3461"/>
      <c r="M62" s="3462"/>
      <c r="N62" s="3459"/>
      <c r="O62" s="3457"/>
      <c r="P62" s="3463"/>
      <c r="Q62" s="3464"/>
      <c r="R62" s="3457"/>
      <c r="S62" s="3460"/>
      <c r="T62" s="3461"/>
      <c r="U62" s="3462"/>
      <c r="V62" s="3465"/>
      <c r="W62" s="3465"/>
      <c r="X62" s="3465"/>
      <c r="Y62" s="3465"/>
      <c r="Z62" s="3465"/>
      <c r="AA62" s="3465"/>
      <c r="AB62" s="3465"/>
      <c r="AC62" s="3459"/>
    </row>
    <row r="63" spans="1:29" s="1326" customFormat="1" ht="16.5" customHeight="1">
      <c r="A63" s="3466"/>
      <c r="B63" s="3453" t="s">
        <v>885</v>
      </c>
      <c r="C63" s="3453" t="s">
        <v>522</v>
      </c>
      <c r="D63" s="3441"/>
      <c r="E63" s="3455"/>
      <c r="F63" s="3456"/>
      <c r="G63" s="3457"/>
      <c r="H63" s="3458"/>
      <c r="I63" s="3459"/>
      <c r="J63" s="3457"/>
      <c r="K63" s="3460"/>
      <c r="L63" s="3461"/>
      <c r="M63" s="3462"/>
      <c r="N63" s="3459"/>
      <c r="O63" s="3457"/>
      <c r="P63" s="3463"/>
      <c r="Q63" s="3464"/>
      <c r="R63" s="3457"/>
      <c r="S63" s="3460"/>
      <c r="T63" s="3461"/>
      <c r="U63" s="3462"/>
      <c r="V63" s="3465"/>
      <c r="W63" s="3465"/>
      <c r="X63" s="3465"/>
      <c r="Y63" s="3465"/>
      <c r="Z63" s="3465"/>
      <c r="AA63" s="3465"/>
      <c r="AB63" s="3465"/>
      <c r="AC63" s="3459"/>
    </row>
    <row r="64" spans="1:29" s="1326" customFormat="1" ht="16.5" customHeight="1">
      <c r="A64" s="3466"/>
      <c r="B64" s="3453" t="s">
        <v>886</v>
      </c>
      <c r="C64" s="3453" t="s">
        <v>523</v>
      </c>
      <c r="D64" s="3441" t="s">
        <v>865</v>
      </c>
      <c r="E64" s="3527">
        <v>0.21</v>
      </c>
      <c r="F64" s="3456" t="s">
        <v>1675</v>
      </c>
      <c r="G64" s="3528"/>
      <c r="H64" s="3569"/>
      <c r="I64" s="3512"/>
      <c r="J64" s="3528"/>
      <c r="K64" s="3570"/>
      <c r="L64" s="3571"/>
      <c r="M64" s="3572"/>
      <c r="N64" s="3573"/>
      <c r="O64" s="3574"/>
      <c r="P64" s="3575"/>
      <c r="Q64" s="3576"/>
      <c r="R64" s="3457"/>
      <c r="S64" s="3570"/>
      <c r="T64" s="3476"/>
      <c r="U64" s="3481"/>
      <c r="V64" s="3482"/>
      <c r="W64" s="3482"/>
      <c r="X64" s="3482"/>
      <c r="Y64" s="3482"/>
      <c r="Z64" s="3482"/>
      <c r="AA64" s="3482"/>
      <c r="AB64" s="3482"/>
      <c r="AC64" s="3474"/>
    </row>
    <row r="65" spans="1:29" s="1326" customFormat="1" ht="16.5" customHeight="1">
      <c r="A65" s="3466"/>
      <c r="B65" s="3453" t="s">
        <v>1646</v>
      </c>
      <c r="C65" s="3453" t="s">
        <v>524</v>
      </c>
      <c r="D65" s="3441" t="s">
        <v>865</v>
      </c>
      <c r="E65" s="3527">
        <v>0.21</v>
      </c>
      <c r="F65" s="3456" t="s">
        <v>1675</v>
      </c>
      <c r="G65" s="3528"/>
      <c r="H65" s="3553"/>
      <c r="I65" s="3512"/>
      <c r="J65" s="3528"/>
      <c r="K65" s="3525"/>
      <c r="L65" s="3571"/>
      <c r="M65" s="3572"/>
      <c r="N65" s="3573"/>
      <c r="O65" s="3574"/>
      <c r="P65" s="3577"/>
      <c r="Q65" s="3576"/>
      <c r="R65" s="3457"/>
      <c r="S65" s="3525"/>
      <c r="T65" s="3476"/>
      <c r="U65" s="3481"/>
      <c r="V65" s="3482"/>
      <c r="W65" s="3482"/>
      <c r="X65" s="3482"/>
      <c r="Y65" s="3482"/>
      <c r="Z65" s="3482"/>
      <c r="AA65" s="3482"/>
      <c r="AB65" s="3482"/>
      <c r="AC65" s="3474"/>
    </row>
    <row r="66" spans="1:29" s="1326" customFormat="1" ht="16.5" customHeight="1">
      <c r="A66" s="3466"/>
      <c r="B66" s="3453" t="s">
        <v>1647</v>
      </c>
      <c r="C66" s="3453" t="s">
        <v>525</v>
      </c>
      <c r="D66" s="3441" t="s">
        <v>865</v>
      </c>
      <c r="E66" s="3527">
        <v>0.21</v>
      </c>
      <c r="F66" s="3456" t="s">
        <v>1675</v>
      </c>
      <c r="G66" s="3528"/>
      <c r="H66" s="3553"/>
      <c r="I66" s="3512"/>
      <c r="J66" s="3528"/>
      <c r="K66" s="3525"/>
      <c r="L66" s="3571"/>
      <c r="M66" s="3572"/>
      <c r="N66" s="3573"/>
      <c r="O66" s="3574"/>
      <c r="P66" s="3577"/>
      <c r="Q66" s="3576"/>
      <c r="R66" s="3457"/>
      <c r="S66" s="3525"/>
      <c r="T66" s="3476"/>
      <c r="U66" s="3481"/>
      <c r="V66" s="3482"/>
      <c r="W66" s="3482"/>
      <c r="X66" s="3482"/>
      <c r="Y66" s="3482"/>
      <c r="Z66" s="3482"/>
      <c r="AA66" s="3482"/>
      <c r="AB66" s="3482"/>
      <c r="AC66" s="3474"/>
    </row>
    <row r="67" spans="1:29" s="1326" customFormat="1" ht="16.5" customHeight="1">
      <c r="A67" s="3466"/>
      <c r="B67" s="3453" t="s">
        <v>1648</v>
      </c>
      <c r="C67" s="3453" t="s">
        <v>1282</v>
      </c>
      <c r="D67" s="3441" t="s">
        <v>865</v>
      </c>
      <c r="E67" s="3527">
        <v>0.21</v>
      </c>
      <c r="F67" s="3456" t="s">
        <v>1675</v>
      </c>
      <c r="G67" s="3528"/>
      <c r="H67" s="3569"/>
      <c r="I67" s="3512"/>
      <c r="J67" s="3528"/>
      <c r="K67" s="3570"/>
      <c r="L67" s="3571"/>
      <c r="M67" s="3572"/>
      <c r="N67" s="3573"/>
      <c r="O67" s="3574"/>
      <c r="P67" s="3575"/>
      <c r="Q67" s="3576"/>
      <c r="R67" s="3457"/>
      <c r="S67" s="3570"/>
      <c r="T67" s="3476"/>
      <c r="U67" s="3481"/>
      <c r="V67" s="3482"/>
      <c r="W67" s="3482"/>
      <c r="X67" s="3482"/>
      <c r="Y67" s="3482"/>
      <c r="Z67" s="3482"/>
      <c r="AA67" s="3482"/>
      <c r="AB67" s="3482"/>
      <c r="AC67" s="3474"/>
    </row>
    <row r="68" spans="1:29" s="1326" customFormat="1" ht="16.5" customHeight="1">
      <c r="A68" s="3466"/>
      <c r="B68" s="3453" t="s">
        <v>899</v>
      </c>
      <c r="C68" s="3453" t="s">
        <v>526</v>
      </c>
      <c r="D68" s="3441"/>
      <c r="E68" s="3484"/>
      <c r="F68" s="3456"/>
      <c r="G68" s="3457"/>
      <c r="H68" s="3458"/>
      <c r="I68" s="3459"/>
      <c r="J68" s="3457"/>
      <c r="K68" s="3525"/>
      <c r="L68" s="3571"/>
      <c r="M68" s="3572"/>
      <c r="N68" s="3573"/>
      <c r="O68" s="3574"/>
      <c r="P68" s="3577"/>
      <c r="Q68" s="3576"/>
      <c r="R68" s="3457"/>
      <c r="S68" s="3525"/>
      <c r="T68" s="3461"/>
      <c r="U68" s="3462"/>
      <c r="V68" s="3465"/>
      <c r="W68" s="3465"/>
      <c r="X68" s="3465"/>
      <c r="Y68" s="3465"/>
      <c r="Z68" s="3465"/>
      <c r="AA68" s="3465"/>
      <c r="AB68" s="3465"/>
      <c r="AC68" s="3459"/>
    </row>
    <row r="69" spans="1:29" s="1326" customFormat="1" ht="16.5" customHeight="1">
      <c r="A69" s="3466"/>
      <c r="B69" s="3467"/>
      <c r="C69" s="3453" t="s">
        <v>527</v>
      </c>
      <c r="D69" s="3441"/>
      <c r="E69" s="3484"/>
      <c r="F69" s="3456"/>
      <c r="G69" s="3457"/>
      <c r="H69" s="3458"/>
      <c r="I69" s="3459"/>
      <c r="J69" s="3457"/>
      <c r="K69" s="3525"/>
      <c r="L69" s="3571"/>
      <c r="M69" s="3572"/>
      <c r="N69" s="3573"/>
      <c r="O69" s="3574"/>
      <c r="P69" s="3577"/>
      <c r="Q69" s="3576"/>
      <c r="R69" s="3457"/>
      <c r="S69" s="3525"/>
      <c r="T69" s="3461"/>
      <c r="U69" s="3462"/>
      <c r="V69" s="3465"/>
      <c r="W69" s="3465"/>
      <c r="X69" s="3465"/>
      <c r="Y69" s="3465"/>
      <c r="Z69" s="3465"/>
      <c r="AA69" s="3465"/>
      <c r="AB69" s="3465"/>
      <c r="AC69" s="3459"/>
    </row>
    <row r="70" spans="1:29" s="1326" customFormat="1" ht="16.5" customHeight="1">
      <c r="A70" s="3466"/>
      <c r="B70" s="3467"/>
      <c r="C70" s="3578" t="s">
        <v>1649</v>
      </c>
      <c r="D70" s="3441" t="s">
        <v>865</v>
      </c>
      <c r="E70" s="3527">
        <v>0.21</v>
      </c>
      <c r="F70" s="3456" t="s">
        <v>1676</v>
      </c>
      <c r="G70" s="3528"/>
      <c r="H70" s="3553"/>
      <c r="I70" s="3512"/>
      <c r="J70" s="3528"/>
      <c r="K70" s="3525"/>
      <c r="L70" s="3571"/>
      <c r="M70" s="3572"/>
      <c r="N70" s="3573"/>
      <c r="O70" s="3574"/>
      <c r="P70" s="3577"/>
      <c r="Q70" s="3576"/>
      <c r="R70" s="3457"/>
      <c r="S70" s="3525"/>
      <c r="T70" s="3476"/>
      <c r="U70" s="3481"/>
      <c r="V70" s="3482"/>
      <c r="W70" s="3482"/>
      <c r="X70" s="3482"/>
      <c r="Y70" s="3482"/>
      <c r="Z70" s="3482"/>
      <c r="AA70" s="3482"/>
      <c r="AB70" s="3482"/>
      <c r="AC70" s="3474"/>
    </row>
    <row r="71" spans="1:29" s="1326" customFormat="1" ht="16.5" customHeight="1">
      <c r="A71" s="3466"/>
      <c r="B71" s="3467"/>
      <c r="C71" s="3578" t="s">
        <v>1650</v>
      </c>
      <c r="D71" s="3441" t="s">
        <v>865</v>
      </c>
      <c r="E71" s="3527">
        <v>0.21</v>
      </c>
      <c r="F71" s="3456" t="s">
        <v>1677</v>
      </c>
      <c r="G71" s="3528"/>
      <c r="H71" s="3553"/>
      <c r="I71" s="3512"/>
      <c r="J71" s="3528"/>
      <c r="K71" s="3525"/>
      <c r="L71" s="3571"/>
      <c r="M71" s="3572"/>
      <c r="N71" s="3573"/>
      <c r="O71" s="3574"/>
      <c r="P71" s="3577"/>
      <c r="Q71" s="3576"/>
      <c r="R71" s="3457"/>
      <c r="S71" s="3525"/>
      <c r="T71" s="3476"/>
      <c r="U71" s="3481"/>
      <c r="V71" s="3482"/>
      <c r="W71" s="3482"/>
      <c r="X71" s="3482"/>
      <c r="Y71" s="3482"/>
      <c r="Z71" s="3482"/>
      <c r="AA71" s="3482"/>
      <c r="AB71" s="3482"/>
      <c r="AC71" s="3474"/>
    </row>
    <row r="72" spans="1:29" s="1326" customFormat="1" ht="16.5" customHeight="1">
      <c r="A72" s="3466"/>
      <c r="B72" s="3467"/>
      <c r="C72" s="3578" t="s">
        <v>798</v>
      </c>
      <c r="D72" s="3441" t="s">
        <v>865</v>
      </c>
      <c r="E72" s="3527">
        <v>0.21</v>
      </c>
      <c r="F72" s="3456"/>
      <c r="G72" s="3528"/>
      <c r="H72" s="3553"/>
      <c r="I72" s="3512"/>
      <c r="J72" s="3528"/>
      <c r="K72" s="3525"/>
      <c r="L72" s="3571"/>
      <c r="M72" s="3572"/>
      <c r="N72" s="3573"/>
      <c r="O72" s="3574"/>
      <c r="P72" s="3577"/>
      <c r="Q72" s="3576"/>
      <c r="R72" s="3457"/>
      <c r="S72" s="3525"/>
      <c r="T72" s="3476"/>
      <c r="U72" s="3481"/>
      <c r="V72" s="3482"/>
      <c r="W72" s="3482"/>
      <c r="X72" s="3482"/>
      <c r="Y72" s="3482"/>
      <c r="Z72" s="3482"/>
      <c r="AA72" s="3482"/>
      <c r="AB72" s="3482"/>
      <c r="AC72" s="3474"/>
    </row>
    <row r="73" spans="1:29" s="3385" customFormat="1" ht="16.5" customHeight="1" thickBot="1">
      <c r="A73" s="3579"/>
      <c r="B73" s="3580"/>
      <c r="C73" s="3580"/>
      <c r="D73" s="3581"/>
      <c r="E73" s="3582"/>
      <c r="F73" s="3599"/>
      <c r="G73" s="3412"/>
      <c r="H73" s="3584"/>
      <c r="I73" s="3585"/>
      <c r="J73" s="3412"/>
      <c r="K73" s="3586"/>
      <c r="L73" s="3587"/>
      <c r="M73" s="3588"/>
      <c r="N73" s="3585"/>
      <c r="O73" s="3412"/>
      <c r="P73" s="3589"/>
      <c r="Q73" s="3590"/>
      <c r="R73" s="3412"/>
      <c r="S73" s="3586"/>
      <c r="T73" s="3587"/>
      <c r="U73" s="3588"/>
      <c r="V73" s="3591"/>
      <c r="W73" s="3591"/>
      <c r="X73" s="3591"/>
      <c r="Y73" s="3591"/>
      <c r="Z73" s="3591"/>
      <c r="AA73" s="3591"/>
      <c r="AB73" s="3591"/>
      <c r="AC73" s="3585"/>
    </row>
    <row r="74" spans="1:29" s="1326" customFormat="1" ht="13.5" customHeight="1">
      <c r="D74" s="3592"/>
      <c r="E74" s="4245"/>
      <c r="F74" s="4245"/>
      <c r="G74" s="3457"/>
      <c r="H74" s="3593"/>
      <c r="I74" s="3457"/>
      <c r="J74" s="3457"/>
      <c r="K74" s="3457"/>
      <c r="L74" s="3457"/>
      <c r="M74" s="3457"/>
      <c r="N74" s="3457"/>
      <c r="O74" s="3457"/>
      <c r="P74" s="3457"/>
      <c r="Q74" s="3457"/>
      <c r="R74" s="3457"/>
      <c r="S74" s="3457"/>
      <c r="T74" s="3457"/>
      <c r="U74" s="3457"/>
      <c r="V74" s="3457"/>
      <c r="W74" s="3457"/>
      <c r="X74" s="3457"/>
      <c r="Y74" s="3457"/>
      <c r="Z74" s="3457"/>
      <c r="AA74" s="3457"/>
      <c r="AB74" s="3457"/>
      <c r="AC74" s="3594"/>
    </row>
    <row r="75" spans="1:29" s="1326" customFormat="1" ht="13.5" customHeight="1">
      <c r="D75" s="3592"/>
      <c r="E75" s="4241"/>
      <c r="F75" s="4241"/>
      <c r="G75" s="3457"/>
      <c r="H75" s="3457"/>
      <c r="I75" s="3457"/>
      <c r="J75" s="3457"/>
      <c r="K75" s="3457"/>
      <c r="L75" s="3457"/>
      <c r="M75" s="3457"/>
      <c r="N75" s="3457"/>
      <c r="O75" s="3457"/>
      <c r="P75" s="3457"/>
      <c r="Q75" s="3457"/>
      <c r="R75" s="3457"/>
      <c r="S75" s="3457"/>
      <c r="T75" s="3457"/>
      <c r="U75" s="3457"/>
      <c r="V75" s="3457"/>
      <c r="W75" s="3457"/>
      <c r="X75" s="3457"/>
      <c r="Y75" s="3457"/>
      <c r="Z75" s="3457"/>
      <c r="AA75" s="3457"/>
      <c r="AB75" s="3457"/>
      <c r="AC75" s="3457"/>
    </row>
    <row r="76" spans="1:29" s="1326" customFormat="1" ht="13.5" customHeight="1">
      <c r="A76" s="3595" t="s">
        <v>518</v>
      </c>
      <c r="D76" s="3592"/>
      <c r="E76" s="4242"/>
      <c r="F76" s="4242"/>
      <c r="G76" s="3457"/>
      <c r="H76" s="3457"/>
      <c r="I76" s="3457"/>
      <c r="J76" s="3457"/>
      <c r="K76" s="3457"/>
      <c r="L76" s="3457"/>
      <c r="M76" s="3457"/>
      <c r="N76" s="3457"/>
      <c r="O76" s="3457"/>
      <c r="P76" s="3457"/>
      <c r="Q76" s="3457"/>
      <c r="R76" s="3457"/>
      <c r="S76" s="3457"/>
      <c r="T76" s="3457"/>
      <c r="U76" s="3457"/>
      <c r="V76" s="3457"/>
      <c r="W76" s="3457"/>
      <c r="X76" s="3457"/>
      <c r="Y76" s="3457"/>
      <c r="Z76" s="3457"/>
      <c r="AA76" s="3457"/>
      <c r="AB76" s="3457"/>
      <c r="AC76" s="3457"/>
    </row>
    <row r="77" spans="1:29" s="1326" customFormat="1" ht="13.5" customHeight="1">
      <c r="A77" s="3596" t="s">
        <v>238</v>
      </c>
      <c r="D77" s="3592"/>
      <c r="E77" s="4242"/>
      <c r="F77" s="4242"/>
      <c r="G77" s="3457"/>
      <c r="H77" s="3457"/>
      <c r="I77" s="3457"/>
      <c r="J77" s="3457"/>
      <c r="K77" s="3457"/>
      <c r="L77" s="3457"/>
      <c r="M77" s="3457"/>
      <c r="N77" s="3457"/>
      <c r="O77" s="3457"/>
      <c r="P77" s="3457"/>
      <c r="Q77" s="3457"/>
      <c r="R77" s="3457"/>
      <c r="S77" s="3457"/>
      <c r="T77" s="3457"/>
      <c r="U77" s="3457"/>
      <c r="V77" s="3457"/>
      <c r="W77" s="3457"/>
      <c r="X77" s="3457"/>
      <c r="Y77" s="3457"/>
      <c r="Z77" s="3457"/>
      <c r="AA77" s="3457"/>
      <c r="AB77" s="3457"/>
      <c r="AC77" s="3457"/>
    </row>
    <row r="78" spans="1:29" s="1326" customFormat="1" ht="13.5" customHeight="1">
      <c r="D78" s="3592"/>
      <c r="E78" s="3598"/>
      <c r="G78" s="3457"/>
      <c r="H78" s="3457"/>
      <c r="I78" s="3457"/>
      <c r="J78" s="3457"/>
      <c r="K78" s="3457"/>
      <c r="L78" s="3457"/>
      <c r="M78" s="3457"/>
      <c r="N78" s="3457"/>
      <c r="O78" s="3457"/>
      <c r="P78" s="3457"/>
      <c r="Q78" s="3457"/>
      <c r="R78" s="3457"/>
      <c r="S78" s="3457"/>
      <c r="T78" s="3457"/>
      <c r="U78" s="3457"/>
      <c r="V78" s="3457"/>
      <c r="W78" s="3457"/>
      <c r="X78" s="3457"/>
      <c r="Y78" s="3457"/>
      <c r="Z78" s="3457"/>
      <c r="AA78" s="3457"/>
      <c r="AB78" s="3457"/>
      <c r="AC78" s="3457"/>
    </row>
    <row r="79" spans="1:29" s="1326" customFormat="1" ht="13.5" customHeight="1">
      <c r="D79" s="3592"/>
      <c r="E79" s="3598"/>
      <c r="G79" s="3457"/>
      <c r="H79" s="3457"/>
      <c r="I79" s="3457"/>
      <c r="J79" s="3457"/>
      <c r="K79" s="3457"/>
      <c r="L79" s="3457"/>
      <c r="M79" s="3457"/>
      <c r="N79" s="3457"/>
      <c r="O79" s="3457"/>
      <c r="P79" s="3457"/>
      <c r="Q79" s="3457"/>
      <c r="R79" s="3457"/>
      <c r="S79" s="3457"/>
      <c r="T79" s="3457"/>
      <c r="U79" s="3457"/>
      <c r="V79" s="3457"/>
      <c r="W79" s="3457"/>
      <c r="X79" s="3457"/>
      <c r="Y79" s="3457"/>
      <c r="Z79" s="3457"/>
      <c r="AA79" s="3457"/>
      <c r="AB79" s="3457"/>
      <c r="AC79" s="3457"/>
    </row>
    <row r="80" spans="1:29" ht="13.5" customHeight="1">
      <c r="E80" s="3598"/>
    </row>
    <row r="81" spans="5:5" ht="13.5" customHeight="1">
      <c r="E81" s="3598"/>
    </row>
    <row r="82" spans="5:5" ht="13.5" customHeight="1">
      <c r="E82" s="3598"/>
    </row>
  </sheetData>
  <mergeCells count="14">
    <mergeCell ref="U8:AC8"/>
    <mergeCell ref="E75:F75"/>
    <mergeCell ref="E76:F76"/>
    <mergeCell ref="E77:F77"/>
    <mergeCell ref="S8:T8"/>
    <mergeCell ref="E74:F74"/>
    <mergeCell ref="H6:I6"/>
    <mergeCell ref="K6:N6"/>
    <mergeCell ref="P6:Q6"/>
    <mergeCell ref="S6:AC6"/>
    <mergeCell ref="K7:L7"/>
    <mergeCell ref="M7:N7"/>
    <mergeCell ref="S7:T7"/>
    <mergeCell ref="U7:AC7"/>
  </mergeCells>
  <phoneticPr fontId="103" type="noConversion"/>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92.xml><?xml version="1.0" encoding="utf-8"?>
<worksheet xmlns="http://schemas.openxmlformats.org/spreadsheetml/2006/main" xmlns:r="http://schemas.openxmlformats.org/officeDocument/2006/relationships">
  <sheetPr published="0" enableFormatConditionsCalculation="0">
    <tabColor theme="3"/>
    <pageSetUpPr fitToPage="1"/>
  </sheetPr>
  <dimension ref="A1:P49"/>
  <sheetViews>
    <sheetView showGridLines="0" zoomScaleNormal="100" workbookViewId="0">
      <selection activeCell="D32" sqref="D32"/>
    </sheetView>
  </sheetViews>
  <sheetFormatPr baseColWidth="10" defaultColWidth="8.85546875" defaultRowHeight="12.75"/>
  <cols>
    <col min="1" max="1" width="2.85546875" style="12" customWidth="1"/>
    <col min="2" max="2" width="21.85546875" style="12" bestFit="1" customWidth="1"/>
    <col min="3" max="3" width="11.28515625" style="12" customWidth="1"/>
    <col min="4" max="4" width="78.42578125" style="12" customWidth="1"/>
    <col min="5" max="5" width="9.42578125" style="47" customWidth="1"/>
    <col min="6" max="6" width="8.85546875" style="47" customWidth="1"/>
    <col min="7" max="7" width="18.85546875" style="47" customWidth="1"/>
    <col min="8" max="8" width="2" style="12" customWidth="1"/>
    <col min="9" max="16" width="15.7109375" style="12" customWidth="1"/>
    <col min="17" max="16384" width="8.85546875" style="12"/>
  </cols>
  <sheetData>
    <row r="1" spans="1:16" s="382" customFormat="1" ht="18">
      <c r="A1" s="374" t="s">
        <v>1933</v>
      </c>
      <c r="B1" s="374"/>
      <c r="C1" s="374"/>
      <c r="D1" s="384"/>
      <c r="E1" s="383"/>
      <c r="F1" s="381"/>
      <c r="G1" s="381"/>
    </row>
    <row r="2" spans="1:16" s="71" customFormat="1" ht="11.25">
      <c r="A2" s="357" t="str">
        <f>'PAGE DE GARDE'!C8</f>
        <v>ELECTRICITE</v>
      </c>
      <c r="B2" s="369"/>
      <c r="C2" s="2480" t="str">
        <f>'PAGE DE GARDE'!C10</f>
        <v>PT 2015-2016 V0</v>
      </c>
      <c r="D2" s="371"/>
      <c r="E2" s="370"/>
      <c r="F2" s="369"/>
      <c r="G2" s="369"/>
    </row>
    <row r="3" spans="1:16" s="71" customFormat="1" ht="11.25">
      <c r="A3" s="1320" t="str">
        <f>'PAGE DE GARDE'!C7</f>
        <v>GRD</v>
      </c>
      <c r="B3" s="369"/>
      <c r="C3" s="357"/>
      <c r="D3" s="371"/>
      <c r="E3" s="370"/>
      <c r="F3" s="369"/>
      <c r="G3" s="369"/>
    </row>
    <row r="4" spans="1:16" ht="13.5" thickBot="1">
      <c r="A4" s="233"/>
      <c r="E4" s="234"/>
    </row>
    <row r="5" spans="1:16" s="712" customFormat="1" ht="18.75" thickBot="1">
      <c r="A5" s="45"/>
      <c r="E5" s="713"/>
      <c r="F5" s="713"/>
      <c r="G5" s="713"/>
      <c r="I5" s="4250" t="s">
        <v>1521</v>
      </c>
      <c r="J5" s="4250"/>
      <c r="K5" s="4250"/>
      <c r="L5" s="4250"/>
      <c r="M5" s="4250" t="s">
        <v>1522</v>
      </c>
      <c r="N5" s="4250"/>
      <c r="O5" s="4250"/>
      <c r="P5" s="4250"/>
    </row>
    <row r="6" spans="1:16" s="46" customFormat="1" ht="15" customHeight="1" thickBot="1">
      <c r="A6" s="714"/>
      <c r="B6" s="715"/>
      <c r="C6" s="715"/>
      <c r="D6" s="715"/>
      <c r="E6" s="2847"/>
      <c r="F6" s="2849"/>
      <c r="G6" s="4248" t="s">
        <v>1651</v>
      </c>
      <c r="I6" s="4251" t="s">
        <v>554</v>
      </c>
      <c r="J6" s="4251" t="s">
        <v>854</v>
      </c>
      <c r="K6" s="4251" t="s">
        <v>239</v>
      </c>
      <c r="L6" s="4251" t="s">
        <v>586</v>
      </c>
      <c r="M6" s="4251" t="s">
        <v>554</v>
      </c>
      <c r="N6" s="4251" t="s">
        <v>854</v>
      </c>
      <c r="O6" s="4251" t="s">
        <v>239</v>
      </c>
      <c r="P6" s="4251" t="s">
        <v>586</v>
      </c>
    </row>
    <row r="7" spans="1:16" s="54" customFormat="1" ht="15" customHeight="1" thickBot="1">
      <c r="A7" s="716" t="s">
        <v>810</v>
      </c>
      <c r="B7" s="511"/>
      <c r="C7" s="511"/>
      <c r="D7" s="511"/>
      <c r="E7" s="2848"/>
      <c r="F7" s="2850" t="s">
        <v>240</v>
      </c>
      <c r="G7" s="4249"/>
      <c r="I7" s="4251"/>
      <c r="J7" s="4251"/>
      <c r="K7" s="4251"/>
      <c r="L7" s="4251"/>
      <c r="M7" s="4251"/>
      <c r="N7" s="4251"/>
      <c r="O7" s="4251"/>
      <c r="P7" s="4251"/>
    </row>
    <row r="8" spans="1:16" s="54" customFormat="1" ht="17.25" customHeight="1">
      <c r="A8" s="717" t="s">
        <v>241</v>
      </c>
      <c r="B8" s="718"/>
      <c r="C8" s="718"/>
      <c r="D8" s="718"/>
      <c r="E8" s="719"/>
      <c r="F8" s="2851"/>
      <c r="G8" s="2861"/>
      <c r="H8" s="57"/>
      <c r="I8" s="720"/>
      <c r="J8" s="721"/>
      <c r="K8" s="720"/>
      <c r="L8" s="722"/>
      <c r="M8" s="720"/>
      <c r="N8" s="721"/>
      <c r="O8" s="720"/>
      <c r="P8" s="722"/>
    </row>
    <row r="9" spans="1:16" s="54" customFormat="1" ht="17.25" customHeight="1">
      <c r="A9" s="723"/>
      <c r="B9" s="718"/>
      <c r="C9" s="724" t="s">
        <v>811</v>
      </c>
      <c r="D9" s="718"/>
      <c r="E9" s="719"/>
      <c r="F9" s="2852"/>
      <c r="G9" s="2862"/>
      <c r="H9" s="57"/>
      <c r="I9" s="720"/>
      <c r="J9" s="721"/>
      <c r="K9" s="720"/>
      <c r="L9" s="722"/>
      <c r="M9" s="720"/>
      <c r="N9" s="721"/>
      <c r="O9" s="720"/>
      <c r="P9" s="722"/>
    </row>
    <row r="10" spans="1:16" s="54" customFormat="1" ht="17.25" customHeight="1">
      <c r="A10" s="723"/>
      <c r="B10" s="725"/>
      <c r="C10" s="725"/>
      <c r="D10" s="725"/>
      <c r="E10" s="726"/>
      <c r="F10" s="2853"/>
      <c r="G10" s="2863"/>
      <c r="H10" s="61"/>
      <c r="I10" s="727"/>
      <c r="J10" s="728"/>
      <c r="K10" s="727"/>
      <c r="L10" s="729"/>
      <c r="M10" s="727"/>
      <c r="N10" s="728"/>
      <c r="O10" s="727"/>
      <c r="P10" s="729"/>
    </row>
    <row r="11" spans="1:16" s="54" customFormat="1" ht="17.25" customHeight="1">
      <c r="A11" s="730"/>
      <c r="B11" s="725"/>
      <c r="C11" s="731" t="s">
        <v>242</v>
      </c>
      <c r="D11" s="725"/>
      <c r="E11" s="732" t="s">
        <v>813</v>
      </c>
      <c r="F11" s="2852"/>
      <c r="G11" s="2862"/>
      <c r="H11" s="57"/>
      <c r="I11" s="733"/>
      <c r="J11" s="734"/>
      <c r="K11" s="733"/>
      <c r="L11" s="735"/>
      <c r="M11" s="733"/>
      <c r="N11" s="734"/>
      <c r="O11" s="733"/>
      <c r="P11" s="735"/>
    </row>
    <row r="12" spans="1:16" s="54" customFormat="1" ht="17.25" customHeight="1">
      <c r="A12" s="730"/>
      <c r="B12" s="725"/>
      <c r="C12" s="731" t="s">
        <v>243</v>
      </c>
      <c r="D12" s="725"/>
      <c r="E12" s="732" t="s">
        <v>813</v>
      </c>
      <c r="F12" s="2854"/>
      <c r="G12" s="2864"/>
      <c r="H12" s="57"/>
      <c r="I12" s="733"/>
      <c r="J12" s="734"/>
      <c r="K12" s="733"/>
      <c r="L12" s="735"/>
      <c r="M12" s="733"/>
      <c r="N12" s="734"/>
      <c r="O12" s="733"/>
      <c r="P12" s="735"/>
    </row>
    <row r="13" spans="1:16" s="54" customFormat="1" ht="17.25" customHeight="1">
      <c r="A13" s="730"/>
      <c r="B13" s="725"/>
      <c r="C13" s="731" t="s">
        <v>244</v>
      </c>
      <c r="D13" s="725"/>
      <c r="E13" s="732" t="s">
        <v>813</v>
      </c>
      <c r="F13" s="2854"/>
      <c r="G13" s="2864"/>
      <c r="H13" s="57"/>
      <c r="I13" s="733"/>
      <c r="J13" s="734"/>
      <c r="K13" s="733"/>
      <c r="L13" s="735"/>
      <c r="M13" s="733"/>
      <c r="N13" s="734"/>
      <c r="O13" s="733"/>
      <c r="P13" s="735"/>
    </row>
    <row r="14" spans="1:16" s="54" customFormat="1" ht="17.25" customHeight="1">
      <c r="A14" s="730"/>
      <c r="B14" s="725"/>
      <c r="C14" s="731" t="s">
        <v>564</v>
      </c>
      <c r="D14" s="725"/>
      <c r="E14" s="732" t="s">
        <v>856</v>
      </c>
      <c r="F14" s="2854"/>
      <c r="G14" s="2864"/>
      <c r="H14" s="57"/>
      <c r="I14" s="733"/>
      <c r="J14" s="734"/>
      <c r="K14" s="733"/>
      <c r="L14" s="735"/>
      <c r="M14" s="733"/>
      <c r="N14" s="734"/>
      <c r="O14" s="733"/>
      <c r="P14" s="735"/>
    </row>
    <row r="15" spans="1:16" s="71" customFormat="1" ht="17.25" customHeight="1">
      <c r="A15" s="736" t="s">
        <v>857</v>
      </c>
      <c r="B15" s="737" t="s">
        <v>245</v>
      </c>
      <c r="C15" s="738"/>
      <c r="D15" s="738"/>
      <c r="E15" s="739"/>
      <c r="F15" s="752"/>
      <c r="G15" s="2865"/>
      <c r="H15" s="70"/>
      <c r="I15" s="741"/>
      <c r="J15" s="742"/>
      <c r="K15" s="741"/>
      <c r="L15" s="743"/>
      <c r="M15" s="741"/>
      <c r="N15" s="742"/>
      <c r="O15" s="741"/>
      <c r="P15" s="743"/>
    </row>
    <row r="16" spans="1:16" s="71" customFormat="1" ht="17.25" customHeight="1">
      <c r="A16" s="744"/>
      <c r="B16" s="745" t="s">
        <v>858</v>
      </c>
      <c r="C16" s="745" t="s">
        <v>246</v>
      </c>
      <c r="D16" s="738"/>
      <c r="E16" s="739"/>
      <c r="F16" s="752"/>
      <c r="G16" s="2865"/>
      <c r="H16" s="70"/>
      <c r="I16" s="741"/>
      <c r="J16" s="742"/>
      <c r="K16" s="741"/>
      <c r="L16" s="743"/>
      <c r="M16" s="741"/>
      <c r="N16" s="742"/>
      <c r="O16" s="741"/>
      <c r="P16" s="743"/>
    </row>
    <row r="17" spans="1:16" s="71" customFormat="1" ht="17.25" customHeight="1">
      <c r="A17" s="744"/>
      <c r="B17" s="745" t="s">
        <v>859</v>
      </c>
      <c r="C17" s="745" t="s">
        <v>247</v>
      </c>
      <c r="D17" s="738"/>
      <c r="E17" s="746"/>
      <c r="F17" s="752"/>
      <c r="G17" s="2865"/>
      <c r="H17" s="70"/>
      <c r="I17" s="741"/>
      <c r="J17" s="742"/>
      <c r="K17" s="741"/>
      <c r="L17" s="743"/>
      <c r="M17" s="741"/>
      <c r="N17" s="742"/>
      <c r="O17" s="741"/>
      <c r="P17" s="743"/>
    </row>
    <row r="18" spans="1:16" s="71" customFormat="1" ht="17.25" customHeight="1">
      <c r="A18" s="744"/>
      <c r="B18" s="747"/>
      <c r="C18" s="707" t="s">
        <v>248</v>
      </c>
      <c r="D18" s="748"/>
      <c r="E18" s="746"/>
      <c r="F18" s="752"/>
      <c r="G18" s="2865"/>
      <c r="H18" s="70"/>
      <c r="I18" s="741"/>
      <c r="J18" s="742"/>
      <c r="K18" s="741"/>
      <c r="L18" s="743"/>
      <c r="M18" s="741"/>
      <c r="N18" s="742"/>
      <c r="O18" s="741"/>
      <c r="P18" s="743"/>
    </row>
    <row r="19" spans="1:16" s="71" customFormat="1" ht="17.25" customHeight="1">
      <c r="A19" s="744"/>
      <c r="B19" s="747"/>
      <c r="C19" s="707" t="s">
        <v>249</v>
      </c>
      <c r="D19" s="748"/>
      <c r="E19" s="746"/>
      <c r="F19" s="752"/>
      <c r="G19" s="2865"/>
      <c r="H19" s="70"/>
      <c r="I19" s="741"/>
      <c r="J19" s="742"/>
      <c r="K19" s="741"/>
      <c r="L19" s="743"/>
      <c r="M19" s="741"/>
      <c r="N19" s="742"/>
      <c r="O19" s="741"/>
      <c r="P19" s="743"/>
    </row>
    <row r="20" spans="1:16" s="71" customFormat="1" ht="17.25" customHeight="1">
      <c r="A20" s="744"/>
      <c r="B20" s="747"/>
      <c r="C20" s="749" t="s">
        <v>250</v>
      </c>
      <c r="D20" s="750"/>
      <c r="E20" s="746"/>
      <c r="F20" s="752"/>
      <c r="G20" s="2865"/>
      <c r="H20" s="70"/>
      <c r="I20" s="741"/>
      <c r="J20" s="742"/>
      <c r="K20" s="741"/>
      <c r="L20" s="743"/>
      <c r="M20" s="741"/>
      <c r="N20" s="742"/>
      <c r="O20" s="741"/>
      <c r="P20" s="743"/>
    </row>
    <row r="21" spans="1:16" s="71" customFormat="1" ht="17.25" customHeight="1">
      <c r="A21" s="744"/>
      <c r="B21" s="747"/>
      <c r="C21" s="749" t="s">
        <v>861</v>
      </c>
      <c r="D21" s="750"/>
      <c r="E21" s="732" t="s">
        <v>251</v>
      </c>
      <c r="F21" s="2855">
        <v>0.21</v>
      </c>
      <c r="G21" s="2866" t="s">
        <v>1653</v>
      </c>
      <c r="H21" s="70"/>
      <c r="I21" s="751"/>
      <c r="J21" s="751"/>
      <c r="K21" s="752"/>
      <c r="L21" s="740"/>
      <c r="M21" s="751"/>
      <c r="N21" s="751"/>
      <c r="O21" s="752"/>
      <c r="P21" s="740"/>
    </row>
    <row r="22" spans="1:16" s="71" customFormat="1" ht="17.25" customHeight="1">
      <c r="A22" s="744"/>
      <c r="B22" s="747"/>
      <c r="C22" s="708" t="s">
        <v>252</v>
      </c>
      <c r="D22" s="753"/>
      <c r="E22" s="732" t="s">
        <v>253</v>
      </c>
      <c r="F22" s="2856">
        <v>0.21</v>
      </c>
      <c r="G22" s="2866" t="s">
        <v>1653</v>
      </c>
      <c r="H22" s="80"/>
      <c r="I22" s="751"/>
      <c r="J22" s="751"/>
      <c r="K22" s="754"/>
      <c r="L22" s="740"/>
      <c r="M22" s="751"/>
      <c r="N22" s="751"/>
      <c r="O22" s="754"/>
      <c r="P22" s="740"/>
    </row>
    <row r="23" spans="1:16" s="71" customFormat="1" ht="17.25" customHeight="1">
      <c r="A23" s="744"/>
      <c r="B23" s="747"/>
      <c r="C23" s="753"/>
      <c r="D23" s="753"/>
      <c r="E23" s="755" t="s">
        <v>4</v>
      </c>
      <c r="F23" s="754"/>
      <c r="G23" s="2866"/>
      <c r="H23" s="84"/>
      <c r="I23" s="756"/>
      <c r="J23" s="757"/>
      <c r="K23" s="757"/>
      <c r="L23" s="758"/>
      <c r="M23" s="756"/>
      <c r="N23" s="757"/>
      <c r="O23" s="757"/>
      <c r="P23" s="758"/>
    </row>
    <row r="24" spans="1:16" s="71" customFormat="1" ht="17.25" customHeight="1">
      <c r="A24" s="744"/>
      <c r="B24" s="747"/>
      <c r="C24" s="708" t="s">
        <v>232</v>
      </c>
      <c r="D24" s="753"/>
      <c r="E24" s="732" t="s">
        <v>254</v>
      </c>
      <c r="F24" s="2856">
        <v>0.21</v>
      </c>
      <c r="G24" s="2866" t="s">
        <v>1653</v>
      </c>
      <c r="H24" s="85"/>
      <c r="I24" s="751"/>
      <c r="J24" s="751"/>
      <c r="K24" s="754"/>
      <c r="L24" s="740"/>
      <c r="M24" s="751"/>
      <c r="N24" s="751"/>
      <c r="O24" s="754"/>
      <c r="P24" s="740"/>
    </row>
    <row r="25" spans="1:16" s="71" customFormat="1" ht="17.25" customHeight="1">
      <c r="A25" s="744"/>
      <c r="B25" s="747"/>
      <c r="C25" s="708" t="s">
        <v>233</v>
      </c>
      <c r="D25" s="753"/>
      <c r="E25" s="732" t="s">
        <v>254</v>
      </c>
      <c r="F25" s="2856">
        <v>0.21</v>
      </c>
      <c r="G25" s="2866" t="s">
        <v>1653</v>
      </c>
      <c r="H25" s="80"/>
      <c r="I25" s="751"/>
      <c r="J25" s="751"/>
      <c r="K25" s="754"/>
      <c r="L25" s="740"/>
      <c r="M25" s="751"/>
      <c r="N25" s="751"/>
      <c r="O25" s="754"/>
      <c r="P25" s="740"/>
    </row>
    <row r="26" spans="1:16" s="71" customFormat="1" ht="17.25" customHeight="1">
      <c r="A26" s="744"/>
      <c r="B26" s="747"/>
      <c r="C26" s="708" t="s">
        <v>255</v>
      </c>
      <c r="D26" s="753"/>
      <c r="E26" s="732" t="s">
        <v>254</v>
      </c>
      <c r="F26" s="2856">
        <v>0.21</v>
      </c>
      <c r="G26" s="2866" t="s">
        <v>1653</v>
      </c>
      <c r="H26" s="80"/>
      <c r="I26" s="751"/>
      <c r="J26" s="751"/>
      <c r="K26" s="754"/>
      <c r="L26" s="740"/>
      <c r="M26" s="751"/>
      <c r="N26" s="751"/>
      <c r="O26" s="754"/>
      <c r="P26" s="740"/>
    </row>
    <row r="27" spans="1:16" s="71" customFormat="1" ht="17.25" customHeight="1">
      <c r="A27" s="744"/>
      <c r="B27" s="745" t="s">
        <v>866</v>
      </c>
      <c r="C27" s="745" t="s">
        <v>256</v>
      </c>
      <c r="D27" s="738"/>
      <c r="E27" s="732" t="s">
        <v>254</v>
      </c>
      <c r="F27" s="2856">
        <v>0.21</v>
      </c>
      <c r="G27" s="2866" t="s">
        <v>1654</v>
      </c>
      <c r="H27" s="87"/>
      <c r="I27" s="751"/>
      <c r="J27" s="751"/>
      <c r="K27" s="751"/>
      <c r="L27" s="759"/>
      <c r="M27" s="751"/>
      <c r="N27" s="751"/>
      <c r="O27" s="751"/>
      <c r="P27" s="759"/>
    </row>
    <row r="28" spans="1:16" s="71" customFormat="1" ht="17.25" customHeight="1">
      <c r="A28" s="736" t="s">
        <v>867</v>
      </c>
      <c r="B28" s="737" t="s">
        <v>257</v>
      </c>
      <c r="C28" s="738"/>
      <c r="D28" s="738"/>
      <c r="E28" s="739"/>
      <c r="F28" s="2857"/>
      <c r="G28" s="2866"/>
      <c r="H28" s="87"/>
      <c r="I28" s="760"/>
      <c r="J28" s="760"/>
      <c r="K28" s="760"/>
      <c r="L28" s="758"/>
      <c r="M28" s="760"/>
      <c r="N28" s="760"/>
      <c r="O28" s="760"/>
      <c r="P28" s="758"/>
    </row>
    <row r="29" spans="1:16" s="71" customFormat="1" ht="17.25" customHeight="1">
      <c r="A29" s="744"/>
      <c r="B29" s="745" t="s">
        <v>868</v>
      </c>
      <c r="C29" s="761" t="s">
        <v>1652</v>
      </c>
      <c r="D29" s="762"/>
      <c r="E29" s="732" t="s">
        <v>254</v>
      </c>
      <c r="F29" s="2856">
        <v>0.21</v>
      </c>
      <c r="G29" s="2866" t="s">
        <v>1655</v>
      </c>
      <c r="H29" s="87"/>
      <c r="I29" s="751"/>
      <c r="J29" s="751"/>
      <c r="K29" s="751"/>
      <c r="L29" s="759"/>
      <c r="M29" s="751"/>
      <c r="N29" s="751"/>
      <c r="O29" s="751"/>
      <c r="P29" s="759"/>
    </row>
    <row r="30" spans="1:16" s="71" customFormat="1" ht="17.25" customHeight="1">
      <c r="A30" s="744"/>
      <c r="B30" s="745" t="s">
        <v>869</v>
      </c>
      <c r="C30" s="761" t="s">
        <v>258</v>
      </c>
      <c r="D30" s="762"/>
      <c r="E30" s="732" t="s">
        <v>254</v>
      </c>
      <c r="F30" s="2856">
        <v>0.21</v>
      </c>
      <c r="G30" s="2866" t="s">
        <v>1656</v>
      </c>
      <c r="H30" s="87"/>
      <c r="I30" s="751"/>
      <c r="J30" s="751"/>
      <c r="K30" s="751"/>
      <c r="L30" s="759"/>
      <c r="M30" s="751"/>
      <c r="N30" s="751"/>
      <c r="O30" s="751"/>
      <c r="P30" s="759"/>
    </row>
    <row r="31" spans="1:16" s="71" customFormat="1" ht="17.25" customHeight="1">
      <c r="A31" s="744"/>
      <c r="B31" s="745" t="s">
        <v>870</v>
      </c>
      <c r="C31" s="761" t="s">
        <v>259</v>
      </c>
      <c r="D31" s="762"/>
      <c r="E31" s="732" t="s">
        <v>254</v>
      </c>
      <c r="F31" s="2856">
        <v>0.21</v>
      </c>
      <c r="G31" s="2866" t="s">
        <v>1657</v>
      </c>
      <c r="H31" s="87"/>
      <c r="I31" s="751"/>
      <c r="J31" s="751"/>
      <c r="K31" s="751"/>
      <c r="L31" s="759"/>
      <c r="M31" s="751"/>
      <c r="N31" s="751"/>
      <c r="O31" s="751"/>
      <c r="P31" s="759"/>
    </row>
    <row r="32" spans="1:16" s="71" customFormat="1" ht="17.25" customHeight="1">
      <c r="A32" s="744"/>
      <c r="B32" s="745" t="s">
        <v>871</v>
      </c>
      <c r="C32" s="761" t="s">
        <v>260</v>
      </c>
      <c r="D32" s="762"/>
      <c r="E32" s="732" t="s">
        <v>254</v>
      </c>
      <c r="F32" s="2856">
        <v>0.21</v>
      </c>
      <c r="G32" s="2866" t="s">
        <v>1658</v>
      </c>
      <c r="H32" s="87"/>
      <c r="I32" s="751"/>
      <c r="J32" s="751"/>
      <c r="K32" s="751"/>
      <c r="L32" s="759"/>
      <c r="M32" s="751"/>
      <c r="N32" s="751"/>
      <c r="O32" s="751"/>
      <c r="P32" s="759"/>
    </row>
    <row r="33" spans="1:16" s="71" customFormat="1" ht="17.25" customHeight="1">
      <c r="A33" s="736" t="s">
        <v>872</v>
      </c>
      <c r="B33" s="737" t="s">
        <v>261</v>
      </c>
      <c r="C33" s="738"/>
      <c r="D33" s="738"/>
      <c r="E33" s="746"/>
      <c r="F33" s="2854"/>
      <c r="G33" s="2866"/>
      <c r="H33" s="87"/>
      <c r="I33" s="760"/>
      <c r="J33" s="760"/>
      <c r="K33" s="760"/>
      <c r="L33" s="758"/>
      <c r="M33" s="760"/>
      <c r="N33" s="760"/>
      <c r="O33" s="760"/>
      <c r="P33" s="758"/>
    </row>
    <row r="34" spans="1:16" s="71" customFormat="1" ht="17.25" customHeight="1">
      <c r="A34" s="744"/>
      <c r="B34" s="745" t="s">
        <v>873</v>
      </c>
      <c r="C34" s="745" t="s">
        <v>1482</v>
      </c>
      <c r="D34" s="738"/>
      <c r="E34" s="732" t="s">
        <v>254</v>
      </c>
      <c r="F34" s="2856">
        <v>0.21</v>
      </c>
      <c r="G34" s="2866"/>
      <c r="H34" s="87"/>
      <c r="I34" s="751"/>
      <c r="J34" s="751"/>
      <c r="K34" s="751"/>
      <c r="L34" s="759"/>
      <c r="M34" s="751"/>
      <c r="N34" s="751"/>
      <c r="O34" s="751"/>
      <c r="P34" s="759"/>
    </row>
    <row r="35" spans="1:16" s="71" customFormat="1" ht="17.25" customHeight="1">
      <c r="A35" s="744"/>
      <c r="B35" s="745" t="s">
        <v>874</v>
      </c>
      <c r="C35" s="745" t="s">
        <v>1483</v>
      </c>
      <c r="D35" s="738"/>
      <c r="E35" s="732" t="s">
        <v>254</v>
      </c>
      <c r="F35" s="2856">
        <v>0.21</v>
      </c>
      <c r="G35" s="2866" t="s">
        <v>1659</v>
      </c>
      <c r="H35" s="87"/>
      <c r="I35" s="751"/>
      <c r="J35" s="751"/>
      <c r="K35" s="751"/>
      <c r="L35" s="759"/>
      <c r="M35" s="751"/>
      <c r="N35" s="751"/>
      <c r="O35" s="751"/>
      <c r="P35" s="759"/>
    </row>
    <row r="36" spans="1:16" s="71" customFormat="1" ht="17.25" customHeight="1">
      <c r="A36" s="744"/>
      <c r="B36" s="745" t="s">
        <v>875</v>
      </c>
      <c r="C36" s="745" t="s">
        <v>1276</v>
      </c>
      <c r="D36" s="738"/>
      <c r="E36" s="732" t="s">
        <v>254</v>
      </c>
      <c r="F36" s="2856">
        <v>0.21</v>
      </c>
      <c r="G36" s="2866" t="s">
        <v>1660</v>
      </c>
      <c r="H36" s="87"/>
      <c r="I36" s="751"/>
      <c r="J36" s="751"/>
      <c r="K36" s="751"/>
      <c r="L36" s="759"/>
      <c r="M36" s="751"/>
      <c r="N36" s="751"/>
      <c r="O36" s="751"/>
      <c r="P36" s="759"/>
    </row>
    <row r="37" spans="1:16" s="71" customFormat="1" ht="17.25" customHeight="1">
      <c r="A37" s="744"/>
      <c r="B37" s="745" t="s">
        <v>1481</v>
      </c>
      <c r="C37" s="745" t="s">
        <v>1484</v>
      </c>
      <c r="D37" s="738"/>
      <c r="E37" s="732" t="s">
        <v>254</v>
      </c>
      <c r="F37" s="2856">
        <v>0.21</v>
      </c>
      <c r="G37" s="2866" t="s">
        <v>1661</v>
      </c>
      <c r="H37" s="87"/>
      <c r="I37" s="751"/>
      <c r="J37" s="751"/>
      <c r="K37" s="751"/>
      <c r="L37" s="759"/>
      <c r="M37" s="751"/>
      <c r="N37" s="751"/>
      <c r="O37" s="751"/>
      <c r="P37" s="759"/>
    </row>
    <row r="38" spans="1:16" s="71" customFormat="1" ht="17.25" customHeight="1">
      <c r="A38" s="744"/>
      <c r="B38" s="745" t="s">
        <v>1485</v>
      </c>
      <c r="C38" s="745" t="s">
        <v>1280</v>
      </c>
      <c r="D38" s="738"/>
      <c r="E38" s="732" t="s">
        <v>254</v>
      </c>
      <c r="F38" s="2856">
        <v>0.21</v>
      </c>
      <c r="G38" s="2866" t="s">
        <v>1662</v>
      </c>
      <c r="H38" s="87"/>
      <c r="I38" s="751"/>
      <c r="J38" s="751"/>
      <c r="K38" s="751"/>
      <c r="L38" s="759"/>
      <c r="M38" s="751"/>
      <c r="N38" s="751"/>
      <c r="O38" s="751"/>
      <c r="P38" s="759"/>
    </row>
    <row r="39" spans="1:16" s="71" customFormat="1" ht="17.25" customHeight="1">
      <c r="A39" s="744"/>
      <c r="B39" s="745" t="s">
        <v>1486</v>
      </c>
      <c r="C39" s="745" t="s">
        <v>1283</v>
      </c>
      <c r="D39" s="763"/>
      <c r="E39" s="732" t="s">
        <v>254</v>
      </c>
      <c r="F39" s="2856">
        <v>0.21</v>
      </c>
      <c r="G39" s="2866" t="s">
        <v>1663</v>
      </c>
      <c r="H39" s="87"/>
      <c r="I39" s="770"/>
      <c r="J39" s="770"/>
      <c r="K39" s="770"/>
      <c r="L39" s="1212"/>
      <c r="M39" s="770"/>
      <c r="N39" s="770"/>
      <c r="O39" s="770"/>
      <c r="P39" s="1212"/>
    </row>
    <row r="40" spans="1:16" s="71" customFormat="1" ht="17.25" customHeight="1">
      <c r="A40" s="744"/>
      <c r="B40" s="2153"/>
      <c r="C40" s="2153" t="s">
        <v>1487</v>
      </c>
      <c r="D40" s="763" t="s">
        <v>1284</v>
      </c>
      <c r="E40" s="732" t="s">
        <v>254</v>
      </c>
      <c r="F40" s="2856">
        <v>0.21</v>
      </c>
      <c r="G40" s="2866" t="s">
        <v>1664</v>
      </c>
      <c r="H40" s="87"/>
      <c r="I40" s="770"/>
      <c r="J40" s="770"/>
      <c r="K40" s="770"/>
      <c r="L40" s="1212"/>
      <c r="M40" s="770"/>
      <c r="N40" s="770"/>
      <c r="O40" s="770"/>
      <c r="P40" s="1212"/>
    </row>
    <row r="41" spans="1:16" s="71" customFormat="1" ht="17.25" customHeight="1">
      <c r="A41" s="744"/>
      <c r="B41" s="2153"/>
      <c r="C41" s="2153" t="s">
        <v>1488</v>
      </c>
      <c r="D41" s="763" t="s">
        <v>1286</v>
      </c>
      <c r="E41" s="732" t="s">
        <v>254</v>
      </c>
      <c r="F41" s="2856">
        <v>0.21</v>
      </c>
      <c r="G41" s="2866" t="s">
        <v>1665</v>
      </c>
      <c r="H41" s="87"/>
      <c r="I41" s="770"/>
      <c r="J41" s="770"/>
      <c r="K41" s="770"/>
      <c r="L41" s="1212"/>
      <c r="M41" s="770"/>
      <c r="N41" s="770"/>
      <c r="O41" s="770"/>
      <c r="P41" s="1212"/>
    </row>
    <row r="42" spans="1:16" s="71" customFormat="1" ht="17.25" customHeight="1">
      <c r="A42" s="744"/>
      <c r="B42" s="2153"/>
      <c r="C42" s="2153" t="s">
        <v>1489</v>
      </c>
      <c r="D42" s="763" t="s">
        <v>1287</v>
      </c>
      <c r="E42" s="732" t="s">
        <v>254</v>
      </c>
      <c r="F42" s="2856">
        <v>0.21</v>
      </c>
      <c r="G42" s="2866" t="s">
        <v>1666</v>
      </c>
      <c r="H42" s="87"/>
      <c r="I42" s="770"/>
      <c r="J42" s="770"/>
      <c r="K42" s="770"/>
      <c r="L42" s="1212"/>
      <c r="M42" s="770"/>
      <c r="N42" s="770"/>
      <c r="O42" s="770"/>
      <c r="P42" s="1212"/>
    </row>
    <row r="43" spans="1:16" s="71" customFormat="1" ht="17.25" customHeight="1">
      <c r="A43" s="744"/>
      <c r="B43" s="2153"/>
      <c r="C43" s="2153" t="s">
        <v>1490</v>
      </c>
      <c r="D43" s="763" t="s">
        <v>1285</v>
      </c>
      <c r="E43" s="732" t="s">
        <v>254</v>
      </c>
      <c r="F43" s="2856">
        <v>0.21</v>
      </c>
      <c r="G43" s="2866" t="s">
        <v>1667</v>
      </c>
      <c r="H43" s="87"/>
      <c r="I43" s="770"/>
      <c r="J43" s="770"/>
      <c r="K43" s="770"/>
      <c r="L43" s="1212"/>
      <c r="M43" s="770"/>
      <c r="N43" s="770"/>
      <c r="O43" s="770"/>
      <c r="P43" s="1212"/>
    </row>
    <row r="44" spans="1:16" s="71" customFormat="1" ht="17.25" customHeight="1">
      <c r="A44" s="744"/>
      <c r="B44" s="2153"/>
      <c r="C44" s="2153"/>
      <c r="D44" s="763"/>
      <c r="E44" s="2154"/>
      <c r="F44" s="2858"/>
      <c r="G44" s="2866"/>
      <c r="H44" s="87"/>
      <c r="I44" s="770"/>
      <c r="J44" s="770"/>
      <c r="K44" s="770"/>
      <c r="L44" s="1212"/>
      <c r="M44" s="770"/>
      <c r="N44" s="770"/>
      <c r="O44" s="770"/>
      <c r="P44" s="1212"/>
    </row>
    <row r="45" spans="1:16" s="71" customFormat="1" ht="17.25" customHeight="1">
      <c r="A45" s="736" t="s">
        <v>876</v>
      </c>
      <c r="B45" s="763"/>
      <c r="C45" s="763"/>
      <c r="D45" s="763"/>
      <c r="E45" s="764"/>
      <c r="F45" s="2859"/>
      <c r="G45" s="2866"/>
      <c r="H45" s="87"/>
      <c r="I45" s="765"/>
      <c r="J45" s="766"/>
      <c r="K45" s="765"/>
      <c r="L45" s="767"/>
      <c r="M45" s="765"/>
      <c r="N45" s="766"/>
      <c r="O45" s="765"/>
      <c r="P45" s="767"/>
    </row>
    <row r="46" spans="1:16" s="71" customFormat="1" ht="17.25" customHeight="1">
      <c r="A46" s="768"/>
      <c r="B46" s="763"/>
      <c r="C46" s="769" t="s">
        <v>185</v>
      </c>
      <c r="D46" s="763"/>
      <c r="E46" s="732" t="s">
        <v>254</v>
      </c>
      <c r="F46" s="2856">
        <v>0.21</v>
      </c>
      <c r="G46" s="2866" t="s">
        <v>1668</v>
      </c>
      <c r="H46" s="87"/>
      <c r="I46" s="770"/>
      <c r="J46" s="770"/>
      <c r="K46" s="770"/>
      <c r="L46" s="767"/>
      <c r="M46" s="770"/>
      <c r="N46" s="770"/>
      <c r="O46" s="770"/>
      <c r="P46" s="767"/>
    </row>
    <row r="47" spans="1:16" s="71" customFormat="1" ht="17.25" customHeight="1">
      <c r="A47" s="768"/>
      <c r="B47" s="763"/>
      <c r="C47" s="771" t="s">
        <v>186</v>
      </c>
      <c r="D47" s="772"/>
      <c r="E47" s="764"/>
      <c r="F47" s="2859"/>
      <c r="G47" s="2866"/>
      <c r="H47" s="87"/>
      <c r="I47" s="765"/>
      <c r="J47" s="766"/>
      <c r="K47" s="765"/>
      <c r="L47" s="767"/>
      <c r="M47" s="765"/>
      <c r="N47" s="766"/>
      <c r="O47" s="765"/>
      <c r="P47" s="767"/>
    </row>
    <row r="48" spans="1:16" s="71" customFormat="1" ht="17.25" customHeight="1" thickBot="1">
      <c r="A48" s="773"/>
      <c r="B48" s="774"/>
      <c r="C48" s="774"/>
      <c r="D48" s="774"/>
      <c r="E48" s="775"/>
      <c r="F48" s="2860"/>
      <c r="G48" s="2867"/>
      <c r="H48" s="87"/>
      <c r="I48" s="776"/>
      <c r="J48" s="777"/>
      <c r="K48" s="776"/>
      <c r="L48" s="778"/>
      <c r="M48" s="776"/>
      <c r="N48" s="777"/>
      <c r="O48" s="776"/>
      <c r="P48" s="778"/>
    </row>
    <row r="49" spans="5:9" s="71" customFormat="1" ht="15" customHeight="1">
      <c r="E49" s="87"/>
      <c r="F49" s="63"/>
      <c r="G49" s="2689"/>
      <c r="I49" s="93"/>
    </row>
  </sheetData>
  <mergeCells count="11">
    <mergeCell ref="G6:G7"/>
    <mergeCell ref="M5:P5"/>
    <mergeCell ref="M6:M7"/>
    <mergeCell ref="N6:N7"/>
    <mergeCell ref="O6:O7"/>
    <mergeCell ref="P6:P7"/>
    <mergeCell ref="I6:I7"/>
    <mergeCell ref="J6:J7"/>
    <mergeCell ref="K6:K7"/>
    <mergeCell ref="L6:L7"/>
    <mergeCell ref="I5:L5"/>
  </mergeCells>
  <phoneticPr fontId="103" type="noConversion"/>
  <pageMargins left="0.55118110236220474" right="0.23622047244094491" top="0.43307086614173229" bottom="0.39370078740157483" header="0.27559055118110237" footer="0.19685039370078741"/>
  <pageSetup paperSize="9" scale="50" orientation="landscape" r:id="rId1"/>
  <headerFooter scaleWithDoc="0" alignWithMargins="0">
    <oddFooter>&amp;C&amp;P/&amp;N</oddFooter>
  </headerFooter>
</worksheet>
</file>

<file path=xl/worksheets/sheet93.xml><?xml version="1.0" encoding="utf-8"?>
<worksheet xmlns="http://schemas.openxmlformats.org/spreadsheetml/2006/main" xmlns:r="http://schemas.openxmlformats.org/officeDocument/2006/relationships">
  <sheetPr published="0" enableFormatConditionsCalculation="0">
    <tabColor theme="3"/>
    <pageSetUpPr fitToPage="1"/>
  </sheetPr>
  <dimension ref="A1:AA154"/>
  <sheetViews>
    <sheetView zoomScaleNormal="100" zoomScaleSheetLayoutView="100" workbookViewId="0">
      <selection activeCell="M10" sqref="M10"/>
    </sheetView>
  </sheetViews>
  <sheetFormatPr baseColWidth="10" defaultColWidth="8.85546875" defaultRowHeight="12.75"/>
  <cols>
    <col min="1" max="1" width="8.7109375" style="1216" customWidth="1"/>
    <col min="2" max="2" width="82.42578125" style="1216" customWidth="1"/>
    <col min="3" max="11" width="14.7109375" style="1216" customWidth="1"/>
    <col min="12" max="16384" width="8.85546875" style="1216"/>
  </cols>
  <sheetData>
    <row r="1" spans="1:27" s="1325" customFormat="1" ht="18">
      <c r="A1" s="374" t="s">
        <v>1934</v>
      </c>
      <c r="B1" s="374"/>
      <c r="C1" s="374"/>
      <c r="D1" s="384"/>
      <c r="E1" s="384"/>
      <c r="F1" s="383"/>
      <c r="G1" s="381"/>
      <c r="H1" s="381"/>
      <c r="I1" s="381"/>
      <c r="J1" s="381"/>
      <c r="K1" s="381"/>
      <c r="Z1" s="3673"/>
      <c r="AA1" s="3674"/>
    </row>
    <row r="2" spans="1:27" s="1326" customFormat="1" ht="11.25">
      <c r="A2" s="357" t="str">
        <f>'PAGE DE GARDE'!C8</f>
        <v>ELECTRICITE</v>
      </c>
      <c r="B2" s="369"/>
      <c r="C2" s="2480" t="str">
        <f>'PAGE DE GARDE'!C10</f>
        <v>PT 2015-2016 V0</v>
      </c>
      <c r="D2" s="371"/>
      <c r="E2" s="371"/>
      <c r="F2" s="370"/>
      <c r="G2" s="369"/>
      <c r="H2" s="369"/>
      <c r="I2" s="369"/>
      <c r="J2" s="369"/>
      <c r="K2" s="369"/>
      <c r="Z2" s="3594"/>
      <c r="AA2" s="3385"/>
    </row>
    <row r="3" spans="1:27" s="1326" customFormat="1" ht="11.25">
      <c r="A3" s="1320" t="str">
        <f>'PAGE DE GARDE'!C7</f>
        <v>GRD</v>
      </c>
      <c r="B3" s="369"/>
      <c r="C3" s="357"/>
      <c r="D3" s="371"/>
      <c r="E3" s="371"/>
      <c r="F3" s="370"/>
      <c r="G3" s="369"/>
      <c r="H3" s="369"/>
      <c r="I3" s="369"/>
      <c r="J3" s="369"/>
      <c r="K3" s="369"/>
      <c r="Z3" s="3594"/>
      <c r="AA3" s="3385"/>
    </row>
    <row r="4" spans="1:27" s="1326" customFormat="1" ht="11.25">
      <c r="A4" s="1998"/>
      <c r="B4" s="1998"/>
      <c r="C4" s="1998"/>
      <c r="D4" s="3600"/>
      <c r="E4" s="3600"/>
      <c r="F4" s="3592"/>
      <c r="Z4" s="3594"/>
      <c r="AA4" s="3385"/>
    </row>
    <row r="5" spans="1:27" ht="18">
      <c r="A5" s="1219"/>
    </row>
    <row r="6" spans="1:27">
      <c r="A6" s="3595" t="s">
        <v>518</v>
      </c>
    </row>
    <row r="7" spans="1:27">
      <c r="A7" s="3596" t="s">
        <v>5</v>
      </c>
    </row>
    <row r="8" spans="1:27">
      <c r="A8" s="3596" t="s">
        <v>187</v>
      </c>
    </row>
    <row r="9" spans="1:27" ht="13.5" thickBot="1"/>
    <row r="10" spans="1:27" ht="51.75" thickBot="1">
      <c r="A10" s="4252" t="s">
        <v>188</v>
      </c>
      <c r="B10" s="4253"/>
      <c r="C10" s="3601" t="s">
        <v>189</v>
      </c>
      <c r="D10" s="3602" t="s">
        <v>190</v>
      </c>
      <c r="E10" s="3603" t="s">
        <v>1281</v>
      </c>
      <c r="F10" s="3604" t="s">
        <v>191</v>
      </c>
      <c r="G10" s="3605" t="s">
        <v>192</v>
      </c>
      <c r="H10" s="3603" t="s">
        <v>190</v>
      </c>
      <c r="I10" s="3606" t="s">
        <v>6</v>
      </c>
      <c r="J10" s="3607" t="s">
        <v>7</v>
      </c>
      <c r="K10" s="3604" t="s">
        <v>190</v>
      </c>
    </row>
    <row r="11" spans="1:27">
      <c r="A11" s="3608" t="s">
        <v>245</v>
      </c>
      <c r="B11" s="3609"/>
      <c r="C11" s="3610">
        <f>C12+C16+C14</f>
        <v>0</v>
      </c>
      <c r="D11" s="3611"/>
      <c r="E11" s="3612"/>
      <c r="F11" s="3613"/>
      <c r="G11" s="3610">
        <f>G12+G16+G14</f>
        <v>0</v>
      </c>
      <c r="H11" s="3611"/>
      <c r="I11" s="3614"/>
      <c r="J11" s="3610">
        <f>J12+J16+J14</f>
        <v>0</v>
      </c>
      <c r="K11" s="3613"/>
    </row>
    <row r="12" spans="1:27">
      <c r="A12" s="3615" t="s">
        <v>907</v>
      </c>
      <c r="B12" s="2691"/>
      <c r="C12" s="3616"/>
      <c r="D12" s="3617" t="s">
        <v>747</v>
      </c>
      <c r="E12" s="3675"/>
      <c r="F12" s="3619"/>
      <c r="G12" s="3676"/>
      <c r="H12" s="3617" t="s">
        <v>747</v>
      </c>
      <c r="I12" s="3621"/>
      <c r="J12" s="3676"/>
      <c r="K12" s="3622" t="s">
        <v>747</v>
      </c>
    </row>
    <row r="13" spans="1:27">
      <c r="A13" s="3615"/>
      <c r="B13" s="2691"/>
      <c r="C13" s="3616"/>
      <c r="D13" s="3617"/>
      <c r="E13" s="3675"/>
      <c r="F13" s="3619"/>
      <c r="G13" s="3676"/>
      <c r="H13" s="3617"/>
      <c r="I13" s="3621"/>
      <c r="J13" s="3676"/>
      <c r="K13" s="3622"/>
    </row>
    <row r="14" spans="1:27">
      <c r="A14" s="3615" t="s">
        <v>1835</v>
      </c>
      <c r="B14" s="2691"/>
      <c r="C14" s="3616"/>
      <c r="D14" s="3617" t="s">
        <v>1836</v>
      </c>
      <c r="E14" s="3675"/>
      <c r="F14" s="3619"/>
      <c r="G14" s="3676"/>
      <c r="H14" s="3617" t="s">
        <v>1836</v>
      </c>
      <c r="I14" s="3621"/>
      <c r="J14" s="3676"/>
      <c r="K14" s="3622" t="s">
        <v>1836</v>
      </c>
    </row>
    <row r="15" spans="1:27">
      <c r="A15" s="3615"/>
      <c r="B15" s="2691"/>
      <c r="C15" s="3625"/>
      <c r="D15" s="2691"/>
      <c r="E15" s="3677"/>
      <c r="F15" s="3619"/>
      <c r="G15" s="3676"/>
      <c r="H15" s="2691"/>
      <c r="I15" s="3627"/>
      <c r="J15" s="3676"/>
      <c r="K15" s="3619"/>
    </row>
    <row r="16" spans="1:27">
      <c r="A16" s="3628" t="s">
        <v>256</v>
      </c>
      <c r="B16" s="2691"/>
      <c r="C16" s="3629"/>
      <c r="D16" s="3617" t="s">
        <v>905</v>
      </c>
      <c r="E16" s="3675"/>
      <c r="F16" s="3630"/>
      <c r="G16" s="3678">
        <f>C16/((1-F16))</f>
        <v>0</v>
      </c>
      <c r="H16" s="3617" t="s">
        <v>905</v>
      </c>
      <c r="I16" s="3627"/>
      <c r="J16" s="3678">
        <f>F16/((1-I16))</f>
        <v>0</v>
      </c>
      <c r="K16" s="3622" t="s">
        <v>905</v>
      </c>
    </row>
    <row r="17" spans="1:11">
      <c r="A17" s="3615"/>
      <c r="B17" s="2691"/>
      <c r="C17" s="3629"/>
      <c r="D17" s="3617"/>
      <c r="E17" s="3675"/>
      <c r="F17" s="3630"/>
      <c r="G17" s="3678"/>
      <c r="H17" s="3617"/>
      <c r="I17" s="3627"/>
      <c r="J17" s="3678"/>
      <c r="K17" s="3622"/>
    </row>
    <row r="18" spans="1:11">
      <c r="A18" s="3632" t="s">
        <v>257</v>
      </c>
      <c r="B18" s="2691"/>
      <c r="C18" s="3633">
        <f>C19+C22+C24+C26</f>
        <v>0</v>
      </c>
      <c r="D18" s="2691"/>
      <c r="E18" s="3677"/>
      <c r="F18" s="3619"/>
      <c r="G18" s="3679">
        <f>G19+G22+G24+G26</f>
        <v>0</v>
      </c>
      <c r="H18" s="2691"/>
      <c r="I18" s="3627"/>
      <c r="J18" s="3679">
        <f>J19+J22+J24+J26</f>
        <v>0</v>
      </c>
      <c r="K18" s="3619"/>
    </row>
    <row r="19" spans="1:11">
      <c r="A19" s="3628" t="s">
        <v>193</v>
      </c>
      <c r="B19" s="2691"/>
      <c r="C19" s="3629"/>
      <c r="D19" s="3617" t="s">
        <v>905</v>
      </c>
      <c r="E19" s="3675"/>
      <c r="F19" s="3630"/>
      <c r="G19" s="3678">
        <f>C19/((1-F19))</f>
        <v>0</v>
      </c>
      <c r="H19" s="3617" t="s">
        <v>905</v>
      </c>
      <c r="I19" s="3627"/>
      <c r="J19" s="3678">
        <f>F19/((1-I19))</f>
        <v>0</v>
      </c>
      <c r="K19" s="3622" t="s">
        <v>905</v>
      </c>
    </row>
    <row r="20" spans="1:11">
      <c r="A20" s="3628" t="s">
        <v>194</v>
      </c>
      <c r="B20" s="2691"/>
      <c r="C20" s="3629"/>
      <c r="D20" s="2691"/>
      <c r="E20" s="3677"/>
      <c r="F20" s="3619"/>
      <c r="G20" s="3676"/>
      <c r="H20" s="2691"/>
      <c r="I20" s="3627"/>
      <c r="J20" s="3676"/>
      <c r="K20" s="3619"/>
    </row>
    <row r="21" spans="1:11">
      <c r="A21" s="3615"/>
      <c r="B21" s="2691"/>
      <c r="C21" s="3629"/>
      <c r="D21" s="2691"/>
      <c r="E21" s="3677"/>
      <c r="F21" s="3619"/>
      <c r="G21" s="3676"/>
      <c r="H21" s="2691"/>
      <c r="I21" s="3627"/>
      <c r="J21" s="3676"/>
      <c r="K21" s="3619"/>
    </row>
    <row r="22" spans="1:11">
      <c r="A22" s="3628" t="s">
        <v>258</v>
      </c>
      <c r="B22" s="2691"/>
      <c r="C22" s="3629"/>
      <c r="D22" s="3617" t="s">
        <v>905</v>
      </c>
      <c r="E22" s="3675"/>
      <c r="F22" s="3630"/>
      <c r="G22" s="3678">
        <f>C22/((1-F22))</f>
        <v>0</v>
      </c>
      <c r="H22" s="3617" t="s">
        <v>905</v>
      </c>
      <c r="I22" s="3627"/>
      <c r="J22" s="3678">
        <f>F22/((1-I22))</f>
        <v>0</v>
      </c>
      <c r="K22" s="3622" t="s">
        <v>905</v>
      </c>
    </row>
    <row r="23" spans="1:11">
      <c r="A23" s="3635"/>
      <c r="B23" s="2691"/>
      <c r="C23" s="3629"/>
      <c r="D23" s="2691"/>
      <c r="E23" s="3677"/>
      <c r="F23" s="3619"/>
      <c r="G23" s="3676"/>
      <c r="H23" s="2691"/>
      <c r="I23" s="3627"/>
      <c r="J23" s="3676"/>
      <c r="K23" s="3619"/>
    </row>
    <row r="24" spans="1:11">
      <c r="A24" s="3628" t="s">
        <v>195</v>
      </c>
      <c r="B24" s="2691"/>
      <c r="C24" s="3629"/>
      <c r="D24" s="3617" t="s">
        <v>905</v>
      </c>
      <c r="E24" s="3675"/>
      <c r="F24" s="3630"/>
      <c r="G24" s="3678">
        <f>C24/((1-F24))</f>
        <v>0</v>
      </c>
      <c r="H24" s="3617" t="s">
        <v>905</v>
      </c>
      <c r="I24" s="3627"/>
      <c r="J24" s="3678">
        <f>F24/((1-I24))</f>
        <v>0</v>
      </c>
      <c r="K24" s="3622" t="s">
        <v>905</v>
      </c>
    </row>
    <row r="25" spans="1:11">
      <c r="A25" s="3635"/>
      <c r="B25" s="2691"/>
      <c r="C25" s="3629"/>
      <c r="D25" s="2691"/>
      <c r="E25" s="3677"/>
      <c r="F25" s="3619"/>
      <c r="G25" s="3676"/>
      <c r="H25" s="2691"/>
      <c r="I25" s="3627"/>
      <c r="J25" s="3676"/>
      <c r="K25" s="3619"/>
    </row>
    <row r="26" spans="1:11">
      <c r="A26" s="3628" t="s">
        <v>260</v>
      </c>
      <c r="B26" s="2691"/>
      <c r="C26" s="3629"/>
      <c r="D26" s="3617" t="s">
        <v>905</v>
      </c>
      <c r="E26" s="3675"/>
      <c r="F26" s="3630"/>
      <c r="G26" s="3678">
        <f>C26/((1-F26))</f>
        <v>0</v>
      </c>
      <c r="H26" s="3617" t="s">
        <v>905</v>
      </c>
      <c r="I26" s="3627"/>
      <c r="J26" s="3678">
        <f>F26/((1-I26))</f>
        <v>0</v>
      </c>
      <c r="K26" s="3622" t="s">
        <v>905</v>
      </c>
    </row>
    <row r="27" spans="1:11">
      <c r="A27" s="3636"/>
      <c r="B27" s="2691"/>
      <c r="C27" s="3629"/>
      <c r="D27" s="3617"/>
      <c r="E27" s="3675"/>
      <c r="F27" s="3630"/>
      <c r="G27" s="3678"/>
      <c r="H27" s="3617"/>
      <c r="I27" s="3627"/>
      <c r="J27" s="3678"/>
      <c r="K27" s="3622"/>
    </row>
    <row r="28" spans="1:11">
      <c r="A28" s="3632" t="s">
        <v>261</v>
      </c>
      <c r="B28" s="2691"/>
      <c r="C28" s="3633">
        <f>C29+C31+C33+C37+C35+C40+C41+C42+C43</f>
        <v>0</v>
      </c>
      <c r="D28" s="2691"/>
      <c r="E28" s="3677"/>
      <c r="F28" s="3619"/>
      <c r="G28" s="3680">
        <f>G29+G31+G33+G37+G35+G40+G41+G42+G43</f>
        <v>0</v>
      </c>
      <c r="H28" s="2691"/>
      <c r="I28" s="3627"/>
      <c r="J28" s="3680">
        <f>J29+J31+J33+J37+J35+J40+J41+J42+J43</f>
        <v>0</v>
      </c>
      <c r="K28" s="3619"/>
    </row>
    <row r="29" spans="1:11">
      <c r="A29" s="3638" t="s">
        <v>1277</v>
      </c>
      <c r="B29" s="2327"/>
      <c r="C29" s="3629"/>
      <c r="D29" s="3617" t="s">
        <v>905</v>
      </c>
      <c r="E29" s="3675"/>
      <c r="F29" s="3630"/>
      <c r="G29" s="3678">
        <f>C29/((1-F29))</f>
        <v>0</v>
      </c>
      <c r="H29" s="3617" t="s">
        <v>905</v>
      </c>
      <c r="I29" s="3627"/>
      <c r="J29" s="3678">
        <f>F29/((1-I29))</f>
        <v>0</v>
      </c>
      <c r="K29" s="3622" t="s">
        <v>905</v>
      </c>
    </row>
    <row r="30" spans="1:11">
      <c r="A30" s="3638"/>
      <c r="B30" s="2327"/>
      <c r="C30" s="3629"/>
      <c r="D30" s="3617"/>
      <c r="E30" s="3675"/>
      <c r="F30" s="3630"/>
      <c r="G30" s="3678"/>
      <c r="H30" s="3617"/>
      <c r="I30" s="3627"/>
      <c r="J30" s="3678"/>
      <c r="K30" s="3622"/>
    </row>
    <row r="31" spans="1:11">
      <c r="A31" s="3638" t="s">
        <v>1278</v>
      </c>
      <c r="B31" s="2327"/>
      <c r="C31" s="3629"/>
      <c r="D31" s="3617" t="s">
        <v>905</v>
      </c>
      <c r="E31" s="3675"/>
      <c r="F31" s="3630"/>
      <c r="G31" s="3678">
        <f>C31/((1-F31))</f>
        <v>0</v>
      </c>
      <c r="H31" s="3617" t="s">
        <v>905</v>
      </c>
      <c r="I31" s="3627"/>
      <c r="J31" s="3678">
        <f>F31/((1-I31))</f>
        <v>0</v>
      </c>
      <c r="K31" s="3622" t="s">
        <v>905</v>
      </c>
    </row>
    <row r="32" spans="1:11">
      <c r="A32" s="3638"/>
      <c r="B32" s="2327"/>
      <c r="C32" s="3629"/>
      <c r="D32" s="3617"/>
      <c r="E32" s="3675"/>
      <c r="F32" s="3630"/>
      <c r="G32" s="3678"/>
      <c r="H32" s="3617"/>
      <c r="I32" s="3627"/>
      <c r="J32" s="3678"/>
      <c r="K32" s="3622"/>
    </row>
    <row r="33" spans="1:11">
      <c r="A33" s="3638" t="s">
        <v>1276</v>
      </c>
      <c r="B33" s="2327"/>
      <c r="C33" s="3629"/>
      <c r="D33" s="3617" t="s">
        <v>905</v>
      </c>
      <c r="E33" s="3675"/>
      <c r="F33" s="3630"/>
      <c r="G33" s="3678">
        <f>C33/((1-F33))</f>
        <v>0</v>
      </c>
      <c r="H33" s="3617" t="s">
        <v>905</v>
      </c>
      <c r="I33" s="3627"/>
      <c r="J33" s="3678">
        <f>F33/((1-I33))</f>
        <v>0</v>
      </c>
      <c r="K33" s="3622" t="s">
        <v>905</v>
      </c>
    </row>
    <row r="34" spans="1:11">
      <c r="A34" s="3638"/>
      <c r="B34" s="2327"/>
      <c r="C34" s="3639"/>
      <c r="D34" s="2098"/>
      <c r="E34" s="3681"/>
      <c r="F34" s="2994"/>
      <c r="G34" s="3682"/>
      <c r="H34" s="2098"/>
      <c r="I34" s="3627"/>
      <c r="J34" s="3682"/>
      <c r="K34" s="2994"/>
    </row>
    <row r="35" spans="1:11">
      <c r="A35" s="3638" t="s">
        <v>1279</v>
      </c>
      <c r="B35" s="2327"/>
      <c r="C35" s="3639"/>
      <c r="D35" s="3617" t="s">
        <v>905</v>
      </c>
      <c r="E35" s="3675"/>
      <c r="F35" s="3630"/>
      <c r="G35" s="3678">
        <f>C35/((1-F35))</f>
        <v>0</v>
      </c>
      <c r="H35" s="3617" t="s">
        <v>905</v>
      </c>
      <c r="I35" s="3627"/>
      <c r="J35" s="3678">
        <f>F35/((1-I35))</f>
        <v>0</v>
      </c>
      <c r="K35" s="3622" t="s">
        <v>905</v>
      </c>
    </row>
    <row r="36" spans="1:11">
      <c r="A36" s="3638"/>
      <c r="B36" s="2327"/>
      <c r="C36" s="3639"/>
      <c r="D36" s="2098"/>
      <c r="E36" s="3681"/>
      <c r="F36" s="2994"/>
      <c r="G36" s="3682"/>
      <c r="H36" s="2098"/>
      <c r="I36" s="3627"/>
      <c r="J36" s="3682"/>
      <c r="K36" s="2994"/>
    </row>
    <row r="37" spans="1:11">
      <c r="A37" s="3638" t="s">
        <v>1280</v>
      </c>
      <c r="B37" s="2327"/>
      <c r="C37" s="3639"/>
      <c r="D37" s="3642" t="s">
        <v>905</v>
      </c>
      <c r="E37" s="3681"/>
      <c r="F37" s="2994"/>
      <c r="G37" s="3682">
        <f>C37/((1-F37))</f>
        <v>0</v>
      </c>
      <c r="H37" s="2098" t="s">
        <v>905</v>
      </c>
      <c r="I37" s="3627"/>
      <c r="J37" s="3682">
        <f>F37/((1-I37))</f>
        <v>0</v>
      </c>
      <c r="K37" s="2994" t="s">
        <v>905</v>
      </c>
    </row>
    <row r="38" spans="1:11">
      <c r="A38" s="3638"/>
      <c r="B38" s="2327"/>
      <c r="C38" s="3639"/>
      <c r="D38" s="3617"/>
      <c r="E38" s="3675"/>
      <c r="F38" s="3630"/>
      <c r="G38" s="3678"/>
      <c r="H38" s="3617"/>
      <c r="I38" s="3627"/>
      <c r="J38" s="3678"/>
      <c r="K38" s="3622"/>
    </row>
    <row r="39" spans="1:11">
      <c r="A39" s="3638" t="s">
        <v>1283</v>
      </c>
      <c r="B39" s="2327"/>
      <c r="C39" s="3633"/>
      <c r="D39" s="3642"/>
      <c r="E39" s="3681"/>
      <c r="F39" s="2994"/>
      <c r="G39" s="3680"/>
      <c r="H39" s="2098"/>
      <c r="I39" s="3627"/>
      <c r="J39" s="3680"/>
      <c r="K39" s="2994"/>
    </row>
    <row r="40" spans="1:11">
      <c r="A40" s="3638"/>
      <c r="B40" s="2327" t="s">
        <v>1284</v>
      </c>
      <c r="C40" s="3629"/>
      <c r="D40" s="3617" t="s">
        <v>905</v>
      </c>
      <c r="E40" s="3675"/>
      <c r="F40" s="3630"/>
      <c r="G40" s="3678">
        <f>C40/((1-F40))</f>
        <v>0</v>
      </c>
      <c r="H40" s="3617" t="s">
        <v>905</v>
      </c>
      <c r="I40" s="3627"/>
      <c r="J40" s="3678">
        <f>F40/((1-I40))</f>
        <v>0</v>
      </c>
      <c r="K40" s="3622" t="s">
        <v>905</v>
      </c>
    </row>
    <row r="41" spans="1:11">
      <c r="A41" s="3638"/>
      <c r="B41" s="2327" t="s">
        <v>1286</v>
      </c>
      <c r="C41" s="3629"/>
      <c r="D41" s="3617" t="s">
        <v>905</v>
      </c>
      <c r="E41" s="3675"/>
      <c r="F41" s="3630"/>
      <c r="G41" s="3678">
        <f>C41/((1-F41))</f>
        <v>0</v>
      </c>
      <c r="H41" s="3617" t="s">
        <v>905</v>
      </c>
      <c r="I41" s="3627"/>
      <c r="J41" s="3678">
        <f>F41/((1-I41))</f>
        <v>0</v>
      </c>
      <c r="K41" s="3622" t="s">
        <v>905</v>
      </c>
    </row>
    <row r="42" spans="1:11">
      <c r="A42" s="3638"/>
      <c r="B42" s="2327" t="s">
        <v>1287</v>
      </c>
      <c r="C42" s="3629"/>
      <c r="D42" s="3617" t="s">
        <v>905</v>
      </c>
      <c r="E42" s="3675"/>
      <c r="F42" s="3630"/>
      <c r="G42" s="3678">
        <f>C42/((1-F42))</f>
        <v>0</v>
      </c>
      <c r="H42" s="3617" t="s">
        <v>905</v>
      </c>
      <c r="I42" s="3627"/>
      <c r="J42" s="3678">
        <f>F42/((1-I42))</f>
        <v>0</v>
      </c>
      <c r="K42" s="3622" t="s">
        <v>905</v>
      </c>
    </row>
    <row r="43" spans="1:11" ht="13.5" thickBot="1">
      <c r="A43" s="3643"/>
      <c r="B43" s="2375" t="s">
        <v>1285</v>
      </c>
      <c r="C43" s="3644"/>
      <c r="D43" s="3645" t="s">
        <v>905</v>
      </c>
      <c r="E43" s="3646"/>
      <c r="F43" s="3647"/>
      <c r="G43" s="3648">
        <f>C43/((1-F43))</f>
        <v>0</v>
      </c>
      <c r="H43" s="3645" t="s">
        <v>905</v>
      </c>
      <c r="I43" s="3649"/>
      <c r="J43" s="3648">
        <f>F43/((1-I43))</f>
        <v>0</v>
      </c>
      <c r="K43" s="3650" t="s">
        <v>905</v>
      </c>
    </row>
    <row r="44" spans="1:11" ht="13.5" thickBot="1">
      <c r="A44" s="3651" t="s">
        <v>906</v>
      </c>
      <c r="B44" s="3049"/>
      <c r="C44" s="3652">
        <f>C28+C18+C11</f>
        <v>0</v>
      </c>
      <c r="D44" s="3049"/>
      <c r="E44" s="3049"/>
      <c r="F44" s="3050"/>
      <c r="G44" s="3653">
        <f>G28+G18+G11</f>
        <v>0</v>
      </c>
      <c r="H44" s="3049"/>
      <c r="I44" s="3049"/>
      <c r="J44" s="3653">
        <f>J28+J18+J11</f>
        <v>0</v>
      </c>
      <c r="K44" s="3050"/>
    </row>
    <row r="45" spans="1:11" ht="13.5" thickBot="1"/>
    <row r="46" spans="1:11" ht="51.75" thickBot="1">
      <c r="A46" s="4252" t="s">
        <v>196</v>
      </c>
      <c r="B46" s="4254"/>
      <c r="C46" s="3602" t="s">
        <v>189</v>
      </c>
      <c r="D46" s="3602" t="s">
        <v>190</v>
      </c>
      <c r="E46" s="3603" t="s">
        <v>1281</v>
      </c>
      <c r="F46" s="3654" t="s">
        <v>191</v>
      </c>
      <c r="G46" s="3655" t="s">
        <v>192</v>
      </c>
      <c r="H46" s="3603" t="s">
        <v>190</v>
      </c>
      <c r="I46" s="3606" t="s">
        <v>6</v>
      </c>
      <c r="J46" s="3607" t="s">
        <v>7</v>
      </c>
      <c r="K46" s="3604" t="s">
        <v>190</v>
      </c>
    </row>
    <row r="47" spans="1:11">
      <c r="A47" s="3608" t="s">
        <v>245</v>
      </c>
      <c r="B47" s="3609"/>
      <c r="C47" s="3610">
        <f>C48+C52+C50</f>
        <v>0</v>
      </c>
      <c r="D47" s="3611"/>
      <c r="E47" s="3612"/>
      <c r="F47" s="3611"/>
      <c r="G47" s="3610">
        <f>G48+G52+G50</f>
        <v>0</v>
      </c>
      <c r="H47" s="3611"/>
      <c r="I47" s="3614"/>
      <c r="J47" s="3610">
        <f>J48+J52+J50</f>
        <v>0</v>
      </c>
      <c r="K47" s="3613"/>
    </row>
    <row r="48" spans="1:11">
      <c r="A48" s="3615" t="s">
        <v>907</v>
      </c>
      <c r="B48" s="2691"/>
      <c r="C48" s="3616"/>
      <c r="D48" s="3617" t="s">
        <v>747</v>
      </c>
      <c r="E48" s="3675"/>
      <c r="F48" s="2691"/>
      <c r="G48" s="3625"/>
      <c r="H48" s="3617" t="s">
        <v>747</v>
      </c>
      <c r="I48" s="3621"/>
      <c r="J48" s="3676"/>
      <c r="K48" s="3622" t="s">
        <v>747</v>
      </c>
    </row>
    <row r="49" spans="1:11">
      <c r="A49" s="3615"/>
      <c r="B49" s="2691"/>
      <c r="C49" s="3625"/>
      <c r="D49" s="2691"/>
      <c r="E49" s="3677"/>
      <c r="F49" s="2691"/>
      <c r="G49" s="3625"/>
      <c r="H49" s="2691"/>
      <c r="I49" s="3627"/>
      <c r="J49" s="3676"/>
      <c r="K49" s="3619"/>
    </row>
    <row r="50" spans="1:11">
      <c r="A50" s="3615" t="s">
        <v>1835</v>
      </c>
      <c r="B50" s="2691"/>
      <c r="C50" s="3616"/>
      <c r="D50" s="3617" t="s">
        <v>1836</v>
      </c>
      <c r="E50" s="3675"/>
      <c r="F50" s="3619"/>
      <c r="G50" s="3676"/>
      <c r="H50" s="3617" t="s">
        <v>1836</v>
      </c>
      <c r="I50" s="3621"/>
      <c r="J50" s="3676"/>
      <c r="K50" s="3622" t="s">
        <v>1836</v>
      </c>
    </row>
    <row r="51" spans="1:11">
      <c r="A51" s="3615"/>
      <c r="B51" s="2691"/>
      <c r="C51" s="3625"/>
      <c r="D51" s="2691"/>
      <c r="E51" s="3677"/>
      <c r="F51" s="2691"/>
      <c r="G51" s="3625"/>
      <c r="H51" s="2691"/>
      <c r="I51" s="3627"/>
      <c r="J51" s="3676"/>
      <c r="K51" s="3619"/>
    </row>
    <row r="52" spans="1:11">
      <c r="A52" s="3628" t="s">
        <v>256</v>
      </c>
      <c r="B52" s="2691"/>
      <c r="C52" s="3629"/>
      <c r="D52" s="3617" t="s">
        <v>905</v>
      </c>
      <c r="E52" s="3675"/>
      <c r="F52" s="3658"/>
      <c r="G52" s="3659">
        <f>C52/((1-F52))</f>
        <v>0</v>
      </c>
      <c r="H52" s="3617" t="s">
        <v>905</v>
      </c>
      <c r="I52" s="3627"/>
      <c r="J52" s="3678">
        <f>F52/((1-I52))</f>
        <v>0</v>
      </c>
      <c r="K52" s="3622" t="s">
        <v>905</v>
      </c>
    </row>
    <row r="53" spans="1:11">
      <c r="A53" s="3615"/>
      <c r="B53" s="2691"/>
      <c r="C53" s="3629"/>
      <c r="D53" s="3617"/>
      <c r="E53" s="3675"/>
      <c r="F53" s="3658"/>
      <c r="G53" s="3659"/>
      <c r="H53" s="3617"/>
      <c r="I53" s="3627"/>
      <c r="J53" s="3678"/>
      <c r="K53" s="3622"/>
    </row>
    <row r="54" spans="1:11">
      <c r="A54" s="3632" t="s">
        <v>257</v>
      </c>
      <c r="B54" s="2691"/>
      <c r="C54" s="3633">
        <f>C55+C58+C60+C62</f>
        <v>0</v>
      </c>
      <c r="D54" s="2691"/>
      <c r="E54" s="3677"/>
      <c r="F54" s="2691"/>
      <c r="G54" s="3660">
        <f>G55+G58+G60+G62</f>
        <v>0</v>
      </c>
      <c r="H54" s="2691"/>
      <c r="I54" s="3627"/>
      <c r="J54" s="3679">
        <f>J55+J58+J60+J62</f>
        <v>0</v>
      </c>
      <c r="K54" s="3619"/>
    </row>
    <row r="55" spans="1:11">
      <c r="A55" s="3628" t="s">
        <v>193</v>
      </c>
      <c r="B55" s="2691"/>
      <c r="C55" s="3629"/>
      <c r="D55" s="3617" t="s">
        <v>905</v>
      </c>
      <c r="E55" s="3675"/>
      <c r="F55" s="3658"/>
      <c r="G55" s="3659">
        <f>C55/((1-F55))</f>
        <v>0</v>
      </c>
      <c r="H55" s="3617" t="s">
        <v>905</v>
      </c>
      <c r="I55" s="3627"/>
      <c r="J55" s="3678">
        <f>F55/((1-I55))</f>
        <v>0</v>
      </c>
      <c r="K55" s="3622" t="s">
        <v>905</v>
      </c>
    </row>
    <row r="56" spans="1:11">
      <c r="A56" s="3628" t="s">
        <v>194</v>
      </c>
      <c r="B56" s="2691"/>
      <c r="C56" s="3629"/>
      <c r="D56" s="2691"/>
      <c r="E56" s="3677"/>
      <c r="F56" s="2691"/>
      <c r="G56" s="3625"/>
      <c r="H56" s="2691"/>
      <c r="I56" s="3627"/>
      <c r="J56" s="3676"/>
      <c r="K56" s="3619"/>
    </row>
    <row r="57" spans="1:11">
      <c r="A57" s="3615"/>
      <c r="B57" s="2691"/>
      <c r="C57" s="3629"/>
      <c r="D57" s="2691"/>
      <c r="E57" s="3677"/>
      <c r="F57" s="2691"/>
      <c r="G57" s="3625"/>
      <c r="H57" s="2691"/>
      <c r="I57" s="3627"/>
      <c r="J57" s="3676"/>
      <c r="K57" s="3619"/>
    </row>
    <row r="58" spans="1:11">
      <c r="A58" s="3628" t="s">
        <v>258</v>
      </c>
      <c r="B58" s="2691"/>
      <c r="C58" s="3629"/>
      <c r="D58" s="3617" t="s">
        <v>905</v>
      </c>
      <c r="E58" s="3675"/>
      <c r="F58" s="3658"/>
      <c r="G58" s="3659">
        <f>C58/((1-F58))</f>
        <v>0</v>
      </c>
      <c r="H58" s="3617" t="s">
        <v>905</v>
      </c>
      <c r="I58" s="3627"/>
      <c r="J58" s="3678">
        <f>F58/((1-I58))</f>
        <v>0</v>
      </c>
      <c r="K58" s="3622" t="s">
        <v>905</v>
      </c>
    </row>
    <row r="59" spans="1:11">
      <c r="A59" s="3635"/>
      <c r="B59" s="2691"/>
      <c r="C59" s="3629"/>
      <c r="D59" s="2691"/>
      <c r="E59" s="3677"/>
      <c r="F59" s="2691"/>
      <c r="G59" s="3625"/>
      <c r="H59" s="2691"/>
      <c r="I59" s="3627"/>
      <c r="J59" s="3676"/>
      <c r="K59" s="3619"/>
    </row>
    <row r="60" spans="1:11">
      <c r="A60" s="3628" t="s">
        <v>195</v>
      </c>
      <c r="B60" s="2691"/>
      <c r="C60" s="3629"/>
      <c r="D60" s="3617" t="s">
        <v>905</v>
      </c>
      <c r="E60" s="3675"/>
      <c r="F60" s="3658"/>
      <c r="G60" s="3659">
        <f>C60/((1-F60))</f>
        <v>0</v>
      </c>
      <c r="H60" s="3617" t="s">
        <v>905</v>
      </c>
      <c r="I60" s="3627"/>
      <c r="J60" s="3678">
        <f>F60/((1-I60))</f>
        <v>0</v>
      </c>
      <c r="K60" s="3622" t="s">
        <v>905</v>
      </c>
    </row>
    <row r="61" spans="1:11">
      <c r="A61" s="3635"/>
      <c r="B61" s="2691"/>
      <c r="C61" s="3629"/>
      <c r="D61" s="2691"/>
      <c r="E61" s="3677"/>
      <c r="F61" s="2691"/>
      <c r="G61" s="3625"/>
      <c r="H61" s="2691"/>
      <c r="I61" s="3627"/>
      <c r="J61" s="3676"/>
      <c r="K61" s="3619"/>
    </row>
    <row r="62" spans="1:11">
      <c r="A62" s="3628" t="s">
        <v>260</v>
      </c>
      <c r="B62" s="2691"/>
      <c r="C62" s="3629"/>
      <c r="D62" s="3617" t="s">
        <v>905</v>
      </c>
      <c r="E62" s="3675"/>
      <c r="F62" s="3658"/>
      <c r="G62" s="3659">
        <f>C62/((1-F62))</f>
        <v>0</v>
      </c>
      <c r="H62" s="3617" t="s">
        <v>905</v>
      </c>
      <c r="I62" s="3627"/>
      <c r="J62" s="3678">
        <f>F62/((1-I62))</f>
        <v>0</v>
      </c>
      <c r="K62" s="3622" t="s">
        <v>905</v>
      </c>
    </row>
    <row r="63" spans="1:11">
      <c r="A63" s="3636"/>
      <c r="B63" s="2691"/>
      <c r="C63" s="3629"/>
      <c r="D63" s="3617"/>
      <c r="E63" s="3675"/>
      <c r="F63" s="3658"/>
      <c r="G63" s="3659"/>
      <c r="H63" s="3617"/>
      <c r="I63" s="3627"/>
      <c r="J63" s="3678"/>
      <c r="K63" s="3622"/>
    </row>
    <row r="64" spans="1:11">
      <c r="A64" s="3632" t="s">
        <v>261</v>
      </c>
      <c r="B64" s="2691"/>
      <c r="C64" s="3633">
        <f>C65+C67+C69+C73+C71+C76+C77+C78+C79</f>
        <v>0</v>
      </c>
      <c r="D64" s="2691"/>
      <c r="E64" s="3677"/>
      <c r="F64" s="2691"/>
      <c r="G64" s="3633">
        <f>G65+G67+G69+G73+G71+G76+G77+G78+G79</f>
        <v>0</v>
      </c>
      <c r="H64" s="2691"/>
      <c r="I64" s="3627"/>
      <c r="J64" s="3680">
        <f>J65+J67+J69+J73+J71+J76+J77+J78+J79</f>
        <v>0</v>
      </c>
      <c r="K64" s="3619"/>
    </row>
    <row r="65" spans="1:11">
      <c r="A65" s="3638" t="s">
        <v>1277</v>
      </c>
      <c r="B65" s="2327"/>
      <c r="C65" s="3629"/>
      <c r="D65" s="3617" t="s">
        <v>905</v>
      </c>
      <c r="E65" s="3675"/>
      <c r="F65" s="3658"/>
      <c r="G65" s="3659">
        <f>C65/((1-F65))</f>
        <v>0</v>
      </c>
      <c r="H65" s="3617" t="s">
        <v>905</v>
      </c>
      <c r="I65" s="3627"/>
      <c r="J65" s="3678">
        <f>F65/((1-I65))</f>
        <v>0</v>
      </c>
      <c r="K65" s="3622" t="s">
        <v>905</v>
      </c>
    </row>
    <row r="66" spans="1:11">
      <c r="A66" s="3638"/>
      <c r="B66" s="2327"/>
      <c r="C66" s="3629"/>
      <c r="D66" s="3617"/>
      <c r="E66" s="3675"/>
      <c r="F66" s="3658"/>
      <c r="G66" s="3659"/>
      <c r="H66" s="3617"/>
      <c r="I66" s="3627"/>
      <c r="J66" s="3678"/>
      <c r="K66" s="3622"/>
    </row>
    <row r="67" spans="1:11">
      <c r="A67" s="3638" t="s">
        <v>1278</v>
      </c>
      <c r="B67" s="2327"/>
      <c r="C67" s="3629"/>
      <c r="D67" s="3617" t="s">
        <v>905</v>
      </c>
      <c r="E67" s="3675"/>
      <c r="F67" s="3658"/>
      <c r="G67" s="3659">
        <f>C67/((1-F67))</f>
        <v>0</v>
      </c>
      <c r="H67" s="3617" t="s">
        <v>905</v>
      </c>
      <c r="I67" s="3627"/>
      <c r="J67" s="3678">
        <f>F67/((1-I67))</f>
        <v>0</v>
      </c>
      <c r="K67" s="3622" t="s">
        <v>905</v>
      </c>
    </row>
    <row r="68" spans="1:11">
      <c r="A68" s="3638"/>
      <c r="B68" s="2327"/>
      <c r="C68" s="3629"/>
      <c r="D68" s="3617"/>
      <c r="E68" s="3675"/>
      <c r="F68" s="3658"/>
      <c r="G68" s="3659"/>
      <c r="H68" s="3617"/>
      <c r="I68" s="3627"/>
      <c r="J68" s="3678"/>
      <c r="K68" s="3622"/>
    </row>
    <row r="69" spans="1:11">
      <c r="A69" s="3638" t="s">
        <v>1276</v>
      </c>
      <c r="B69" s="2327"/>
      <c r="C69" s="3629"/>
      <c r="D69" s="3617" t="s">
        <v>905</v>
      </c>
      <c r="E69" s="3675"/>
      <c r="F69" s="3658"/>
      <c r="G69" s="3659">
        <f>C69/((1-F69))</f>
        <v>0</v>
      </c>
      <c r="H69" s="3617" t="s">
        <v>905</v>
      </c>
      <c r="I69" s="3627"/>
      <c r="J69" s="3678">
        <f>F69/((1-I69))</f>
        <v>0</v>
      </c>
      <c r="K69" s="3622" t="s">
        <v>905</v>
      </c>
    </row>
    <row r="70" spans="1:11">
      <c r="A70" s="3638"/>
      <c r="B70" s="2327"/>
      <c r="C70" s="3629"/>
      <c r="D70" s="3617"/>
      <c r="E70" s="3675"/>
      <c r="F70" s="3658"/>
      <c r="G70" s="3659"/>
      <c r="H70" s="3617"/>
      <c r="I70" s="3627"/>
      <c r="J70" s="3678"/>
      <c r="K70" s="3622"/>
    </row>
    <row r="71" spans="1:11">
      <c r="A71" s="3638" t="s">
        <v>1279</v>
      </c>
      <c r="B71" s="2327"/>
      <c r="C71" s="3629"/>
      <c r="D71" s="3617" t="s">
        <v>905</v>
      </c>
      <c r="E71" s="3675"/>
      <c r="F71" s="3658"/>
      <c r="G71" s="3659">
        <f>C71/((1-F71))</f>
        <v>0</v>
      </c>
      <c r="H71" s="3617" t="s">
        <v>905</v>
      </c>
      <c r="I71" s="3627"/>
      <c r="J71" s="3678">
        <f>F71/((1-I71))</f>
        <v>0</v>
      </c>
      <c r="K71" s="3622" t="s">
        <v>905</v>
      </c>
    </row>
    <row r="72" spans="1:11">
      <c r="A72" s="3638"/>
      <c r="B72" s="2327"/>
      <c r="C72" s="3629"/>
      <c r="D72" s="3617"/>
      <c r="E72" s="3675"/>
      <c r="F72" s="3658"/>
      <c r="G72" s="3659"/>
      <c r="H72" s="3617"/>
      <c r="I72" s="3627"/>
      <c r="J72" s="3678"/>
      <c r="K72" s="3622"/>
    </row>
    <row r="73" spans="1:11">
      <c r="A73" s="3638" t="s">
        <v>1280</v>
      </c>
      <c r="B73" s="2327"/>
      <c r="C73" s="3639"/>
      <c r="D73" s="3642" t="s">
        <v>905</v>
      </c>
      <c r="E73" s="3681"/>
      <c r="F73" s="2098"/>
      <c r="G73" s="3639">
        <f>C73/((1-F73))</f>
        <v>0</v>
      </c>
      <c r="H73" s="2098" t="s">
        <v>905</v>
      </c>
      <c r="I73" s="3627"/>
      <c r="J73" s="3682">
        <f>F73/((1-I73))</f>
        <v>0</v>
      </c>
      <c r="K73" s="2994" t="s">
        <v>905</v>
      </c>
    </row>
    <row r="74" spans="1:11">
      <c r="A74" s="3638"/>
      <c r="B74" s="2327"/>
      <c r="C74" s="3639"/>
      <c r="D74" s="3617"/>
      <c r="E74" s="3675"/>
      <c r="F74" s="3658"/>
      <c r="G74" s="3659"/>
      <c r="H74" s="3617"/>
      <c r="I74" s="3627"/>
      <c r="J74" s="3678"/>
      <c r="K74" s="3622"/>
    </row>
    <row r="75" spans="1:11">
      <c r="A75" s="3638" t="s">
        <v>1283</v>
      </c>
      <c r="B75" s="2327"/>
      <c r="C75" s="3633"/>
      <c r="D75" s="3642"/>
      <c r="E75" s="3681"/>
      <c r="F75" s="2098"/>
      <c r="G75" s="3633"/>
      <c r="H75" s="2098"/>
      <c r="I75" s="3627"/>
      <c r="J75" s="3680"/>
      <c r="K75" s="2994"/>
    </row>
    <row r="76" spans="1:11">
      <c r="A76" s="3638"/>
      <c r="B76" s="2327" t="s">
        <v>1284</v>
      </c>
      <c r="C76" s="3629"/>
      <c r="D76" s="3617" t="s">
        <v>905</v>
      </c>
      <c r="E76" s="3675"/>
      <c r="F76" s="3658"/>
      <c r="G76" s="3659">
        <f>C76/((1-F76))</f>
        <v>0</v>
      </c>
      <c r="H76" s="3617" t="s">
        <v>905</v>
      </c>
      <c r="I76" s="3627"/>
      <c r="J76" s="3678">
        <f>F76/((1-I76))</f>
        <v>0</v>
      </c>
      <c r="K76" s="3622" t="s">
        <v>905</v>
      </c>
    </row>
    <row r="77" spans="1:11">
      <c r="A77" s="3661"/>
      <c r="B77" s="2327" t="s">
        <v>1286</v>
      </c>
      <c r="C77" s="3629"/>
      <c r="D77" s="3617" t="s">
        <v>905</v>
      </c>
      <c r="E77" s="3675"/>
      <c r="F77" s="3658"/>
      <c r="G77" s="3659">
        <f>C77/((1-F77))</f>
        <v>0</v>
      </c>
      <c r="H77" s="3617" t="s">
        <v>905</v>
      </c>
      <c r="I77" s="3627"/>
      <c r="J77" s="3678">
        <f>F77/((1-I77))</f>
        <v>0</v>
      </c>
      <c r="K77" s="3622" t="s">
        <v>905</v>
      </c>
    </row>
    <row r="78" spans="1:11">
      <c r="A78" s="3661"/>
      <c r="B78" s="2327" t="s">
        <v>1287</v>
      </c>
      <c r="C78" s="3629"/>
      <c r="D78" s="3617" t="s">
        <v>905</v>
      </c>
      <c r="E78" s="3675"/>
      <c r="F78" s="3658"/>
      <c r="G78" s="3659">
        <f>C78/((1-F78))</f>
        <v>0</v>
      </c>
      <c r="H78" s="3617" t="s">
        <v>905</v>
      </c>
      <c r="I78" s="3627"/>
      <c r="J78" s="3678">
        <f>F78/((1-I78))</f>
        <v>0</v>
      </c>
      <c r="K78" s="3622" t="s">
        <v>905</v>
      </c>
    </row>
    <row r="79" spans="1:11" ht="13.5" thickBot="1">
      <c r="A79" s="3662"/>
      <c r="B79" s="2375" t="s">
        <v>1285</v>
      </c>
      <c r="C79" s="3644"/>
      <c r="D79" s="3645" t="s">
        <v>905</v>
      </c>
      <c r="E79" s="3646"/>
      <c r="F79" s="3663"/>
      <c r="G79" s="3664">
        <f>C79/((1-F79))</f>
        <v>0</v>
      </c>
      <c r="H79" s="3645" t="s">
        <v>905</v>
      </c>
      <c r="I79" s="3649"/>
      <c r="J79" s="3648">
        <f>F79/((1-I79))</f>
        <v>0</v>
      </c>
      <c r="K79" s="3650" t="s">
        <v>905</v>
      </c>
    </row>
    <row r="80" spans="1:11" ht="13.5" thickBot="1">
      <c r="A80" s="3651" t="s">
        <v>906</v>
      </c>
      <c r="B80" s="3050"/>
      <c r="C80" s="3652">
        <f>C64+C54+C47</f>
        <v>0</v>
      </c>
      <c r="D80" s="3049"/>
      <c r="E80" s="3049"/>
      <c r="F80" s="3049"/>
      <c r="G80" s="3665">
        <f>G64+G54+G47</f>
        <v>0</v>
      </c>
      <c r="H80" s="3049"/>
      <c r="I80" s="3050"/>
      <c r="J80" s="3653">
        <f>J64+J54+J47</f>
        <v>0</v>
      </c>
      <c r="K80" s="3050"/>
    </row>
    <row r="81" spans="1:11">
      <c r="A81" s="3666"/>
      <c r="B81" s="3666"/>
      <c r="C81" s="3667"/>
      <c r="D81" s="3617"/>
      <c r="E81" s="3617"/>
      <c r="F81" s="3658"/>
      <c r="G81" s="3668"/>
      <c r="H81" s="3617"/>
      <c r="I81" s="2098"/>
      <c r="J81" s="3668"/>
      <c r="K81" s="3617"/>
    </row>
    <row r="82" spans="1:11" ht="13.5" thickBot="1"/>
    <row r="83" spans="1:11" ht="51.75" thickBot="1">
      <c r="A83" s="4252" t="s">
        <v>197</v>
      </c>
      <c r="B83" s="4254"/>
      <c r="C83" s="3602" t="s">
        <v>189</v>
      </c>
      <c r="D83" s="3602" t="s">
        <v>190</v>
      </c>
      <c r="E83" s="3603" t="s">
        <v>1281</v>
      </c>
      <c r="F83" s="3654" t="s">
        <v>191</v>
      </c>
      <c r="G83" s="3655" t="s">
        <v>192</v>
      </c>
      <c r="H83" s="3603" t="s">
        <v>190</v>
      </c>
      <c r="I83" s="3606" t="s">
        <v>6</v>
      </c>
      <c r="J83" s="3607" t="s">
        <v>7</v>
      </c>
      <c r="K83" s="3604" t="s">
        <v>190</v>
      </c>
    </row>
    <row r="84" spans="1:11">
      <c r="A84" s="3608" t="s">
        <v>245</v>
      </c>
      <c r="B84" s="3609"/>
      <c r="C84" s="3610">
        <f>C85+C89+C87</f>
        <v>0</v>
      </c>
      <c r="D84" s="3611"/>
      <c r="E84" s="3612"/>
      <c r="F84" s="3611"/>
      <c r="G84" s="3610">
        <f>G85+G89+G87</f>
        <v>0</v>
      </c>
      <c r="H84" s="3611"/>
      <c r="I84" s="3614"/>
      <c r="J84" s="3610">
        <f>J85+J89+J87</f>
        <v>0</v>
      </c>
      <c r="K84" s="3613"/>
    </row>
    <row r="85" spans="1:11">
      <c r="A85" s="3615" t="s">
        <v>907</v>
      </c>
      <c r="B85" s="2691"/>
      <c r="C85" s="3616"/>
      <c r="D85" s="3617" t="s">
        <v>747</v>
      </c>
      <c r="E85" s="3675"/>
      <c r="F85" s="2691"/>
      <c r="G85" s="3625"/>
      <c r="H85" s="3617" t="s">
        <v>747</v>
      </c>
      <c r="I85" s="3621"/>
      <c r="J85" s="3676"/>
      <c r="K85" s="3622" t="s">
        <v>747</v>
      </c>
    </row>
    <row r="86" spans="1:11">
      <c r="A86" s="3615"/>
      <c r="B86" s="2691"/>
      <c r="C86" s="3625"/>
      <c r="D86" s="2691"/>
      <c r="E86" s="3677"/>
      <c r="F86" s="2691"/>
      <c r="G86" s="3625"/>
      <c r="H86" s="2691"/>
      <c r="I86" s="3627"/>
      <c r="J86" s="3676"/>
      <c r="K86" s="3619"/>
    </row>
    <row r="87" spans="1:11">
      <c r="A87" s="3615" t="s">
        <v>1835</v>
      </c>
      <c r="B87" s="2691"/>
      <c r="C87" s="3616"/>
      <c r="D87" s="3617" t="s">
        <v>1836</v>
      </c>
      <c r="E87" s="3675"/>
      <c r="F87" s="3619"/>
      <c r="G87" s="3676"/>
      <c r="H87" s="3617" t="s">
        <v>1836</v>
      </c>
      <c r="I87" s="3621"/>
      <c r="J87" s="3676"/>
      <c r="K87" s="3622" t="s">
        <v>1836</v>
      </c>
    </row>
    <row r="88" spans="1:11">
      <c r="A88" s="3615"/>
      <c r="B88" s="2691"/>
      <c r="C88" s="3625"/>
      <c r="D88" s="2691"/>
      <c r="E88" s="3677"/>
      <c r="F88" s="2691"/>
      <c r="G88" s="3625"/>
      <c r="H88" s="2691"/>
      <c r="I88" s="3627"/>
      <c r="J88" s="3676"/>
      <c r="K88" s="3619"/>
    </row>
    <row r="89" spans="1:11">
      <c r="A89" s="3628" t="s">
        <v>256</v>
      </c>
      <c r="B89" s="2691"/>
      <c r="C89" s="3629"/>
      <c r="D89" s="3617" t="s">
        <v>905</v>
      </c>
      <c r="E89" s="3675"/>
      <c r="F89" s="3658"/>
      <c r="G89" s="3659">
        <f>C89/((1-F89))</f>
        <v>0</v>
      </c>
      <c r="H89" s="3617" t="s">
        <v>905</v>
      </c>
      <c r="I89" s="3627"/>
      <c r="J89" s="3678">
        <f>F89/((1-I89))</f>
        <v>0</v>
      </c>
      <c r="K89" s="3622" t="s">
        <v>905</v>
      </c>
    </row>
    <row r="90" spans="1:11">
      <c r="A90" s="3615"/>
      <c r="B90" s="2691"/>
      <c r="C90" s="3629"/>
      <c r="D90" s="3617"/>
      <c r="E90" s="3675"/>
      <c r="F90" s="3658"/>
      <c r="G90" s="3659"/>
      <c r="H90" s="3617"/>
      <c r="I90" s="3627"/>
      <c r="J90" s="3678"/>
      <c r="K90" s="3622"/>
    </row>
    <row r="91" spans="1:11">
      <c r="A91" s="3632" t="s">
        <v>257</v>
      </c>
      <c r="B91" s="2691"/>
      <c r="C91" s="3633">
        <f>C92+C95+C97+C99</f>
        <v>0</v>
      </c>
      <c r="D91" s="2691"/>
      <c r="E91" s="3677"/>
      <c r="F91" s="2691"/>
      <c r="G91" s="3660">
        <f>G92+G95+G97+G99</f>
        <v>0</v>
      </c>
      <c r="H91" s="2691"/>
      <c r="I91" s="3627"/>
      <c r="J91" s="3679">
        <f>J92+J95+J97+J99</f>
        <v>0</v>
      </c>
      <c r="K91" s="3619"/>
    </row>
    <row r="92" spans="1:11">
      <c r="A92" s="3628" t="s">
        <v>193</v>
      </c>
      <c r="B92" s="2691"/>
      <c r="C92" s="3629"/>
      <c r="D92" s="3617" t="s">
        <v>905</v>
      </c>
      <c r="E92" s="3675"/>
      <c r="F92" s="3658"/>
      <c r="G92" s="3659">
        <f>C92/((1-F92))</f>
        <v>0</v>
      </c>
      <c r="H92" s="3617" t="s">
        <v>905</v>
      </c>
      <c r="I92" s="3627"/>
      <c r="J92" s="3678">
        <f>F92/((1-I92))</f>
        <v>0</v>
      </c>
      <c r="K92" s="3622" t="s">
        <v>905</v>
      </c>
    </row>
    <row r="93" spans="1:11">
      <c r="A93" s="3628" t="s">
        <v>194</v>
      </c>
      <c r="B93" s="2691"/>
      <c r="C93" s="3629"/>
      <c r="D93" s="2691"/>
      <c r="E93" s="3677"/>
      <c r="F93" s="2691"/>
      <c r="G93" s="3625"/>
      <c r="H93" s="2691"/>
      <c r="I93" s="3627"/>
      <c r="J93" s="3676"/>
      <c r="K93" s="3619"/>
    </row>
    <row r="94" spans="1:11">
      <c r="A94" s="3615"/>
      <c r="B94" s="2691"/>
      <c r="C94" s="3629"/>
      <c r="D94" s="2691"/>
      <c r="E94" s="3677"/>
      <c r="F94" s="2691"/>
      <c r="G94" s="3625"/>
      <c r="H94" s="2691"/>
      <c r="I94" s="3627"/>
      <c r="J94" s="3676"/>
      <c r="K94" s="3619"/>
    </row>
    <row r="95" spans="1:11">
      <c r="A95" s="3628" t="s">
        <v>258</v>
      </c>
      <c r="B95" s="2691"/>
      <c r="C95" s="3629"/>
      <c r="D95" s="3617" t="s">
        <v>905</v>
      </c>
      <c r="E95" s="3675"/>
      <c r="F95" s="3658"/>
      <c r="G95" s="3659">
        <f>C95/((1-F95))</f>
        <v>0</v>
      </c>
      <c r="H95" s="3617" t="s">
        <v>905</v>
      </c>
      <c r="I95" s="3627"/>
      <c r="J95" s="3678">
        <f>F95/((1-I95))</f>
        <v>0</v>
      </c>
      <c r="K95" s="3622" t="s">
        <v>905</v>
      </c>
    </row>
    <row r="96" spans="1:11">
      <c r="A96" s="3635"/>
      <c r="B96" s="2691"/>
      <c r="C96" s="3629"/>
      <c r="D96" s="2691"/>
      <c r="E96" s="3677"/>
      <c r="F96" s="2691"/>
      <c r="G96" s="3625"/>
      <c r="H96" s="2691"/>
      <c r="I96" s="3627"/>
      <c r="J96" s="3676"/>
      <c r="K96" s="3619"/>
    </row>
    <row r="97" spans="1:11">
      <c r="A97" s="3628" t="s">
        <v>195</v>
      </c>
      <c r="B97" s="2691"/>
      <c r="C97" s="3629"/>
      <c r="D97" s="3617" t="s">
        <v>905</v>
      </c>
      <c r="E97" s="3675"/>
      <c r="F97" s="3658"/>
      <c r="G97" s="3659">
        <f>C97/((1-F97))</f>
        <v>0</v>
      </c>
      <c r="H97" s="3617" t="s">
        <v>905</v>
      </c>
      <c r="I97" s="3627"/>
      <c r="J97" s="3678">
        <f>F97/((1-I97))</f>
        <v>0</v>
      </c>
      <c r="K97" s="3622" t="s">
        <v>905</v>
      </c>
    </row>
    <row r="98" spans="1:11">
      <c r="A98" s="3635"/>
      <c r="B98" s="2691"/>
      <c r="C98" s="3629"/>
      <c r="D98" s="2691"/>
      <c r="E98" s="3677"/>
      <c r="F98" s="2691"/>
      <c r="G98" s="3625"/>
      <c r="H98" s="2691"/>
      <c r="I98" s="3627"/>
      <c r="J98" s="3676"/>
      <c r="K98" s="3619"/>
    </row>
    <row r="99" spans="1:11">
      <c r="A99" s="3628" t="s">
        <v>260</v>
      </c>
      <c r="B99" s="2691"/>
      <c r="C99" s="3629"/>
      <c r="D99" s="3617" t="s">
        <v>905</v>
      </c>
      <c r="E99" s="3675"/>
      <c r="F99" s="3658"/>
      <c r="G99" s="3659">
        <f>C99/((1-F99))</f>
        <v>0</v>
      </c>
      <c r="H99" s="3617" t="s">
        <v>905</v>
      </c>
      <c r="I99" s="3627"/>
      <c r="J99" s="3678">
        <f>F99/((1-I99))</f>
        <v>0</v>
      </c>
      <c r="K99" s="3622" t="s">
        <v>905</v>
      </c>
    </row>
    <row r="100" spans="1:11">
      <c r="A100" s="3636"/>
      <c r="B100" s="2691"/>
      <c r="C100" s="3629"/>
      <c r="D100" s="3617"/>
      <c r="E100" s="3675"/>
      <c r="F100" s="3658"/>
      <c r="G100" s="3659"/>
      <c r="H100" s="3617"/>
      <c r="I100" s="3627"/>
      <c r="J100" s="3678"/>
      <c r="K100" s="3622"/>
    </row>
    <row r="101" spans="1:11">
      <c r="A101" s="3632" t="s">
        <v>261</v>
      </c>
      <c r="B101" s="2691"/>
      <c r="C101" s="3633">
        <f>C102+C104+C106+C110+C108+C113+C114+C115+C116</f>
        <v>0</v>
      </c>
      <c r="D101" s="2691"/>
      <c r="E101" s="3677"/>
      <c r="F101" s="2691"/>
      <c r="G101" s="3633">
        <f>G102+G104+G106+G110+G108+G113+G114+G115+G116</f>
        <v>0</v>
      </c>
      <c r="H101" s="2691"/>
      <c r="I101" s="3627"/>
      <c r="J101" s="3680">
        <f>J102+J104+J106+J110+J108+J113+J114+J115+J116</f>
        <v>0</v>
      </c>
      <c r="K101" s="3619"/>
    </row>
    <row r="102" spans="1:11">
      <c r="A102" s="3638" t="s">
        <v>1277</v>
      </c>
      <c r="B102" s="2327"/>
      <c r="C102" s="3629"/>
      <c r="D102" s="3617" t="s">
        <v>905</v>
      </c>
      <c r="E102" s="3675"/>
      <c r="F102" s="3658"/>
      <c r="G102" s="3659">
        <f>C102/((1-F102))</f>
        <v>0</v>
      </c>
      <c r="H102" s="3617" t="s">
        <v>905</v>
      </c>
      <c r="I102" s="3627"/>
      <c r="J102" s="3678">
        <f>F102/((1-I102))</f>
        <v>0</v>
      </c>
      <c r="K102" s="3622" t="s">
        <v>905</v>
      </c>
    </row>
    <row r="103" spans="1:11">
      <c r="A103" s="3638"/>
      <c r="B103" s="2327"/>
      <c r="C103" s="3629"/>
      <c r="D103" s="3617"/>
      <c r="E103" s="3675"/>
      <c r="F103" s="3658"/>
      <c r="G103" s="3659"/>
      <c r="H103" s="3617"/>
      <c r="I103" s="3627"/>
      <c r="J103" s="3678"/>
      <c r="K103" s="3622"/>
    </row>
    <row r="104" spans="1:11">
      <c r="A104" s="3638" t="s">
        <v>1278</v>
      </c>
      <c r="B104" s="2327"/>
      <c r="C104" s="3629"/>
      <c r="D104" s="3617" t="s">
        <v>905</v>
      </c>
      <c r="E104" s="3675"/>
      <c r="F104" s="3658"/>
      <c r="G104" s="3659">
        <f>C104/((1-F104))</f>
        <v>0</v>
      </c>
      <c r="H104" s="3617" t="s">
        <v>905</v>
      </c>
      <c r="I104" s="3627"/>
      <c r="J104" s="3678">
        <f>F104/((1-I104))</f>
        <v>0</v>
      </c>
      <c r="K104" s="3622" t="s">
        <v>905</v>
      </c>
    </row>
    <row r="105" spans="1:11">
      <c r="A105" s="3638"/>
      <c r="B105" s="2327"/>
      <c r="C105" s="3629"/>
      <c r="D105" s="3617"/>
      <c r="E105" s="3675"/>
      <c r="F105" s="3658"/>
      <c r="G105" s="3659"/>
      <c r="H105" s="3617"/>
      <c r="I105" s="3627"/>
      <c r="J105" s="3678"/>
      <c r="K105" s="3622"/>
    </row>
    <row r="106" spans="1:11">
      <c r="A106" s="3638" t="s">
        <v>1276</v>
      </c>
      <c r="B106" s="2327"/>
      <c r="C106" s="3629"/>
      <c r="D106" s="3617" t="s">
        <v>905</v>
      </c>
      <c r="E106" s="3675"/>
      <c r="F106" s="3658"/>
      <c r="G106" s="3659">
        <f>C106/((1-F106))</f>
        <v>0</v>
      </c>
      <c r="H106" s="3617" t="s">
        <v>905</v>
      </c>
      <c r="I106" s="3627"/>
      <c r="J106" s="3678">
        <f>F106/((1-I106))</f>
        <v>0</v>
      </c>
      <c r="K106" s="3622" t="s">
        <v>905</v>
      </c>
    </row>
    <row r="107" spans="1:11">
      <c r="A107" s="3638"/>
      <c r="B107" s="2327"/>
      <c r="C107" s="3629"/>
      <c r="D107" s="3617"/>
      <c r="E107" s="3675"/>
      <c r="F107" s="3658"/>
      <c r="G107" s="3659"/>
      <c r="H107" s="3617"/>
      <c r="I107" s="3627"/>
      <c r="J107" s="3678"/>
      <c r="K107" s="3622"/>
    </row>
    <row r="108" spans="1:11">
      <c r="A108" s="3638" t="s">
        <v>1279</v>
      </c>
      <c r="B108" s="2327"/>
      <c r="C108" s="3629"/>
      <c r="D108" s="3617" t="s">
        <v>905</v>
      </c>
      <c r="E108" s="3675"/>
      <c r="F108" s="3658"/>
      <c r="G108" s="3659">
        <f>C108/((1-F108))</f>
        <v>0</v>
      </c>
      <c r="H108" s="3617" t="s">
        <v>905</v>
      </c>
      <c r="I108" s="3627"/>
      <c r="J108" s="3678">
        <f>F108/((1-I108))</f>
        <v>0</v>
      </c>
      <c r="K108" s="3622" t="s">
        <v>905</v>
      </c>
    </row>
    <row r="109" spans="1:11">
      <c r="A109" s="3638"/>
      <c r="B109" s="2327"/>
      <c r="C109" s="3629"/>
      <c r="D109" s="3617"/>
      <c r="E109" s="3675"/>
      <c r="F109" s="3658"/>
      <c r="G109" s="3659"/>
      <c r="H109" s="3617"/>
      <c r="I109" s="3627"/>
      <c r="J109" s="3678"/>
      <c r="K109" s="3622"/>
    </row>
    <row r="110" spans="1:11">
      <c r="A110" s="3638" t="s">
        <v>1280</v>
      </c>
      <c r="B110" s="2327"/>
      <c r="C110" s="3639"/>
      <c r="D110" s="3642" t="s">
        <v>905</v>
      </c>
      <c r="E110" s="3681"/>
      <c r="F110" s="2098"/>
      <c r="G110" s="3639">
        <f>C110/((1-F110))</f>
        <v>0</v>
      </c>
      <c r="H110" s="2098" t="s">
        <v>905</v>
      </c>
      <c r="I110" s="3627"/>
      <c r="J110" s="3682">
        <f>F110/((1-I110))</f>
        <v>0</v>
      </c>
      <c r="K110" s="2994" t="s">
        <v>905</v>
      </c>
    </row>
    <row r="111" spans="1:11">
      <c r="A111" s="3638"/>
      <c r="B111" s="2327"/>
      <c r="C111" s="3639"/>
      <c r="D111" s="3617"/>
      <c r="E111" s="3675"/>
      <c r="F111" s="3658"/>
      <c r="G111" s="3659"/>
      <c r="H111" s="3617"/>
      <c r="I111" s="3627"/>
      <c r="J111" s="3678"/>
      <c r="K111" s="3622"/>
    </row>
    <row r="112" spans="1:11">
      <c r="A112" s="3638" t="s">
        <v>1283</v>
      </c>
      <c r="B112" s="2327"/>
      <c r="C112" s="3633"/>
      <c r="D112" s="3642"/>
      <c r="E112" s="3681"/>
      <c r="F112" s="2098"/>
      <c r="G112" s="3633"/>
      <c r="H112" s="2098"/>
      <c r="I112" s="3627"/>
      <c r="J112" s="3680"/>
      <c r="K112" s="2994"/>
    </row>
    <row r="113" spans="1:11">
      <c r="A113" s="3638"/>
      <c r="B113" s="2327" t="s">
        <v>1284</v>
      </c>
      <c r="C113" s="3629"/>
      <c r="D113" s="3617" t="s">
        <v>905</v>
      </c>
      <c r="E113" s="3675"/>
      <c r="F113" s="3658"/>
      <c r="G113" s="3659">
        <f>C113/((1-F113))</f>
        <v>0</v>
      </c>
      <c r="H113" s="3617" t="s">
        <v>905</v>
      </c>
      <c r="I113" s="3627"/>
      <c r="J113" s="3678">
        <f>F113/((1-I113))</f>
        <v>0</v>
      </c>
      <c r="K113" s="3622" t="s">
        <v>905</v>
      </c>
    </row>
    <row r="114" spans="1:11">
      <c r="A114" s="3638"/>
      <c r="B114" s="2327" t="s">
        <v>1286</v>
      </c>
      <c r="C114" s="3629"/>
      <c r="D114" s="3617" t="s">
        <v>905</v>
      </c>
      <c r="E114" s="3675"/>
      <c r="F114" s="3658"/>
      <c r="G114" s="3659">
        <f>C114/((1-F114))</f>
        <v>0</v>
      </c>
      <c r="H114" s="3617" t="s">
        <v>905</v>
      </c>
      <c r="I114" s="3627"/>
      <c r="J114" s="3678">
        <f>F114/((1-I114))</f>
        <v>0</v>
      </c>
      <c r="K114" s="3622" t="s">
        <v>905</v>
      </c>
    </row>
    <row r="115" spans="1:11">
      <c r="A115" s="3638"/>
      <c r="B115" s="2327" t="s">
        <v>1287</v>
      </c>
      <c r="C115" s="3629"/>
      <c r="D115" s="3617" t="s">
        <v>905</v>
      </c>
      <c r="E115" s="3675"/>
      <c r="F115" s="3658"/>
      <c r="G115" s="3659">
        <f>C115/((1-F115))</f>
        <v>0</v>
      </c>
      <c r="H115" s="3617" t="s">
        <v>905</v>
      </c>
      <c r="I115" s="3627"/>
      <c r="J115" s="3678">
        <f>F115/((1-I115))</f>
        <v>0</v>
      </c>
      <c r="K115" s="3622" t="s">
        <v>905</v>
      </c>
    </row>
    <row r="116" spans="1:11" ht="13.5" thickBot="1">
      <c r="A116" s="3643"/>
      <c r="B116" s="2375" t="s">
        <v>1285</v>
      </c>
      <c r="C116" s="3644"/>
      <c r="D116" s="3645" t="s">
        <v>905</v>
      </c>
      <c r="E116" s="3646"/>
      <c r="F116" s="3663"/>
      <c r="G116" s="3664">
        <f>C116/((1-F116))</f>
        <v>0</v>
      </c>
      <c r="H116" s="3645" t="s">
        <v>905</v>
      </c>
      <c r="I116" s="3649"/>
      <c r="J116" s="3648">
        <f>F116/((1-I116))</f>
        <v>0</v>
      </c>
      <c r="K116" s="3650" t="s">
        <v>905</v>
      </c>
    </row>
    <row r="117" spans="1:11" ht="13.5" thickBot="1">
      <c r="A117" s="3651" t="s">
        <v>906</v>
      </c>
      <c r="B117" s="3050"/>
      <c r="C117" s="3652">
        <f>C101+C91+C84</f>
        <v>0</v>
      </c>
      <c r="D117" s="3049"/>
      <c r="E117" s="3049"/>
      <c r="F117" s="3049"/>
      <c r="G117" s="3665">
        <f>G101+G91+G84</f>
        <v>0</v>
      </c>
      <c r="H117" s="3049"/>
      <c r="I117" s="3050"/>
      <c r="J117" s="3653">
        <f>J101+J91+J84</f>
        <v>0</v>
      </c>
      <c r="K117" s="3050"/>
    </row>
    <row r="119" spans="1:11" ht="13.5" thickBot="1"/>
    <row r="120" spans="1:11" ht="51.75" thickBot="1">
      <c r="A120" s="4252" t="s">
        <v>198</v>
      </c>
      <c r="B120" s="4253"/>
      <c r="C120" s="3601" t="s">
        <v>189</v>
      </c>
      <c r="D120" s="3602" t="s">
        <v>190</v>
      </c>
      <c r="E120" s="3603" t="s">
        <v>1281</v>
      </c>
      <c r="F120" s="3604" t="s">
        <v>191</v>
      </c>
      <c r="G120" s="3655" t="s">
        <v>192</v>
      </c>
      <c r="H120" s="3603" t="s">
        <v>190</v>
      </c>
      <c r="I120" s="3606" t="s">
        <v>6</v>
      </c>
      <c r="J120" s="3607" t="s">
        <v>7</v>
      </c>
      <c r="K120" s="3604" t="s">
        <v>190</v>
      </c>
    </row>
    <row r="121" spans="1:11">
      <c r="A121" s="3608" t="s">
        <v>245</v>
      </c>
      <c r="B121" s="3609"/>
      <c r="C121" s="3610">
        <f>C122+C126+C124</f>
        <v>0</v>
      </c>
      <c r="D121" s="3611"/>
      <c r="E121" s="3612"/>
      <c r="F121" s="3613"/>
      <c r="G121" s="3610">
        <f>G122+G126+G124</f>
        <v>0</v>
      </c>
      <c r="H121" s="3611"/>
      <c r="I121" s="3614"/>
      <c r="J121" s="3610">
        <f>J122+J126+J124</f>
        <v>0</v>
      </c>
      <c r="K121" s="3613"/>
    </row>
    <row r="122" spans="1:11">
      <c r="A122" s="3615" t="s">
        <v>907</v>
      </c>
      <c r="B122" s="2691"/>
      <c r="C122" s="3616"/>
      <c r="D122" s="3617" t="s">
        <v>747</v>
      </c>
      <c r="E122" s="3675"/>
      <c r="F122" s="3619"/>
      <c r="G122" s="3625"/>
      <c r="H122" s="3617" t="s">
        <v>747</v>
      </c>
      <c r="I122" s="3621"/>
      <c r="J122" s="3676"/>
      <c r="K122" s="3622" t="s">
        <v>747</v>
      </c>
    </row>
    <row r="123" spans="1:11">
      <c r="A123" s="3615"/>
      <c r="B123" s="2691"/>
      <c r="C123" s="3625"/>
      <c r="D123" s="2691"/>
      <c r="E123" s="3677"/>
      <c r="F123" s="3619"/>
      <c r="G123" s="3625"/>
      <c r="H123" s="2691"/>
      <c r="I123" s="3627"/>
      <c r="J123" s="3676"/>
      <c r="K123" s="3619"/>
    </row>
    <row r="124" spans="1:11">
      <c r="A124" s="3615" t="s">
        <v>1835</v>
      </c>
      <c r="B124" s="2691"/>
      <c r="C124" s="3616"/>
      <c r="D124" s="3617" t="s">
        <v>1836</v>
      </c>
      <c r="E124" s="3675"/>
      <c r="F124" s="3619"/>
      <c r="G124" s="3676"/>
      <c r="H124" s="3617" t="s">
        <v>1836</v>
      </c>
      <c r="I124" s="3621"/>
      <c r="J124" s="3676"/>
      <c r="K124" s="3622" t="s">
        <v>1836</v>
      </c>
    </row>
    <row r="125" spans="1:11">
      <c r="A125" s="3615"/>
      <c r="B125" s="2691"/>
      <c r="C125" s="3625"/>
      <c r="D125" s="2691"/>
      <c r="E125" s="3677"/>
      <c r="F125" s="3619"/>
      <c r="G125" s="3625"/>
      <c r="H125" s="2691"/>
      <c r="I125" s="3627"/>
      <c r="J125" s="3676"/>
      <c r="K125" s="3619"/>
    </row>
    <row r="126" spans="1:11">
      <c r="A126" s="3628" t="s">
        <v>256</v>
      </c>
      <c r="B126" s="2691"/>
      <c r="C126" s="3629"/>
      <c r="D126" s="3617" t="s">
        <v>905</v>
      </c>
      <c r="E126" s="3675"/>
      <c r="F126" s="3630"/>
      <c r="G126" s="3659">
        <f>C126/((1-F126))</f>
        <v>0</v>
      </c>
      <c r="H126" s="3617" t="s">
        <v>905</v>
      </c>
      <c r="I126" s="3627"/>
      <c r="J126" s="3678">
        <f>F126/((1-I126))</f>
        <v>0</v>
      </c>
      <c r="K126" s="3622" t="s">
        <v>905</v>
      </c>
    </row>
    <row r="127" spans="1:11">
      <c r="A127" s="3615"/>
      <c r="B127" s="2691"/>
      <c r="C127" s="3629"/>
      <c r="D127" s="3617"/>
      <c r="E127" s="3675"/>
      <c r="F127" s="3630"/>
      <c r="G127" s="3659"/>
      <c r="H127" s="3617"/>
      <c r="I127" s="3627"/>
      <c r="J127" s="3678"/>
      <c r="K127" s="3622"/>
    </row>
    <row r="128" spans="1:11">
      <c r="A128" s="3632" t="s">
        <v>257</v>
      </c>
      <c r="B128" s="2691"/>
      <c r="C128" s="3633">
        <f>C129+C132+C134+C136</f>
        <v>0</v>
      </c>
      <c r="D128" s="2691"/>
      <c r="E128" s="3677"/>
      <c r="F128" s="3619"/>
      <c r="G128" s="3660">
        <f>G129+G132+G134+G136</f>
        <v>0</v>
      </c>
      <c r="H128" s="2691"/>
      <c r="I128" s="3627"/>
      <c r="J128" s="3679">
        <f>J129+J132+J134+J136</f>
        <v>0</v>
      </c>
      <c r="K128" s="3619"/>
    </row>
    <row r="129" spans="1:11">
      <c r="A129" s="3628" t="s">
        <v>193</v>
      </c>
      <c r="B129" s="2691"/>
      <c r="C129" s="3629"/>
      <c r="D129" s="3617" t="s">
        <v>905</v>
      </c>
      <c r="E129" s="3675"/>
      <c r="F129" s="3630"/>
      <c r="G129" s="3659">
        <f>C129/((1-F129))</f>
        <v>0</v>
      </c>
      <c r="H129" s="3617" t="s">
        <v>905</v>
      </c>
      <c r="I129" s="3627"/>
      <c r="J129" s="3678">
        <f>F129/((1-I129))</f>
        <v>0</v>
      </c>
      <c r="K129" s="3622" t="s">
        <v>905</v>
      </c>
    </row>
    <row r="130" spans="1:11">
      <c r="A130" s="3628" t="s">
        <v>194</v>
      </c>
      <c r="B130" s="2691"/>
      <c r="C130" s="3629"/>
      <c r="D130" s="2691"/>
      <c r="E130" s="3677"/>
      <c r="F130" s="3619"/>
      <c r="G130" s="3625"/>
      <c r="H130" s="2691"/>
      <c r="I130" s="3627"/>
      <c r="J130" s="3676"/>
      <c r="K130" s="3619"/>
    </row>
    <row r="131" spans="1:11">
      <c r="A131" s="3615"/>
      <c r="B131" s="2691"/>
      <c r="C131" s="3629"/>
      <c r="D131" s="2691"/>
      <c r="E131" s="3677"/>
      <c r="F131" s="3619"/>
      <c r="G131" s="3625"/>
      <c r="H131" s="2691"/>
      <c r="I131" s="3627"/>
      <c r="J131" s="3676"/>
      <c r="K131" s="3619"/>
    </row>
    <row r="132" spans="1:11">
      <c r="A132" s="3628" t="s">
        <v>258</v>
      </c>
      <c r="B132" s="2691"/>
      <c r="C132" s="3629"/>
      <c r="D132" s="3617" t="s">
        <v>905</v>
      </c>
      <c r="E132" s="3675"/>
      <c r="F132" s="3630"/>
      <c r="G132" s="3659">
        <f>C132/((1-F132))</f>
        <v>0</v>
      </c>
      <c r="H132" s="3617" t="s">
        <v>905</v>
      </c>
      <c r="I132" s="3627"/>
      <c r="J132" s="3678">
        <f>F132/((1-I132))</f>
        <v>0</v>
      </c>
      <c r="K132" s="3622" t="s">
        <v>905</v>
      </c>
    </row>
    <row r="133" spans="1:11">
      <c r="A133" s="3635"/>
      <c r="B133" s="2691"/>
      <c r="C133" s="3629"/>
      <c r="D133" s="2691"/>
      <c r="E133" s="3677"/>
      <c r="F133" s="3619"/>
      <c r="G133" s="3625"/>
      <c r="H133" s="2691"/>
      <c r="I133" s="3627"/>
      <c r="J133" s="3676"/>
      <c r="K133" s="3619"/>
    </row>
    <row r="134" spans="1:11">
      <c r="A134" s="3628" t="s">
        <v>195</v>
      </c>
      <c r="B134" s="2691"/>
      <c r="C134" s="3629"/>
      <c r="D134" s="3617" t="s">
        <v>905</v>
      </c>
      <c r="E134" s="3675"/>
      <c r="F134" s="3630"/>
      <c r="G134" s="3659">
        <f>C134/((1-F134))</f>
        <v>0</v>
      </c>
      <c r="H134" s="3617" t="s">
        <v>905</v>
      </c>
      <c r="I134" s="3627"/>
      <c r="J134" s="3678">
        <f>F134/((1-I134))</f>
        <v>0</v>
      </c>
      <c r="K134" s="3622" t="s">
        <v>905</v>
      </c>
    </row>
    <row r="135" spans="1:11">
      <c r="A135" s="3635"/>
      <c r="B135" s="2691"/>
      <c r="C135" s="3629"/>
      <c r="D135" s="2691"/>
      <c r="E135" s="3677"/>
      <c r="F135" s="3619"/>
      <c r="G135" s="3625"/>
      <c r="H135" s="2691"/>
      <c r="I135" s="3627"/>
      <c r="J135" s="3676"/>
      <c r="K135" s="3619"/>
    </row>
    <row r="136" spans="1:11">
      <c r="A136" s="3628" t="s">
        <v>260</v>
      </c>
      <c r="B136" s="2691"/>
      <c r="C136" s="3629"/>
      <c r="D136" s="3617" t="s">
        <v>905</v>
      </c>
      <c r="E136" s="3675"/>
      <c r="F136" s="3630"/>
      <c r="G136" s="3659">
        <f>C136/((1-F136))</f>
        <v>0</v>
      </c>
      <c r="H136" s="3617" t="s">
        <v>905</v>
      </c>
      <c r="I136" s="3627"/>
      <c r="J136" s="3678">
        <f>F136/((1-I136))</f>
        <v>0</v>
      </c>
      <c r="K136" s="3622" t="s">
        <v>905</v>
      </c>
    </row>
    <row r="137" spans="1:11">
      <c r="A137" s="3636"/>
      <c r="B137" s="2691"/>
      <c r="C137" s="3629"/>
      <c r="D137" s="3617"/>
      <c r="E137" s="3675"/>
      <c r="F137" s="3630"/>
      <c r="G137" s="3659"/>
      <c r="H137" s="3617"/>
      <c r="I137" s="3627"/>
      <c r="J137" s="3678"/>
      <c r="K137" s="3622"/>
    </row>
    <row r="138" spans="1:11">
      <c r="A138" s="3632" t="s">
        <v>261</v>
      </c>
      <c r="B138" s="2691"/>
      <c r="C138" s="3633">
        <f>C139+C141+C143+C147+C145+C150+C151+C152+C153</f>
        <v>0</v>
      </c>
      <c r="D138" s="2691"/>
      <c r="E138" s="3677"/>
      <c r="F138" s="3619"/>
      <c r="G138" s="3633">
        <f>G139+G141+G143+G147+G145+G150+G151+G152+G153</f>
        <v>0</v>
      </c>
      <c r="H138" s="2691"/>
      <c r="I138" s="3627"/>
      <c r="J138" s="3680">
        <f>J139+J141+J143+J147+J145+J150+J151+J152+J153</f>
        <v>0</v>
      </c>
      <c r="K138" s="3619"/>
    </row>
    <row r="139" spans="1:11">
      <c r="A139" s="3638" t="s">
        <v>1277</v>
      </c>
      <c r="B139" s="2327"/>
      <c r="C139" s="3629"/>
      <c r="D139" s="3617" t="s">
        <v>905</v>
      </c>
      <c r="E139" s="3675"/>
      <c r="F139" s="3630"/>
      <c r="G139" s="3659">
        <f>C139/((1-F139))</f>
        <v>0</v>
      </c>
      <c r="H139" s="3617" t="s">
        <v>905</v>
      </c>
      <c r="I139" s="3627"/>
      <c r="J139" s="3678">
        <f>F139/((1-I139))</f>
        <v>0</v>
      </c>
      <c r="K139" s="3622" t="s">
        <v>905</v>
      </c>
    </row>
    <row r="140" spans="1:11">
      <c r="A140" s="3638"/>
      <c r="B140" s="2327"/>
      <c r="C140" s="3629"/>
      <c r="D140" s="3617"/>
      <c r="E140" s="3675"/>
      <c r="F140" s="3630"/>
      <c r="G140" s="3659"/>
      <c r="H140" s="3617"/>
      <c r="I140" s="3627"/>
      <c r="J140" s="3678"/>
      <c r="K140" s="3622"/>
    </row>
    <row r="141" spans="1:11">
      <c r="A141" s="3638" t="s">
        <v>1278</v>
      </c>
      <c r="B141" s="2327"/>
      <c r="C141" s="3629"/>
      <c r="D141" s="3617" t="s">
        <v>905</v>
      </c>
      <c r="E141" s="3675"/>
      <c r="F141" s="3630"/>
      <c r="G141" s="3659">
        <f>C141/((1-F141))</f>
        <v>0</v>
      </c>
      <c r="H141" s="3617" t="s">
        <v>905</v>
      </c>
      <c r="I141" s="3627"/>
      <c r="J141" s="3678">
        <f>F141/((1-I141))</f>
        <v>0</v>
      </c>
      <c r="K141" s="3622" t="s">
        <v>905</v>
      </c>
    </row>
    <row r="142" spans="1:11">
      <c r="A142" s="3638"/>
      <c r="B142" s="2327"/>
      <c r="C142" s="3629"/>
      <c r="D142" s="3617"/>
      <c r="E142" s="3675"/>
      <c r="F142" s="3630"/>
      <c r="G142" s="3659"/>
      <c r="H142" s="3617"/>
      <c r="I142" s="3627"/>
      <c r="J142" s="3678"/>
      <c r="K142" s="3622"/>
    </row>
    <row r="143" spans="1:11">
      <c r="A143" s="3638" t="s">
        <v>1276</v>
      </c>
      <c r="B143" s="2327"/>
      <c r="C143" s="3629"/>
      <c r="D143" s="3617" t="s">
        <v>905</v>
      </c>
      <c r="E143" s="3675"/>
      <c r="F143" s="3630"/>
      <c r="G143" s="3659">
        <f>C143/((1-F143))</f>
        <v>0</v>
      </c>
      <c r="H143" s="3617" t="s">
        <v>905</v>
      </c>
      <c r="I143" s="3627"/>
      <c r="J143" s="3678">
        <f>F143/((1-I143))</f>
        <v>0</v>
      </c>
      <c r="K143" s="3622" t="s">
        <v>905</v>
      </c>
    </row>
    <row r="144" spans="1:11">
      <c r="A144" s="3638"/>
      <c r="B144" s="2327"/>
      <c r="C144" s="3629"/>
      <c r="D144" s="3617"/>
      <c r="E144" s="3675"/>
      <c r="F144" s="3630"/>
      <c r="G144" s="3659"/>
      <c r="H144" s="3617"/>
      <c r="I144" s="3627"/>
      <c r="J144" s="3678"/>
      <c r="K144" s="3622"/>
    </row>
    <row r="145" spans="1:11">
      <c r="A145" s="3638" t="s">
        <v>1279</v>
      </c>
      <c r="B145" s="2327"/>
      <c r="C145" s="3629"/>
      <c r="D145" s="3617" t="s">
        <v>905</v>
      </c>
      <c r="E145" s="3675"/>
      <c r="F145" s="3630"/>
      <c r="G145" s="3659">
        <f>C145/((1-F145))</f>
        <v>0</v>
      </c>
      <c r="H145" s="3617" t="s">
        <v>905</v>
      </c>
      <c r="I145" s="3627"/>
      <c r="J145" s="3678">
        <f>F145/((1-I145))</f>
        <v>0</v>
      </c>
      <c r="K145" s="3622" t="s">
        <v>905</v>
      </c>
    </row>
    <row r="146" spans="1:11">
      <c r="A146" s="3638"/>
      <c r="B146" s="2327"/>
      <c r="C146" s="3639"/>
      <c r="D146" s="2098"/>
      <c r="E146" s="3681"/>
      <c r="F146" s="2994"/>
      <c r="G146" s="3639"/>
      <c r="H146" s="2098"/>
      <c r="I146" s="3627"/>
      <c r="J146" s="3682"/>
      <c r="K146" s="2994"/>
    </row>
    <row r="147" spans="1:11">
      <c r="A147" s="3638" t="s">
        <v>1280</v>
      </c>
      <c r="B147" s="2327"/>
      <c r="C147" s="3639"/>
      <c r="D147" s="3642" t="s">
        <v>905</v>
      </c>
      <c r="E147" s="3681"/>
      <c r="F147" s="2994"/>
      <c r="G147" s="3639">
        <f>C147/((1-F147))</f>
        <v>0</v>
      </c>
      <c r="H147" s="2098" t="s">
        <v>905</v>
      </c>
      <c r="I147" s="3627"/>
      <c r="J147" s="3682">
        <f>F147/((1-I147))</f>
        <v>0</v>
      </c>
      <c r="K147" s="2994" t="s">
        <v>905</v>
      </c>
    </row>
    <row r="148" spans="1:11">
      <c r="A148" s="3638"/>
      <c r="B148" s="2327"/>
      <c r="C148" s="3639"/>
      <c r="D148" s="3617"/>
      <c r="E148" s="3675"/>
      <c r="F148" s="3630"/>
      <c r="G148" s="3659"/>
      <c r="H148" s="3617"/>
      <c r="I148" s="3627"/>
      <c r="J148" s="3678"/>
      <c r="K148" s="3622"/>
    </row>
    <row r="149" spans="1:11">
      <c r="A149" s="3638" t="s">
        <v>1283</v>
      </c>
      <c r="B149" s="2327"/>
      <c r="C149" s="3633"/>
      <c r="D149" s="3642"/>
      <c r="E149" s="3681"/>
      <c r="F149" s="2994"/>
      <c r="G149" s="3633"/>
      <c r="H149" s="2098"/>
      <c r="I149" s="3627"/>
      <c r="J149" s="3680"/>
      <c r="K149" s="2994"/>
    </row>
    <row r="150" spans="1:11">
      <c r="A150" s="3638"/>
      <c r="B150" s="2327" t="s">
        <v>1284</v>
      </c>
      <c r="C150" s="3629"/>
      <c r="D150" s="3617" t="s">
        <v>905</v>
      </c>
      <c r="E150" s="3675"/>
      <c r="F150" s="3630"/>
      <c r="G150" s="3659">
        <f>C150/((1-F150))</f>
        <v>0</v>
      </c>
      <c r="H150" s="3617" t="s">
        <v>905</v>
      </c>
      <c r="I150" s="3627"/>
      <c r="J150" s="3678">
        <f>F150/((1-I150))</f>
        <v>0</v>
      </c>
      <c r="K150" s="3622" t="s">
        <v>905</v>
      </c>
    </row>
    <row r="151" spans="1:11">
      <c r="A151" s="3638"/>
      <c r="B151" s="2327" t="s">
        <v>1286</v>
      </c>
      <c r="C151" s="3629"/>
      <c r="D151" s="3617" t="s">
        <v>905</v>
      </c>
      <c r="E151" s="3675"/>
      <c r="F151" s="3630"/>
      <c r="G151" s="3659">
        <f>C151/((1-F151))</f>
        <v>0</v>
      </c>
      <c r="H151" s="3617" t="s">
        <v>905</v>
      </c>
      <c r="I151" s="3627"/>
      <c r="J151" s="3678">
        <f>F151/((1-I151))</f>
        <v>0</v>
      </c>
      <c r="K151" s="3622" t="s">
        <v>905</v>
      </c>
    </row>
    <row r="152" spans="1:11">
      <c r="A152" s="3638"/>
      <c r="B152" s="2327" t="s">
        <v>1287</v>
      </c>
      <c r="C152" s="3629"/>
      <c r="D152" s="3617" t="s">
        <v>905</v>
      </c>
      <c r="E152" s="3675"/>
      <c r="F152" s="3630"/>
      <c r="G152" s="3659">
        <f>C152/((1-F152))</f>
        <v>0</v>
      </c>
      <c r="H152" s="3617" t="s">
        <v>905</v>
      </c>
      <c r="I152" s="3627"/>
      <c r="J152" s="3678">
        <f>F152/((1-I152))</f>
        <v>0</v>
      </c>
      <c r="K152" s="3622" t="s">
        <v>905</v>
      </c>
    </row>
    <row r="153" spans="1:11" ht="13.5" thickBot="1">
      <c r="A153" s="3643"/>
      <c r="B153" s="2375" t="s">
        <v>1285</v>
      </c>
      <c r="C153" s="3644"/>
      <c r="D153" s="3645" t="s">
        <v>905</v>
      </c>
      <c r="E153" s="3646"/>
      <c r="F153" s="3647"/>
      <c r="G153" s="3664">
        <f>C153/((1-F153))</f>
        <v>0</v>
      </c>
      <c r="H153" s="3645" t="s">
        <v>905</v>
      </c>
      <c r="I153" s="3649"/>
      <c r="J153" s="3648">
        <f>F153/((1-I153))</f>
        <v>0</v>
      </c>
      <c r="K153" s="3650" t="s">
        <v>905</v>
      </c>
    </row>
    <row r="154" spans="1:11" ht="13.5" thickBot="1">
      <c r="A154" s="3651" t="s">
        <v>906</v>
      </c>
      <c r="B154" s="3049"/>
      <c r="C154" s="3652">
        <f>C138+C128+C121</f>
        <v>0</v>
      </c>
      <c r="D154" s="3049"/>
      <c r="E154" s="3049"/>
      <c r="F154" s="3050"/>
      <c r="G154" s="3665">
        <f>G138+G128+G121</f>
        <v>0</v>
      </c>
      <c r="H154" s="3049"/>
      <c r="I154" s="3050"/>
      <c r="J154" s="3653">
        <f>J138+J128+J121</f>
        <v>0</v>
      </c>
      <c r="K154" s="3050"/>
    </row>
  </sheetData>
  <mergeCells count="4">
    <mergeCell ref="A10:B10"/>
    <mergeCell ref="A46:B46"/>
    <mergeCell ref="A83:B83"/>
    <mergeCell ref="A120:B120"/>
  </mergeCells>
  <phoneticPr fontId="103" type="noConversion"/>
  <pageMargins left="0.70866141732283472" right="0.70866141732283472" top="0.74803149606299213" bottom="0.74803149606299213" header="0.31496062992125984" footer="0.31496062992125984"/>
  <pageSetup paperSize="9" scale="35" orientation="portrait" r:id="rId1"/>
  <headerFooter scaleWithDoc="0" alignWithMargins="0">
    <oddFooter>&amp;C&amp;P/&amp;N</oddFooter>
  </headerFooter>
</worksheet>
</file>

<file path=xl/worksheets/sheet94.xml><?xml version="1.0" encoding="utf-8"?>
<worksheet xmlns="http://schemas.openxmlformats.org/spreadsheetml/2006/main" xmlns:r="http://schemas.openxmlformats.org/officeDocument/2006/relationships">
  <sheetPr published="0" enableFormatConditionsCalculation="0">
    <tabColor theme="3"/>
    <pageSetUpPr fitToPage="1"/>
  </sheetPr>
  <dimension ref="A1:AA154"/>
  <sheetViews>
    <sheetView zoomScaleNormal="100" zoomScaleSheetLayoutView="100" workbookViewId="0"/>
  </sheetViews>
  <sheetFormatPr baseColWidth="10" defaultColWidth="8.85546875" defaultRowHeight="12.75"/>
  <cols>
    <col min="1" max="1" width="8.7109375" style="1216" customWidth="1"/>
    <col min="2" max="2" width="82.42578125" style="1216" customWidth="1"/>
    <col min="3" max="11" width="14.7109375" style="1216" customWidth="1"/>
    <col min="12" max="16384" width="8.85546875" style="1216"/>
  </cols>
  <sheetData>
    <row r="1" spans="1:27" s="1325" customFormat="1" ht="18">
      <c r="A1" s="374" t="s">
        <v>1935</v>
      </c>
      <c r="B1" s="374"/>
      <c r="C1" s="374"/>
      <c r="D1" s="384"/>
      <c r="E1" s="384"/>
      <c r="F1" s="383"/>
      <c r="G1" s="381"/>
      <c r="H1" s="381"/>
      <c r="I1" s="381"/>
      <c r="J1" s="381"/>
      <c r="K1" s="381"/>
      <c r="Z1" s="3673"/>
      <c r="AA1" s="3674"/>
    </row>
    <row r="2" spans="1:27" s="1326" customFormat="1" ht="11.25">
      <c r="A2" s="357" t="str">
        <f>'PAGE DE GARDE'!C8</f>
        <v>ELECTRICITE</v>
      </c>
      <c r="B2" s="369"/>
      <c r="C2" s="2480" t="str">
        <f>'PAGE DE GARDE'!C10</f>
        <v>PT 2015-2016 V0</v>
      </c>
      <c r="D2" s="371"/>
      <c r="E2" s="371"/>
      <c r="F2" s="370"/>
      <c r="G2" s="369"/>
      <c r="H2" s="369"/>
      <c r="I2" s="369"/>
      <c r="J2" s="369"/>
      <c r="K2" s="369"/>
      <c r="Z2" s="3594"/>
      <c r="AA2" s="3385"/>
    </row>
    <row r="3" spans="1:27" s="1326" customFormat="1" ht="11.25">
      <c r="A3" s="1320" t="str">
        <f>'PAGE DE GARDE'!C7</f>
        <v>GRD</v>
      </c>
      <c r="B3" s="369"/>
      <c r="C3" s="357"/>
      <c r="D3" s="371"/>
      <c r="E3" s="371"/>
      <c r="F3" s="370"/>
      <c r="G3" s="369"/>
      <c r="H3" s="369"/>
      <c r="I3" s="369"/>
      <c r="J3" s="369"/>
      <c r="K3" s="369"/>
      <c r="Z3" s="3594"/>
      <c r="AA3" s="3385"/>
    </row>
    <row r="4" spans="1:27" s="1326" customFormat="1" ht="11.25">
      <c r="A4" s="1998"/>
      <c r="B4" s="1998"/>
      <c r="C4" s="1998"/>
      <c r="D4" s="3600"/>
      <c r="E4" s="3600"/>
      <c r="F4" s="3592"/>
      <c r="Z4" s="3594"/>
      <c r="AA4" s="3385"/>
    </row>
    <row r="5" spans="1:27" ht="18">
      <c r="A5" s="1219"/>
    </row>
    <row r="6" spans="1:27">
      <c r="A6" s="3595" t="s">
        <v>518</v>
      </c>
    </row>
    <row r="7" spans="1:27">
      <c r="A7" s="3596" t="s">
        <v>5</v>
      </c>
    </row>
    <row r="8" spans="1:27">
      <c r="A8" s="3596" t="s">
        <v>187</v>
      </c>
    </row>
    <row r="9" spans="1:27" ht="13.5" thickBot="1"/>
    <row r="10" spans="1:27" ht="51.75" thickBot="1">
      <c r="A10" s="4252" t="s">
        <v>188</v>
      </c>
      <c r="B10" s="4253"/>
      <c r="C10" s="3601" t="s">
        <v>189</v>
      </c>
      <c r="D10" s="3602" t="s">
        <v>190</v>
      </c>
      <c r="E10" s="3603" t="s">
        <v>1281</v>
      </c>
      <c r="F10" s="3604" t="s">
        <v>191</v>
      </c>
      <c r="G10" s="3655" t="s">
        <v>192</v>
      </c>
      <c r="H10" s="3603" t="s">
        <v>190</v>
      </c>
      <c r="I10" s="3606" t="s">
        <v>6</v>
      </c>
      <c r="J10" s="3683" t="s">
        <v>7</v>
      </c>
      <c r="K10" s="3684" t="s">
        <v>190</v>
      </c>
    </row>
    <row r="11" spans="1:27">
      <c r="A11" s="2365" t="s">
        <v>245</v>
      </c>
      <c r="B11" s="2369"/>
      <c r="C11" s="3610">
        <f>C12+C16</f>
        <v>0</v>
      </c>
      <c r="D11" s="3611"/>
      <c r="E11" s="3612"/>
      <c r="F11" s="3613"/>
      <c r="G11" s="3610">
        <f>G12+G16</f>
        <v>0</v>
      </c>
      <c r="H11" s="3611"/>
      <c r="I11" s="3614"/>
      <c r="J11" s="3685">
        <f>J12+J16</f>
        <v>0</v>
      </c>
      <c r="K11" s="3613"/>
    </row>
    <row r="12" spans="1:27">
      <c r="A12" s="3638" t="s">
        <v>907</v>
      </c>
      <c r="B12" s="2327"/>
      <c r="C12" s="3616"/>
      <c r="D12" s="3617" t="s">
        <v>747</v>
      </c>
      <c r="E12" s="3618"/>
      <c r="F12" s="3619"/>
      <c r="G12" s="3625"/>
      <c r="H12" s="3617" t="s">
        <v>747</v>
      </c>
      <c r="I12" s="3621"/>
      <c r="J12" s="3619"/>
      <c r="K12" s="3622" t="s">
        <v>747</v>
      </c>
    </row>
    <row r="13" spans="1:27">
      <c r="A13" s="3638"/>
      <c r="B13" s="2327"/>
      <c r="C13" s="3616"/>
      <c r="D13" s="3617"/>
      <c r="E13" s="3623"/>
      <c r="F13" s="3619"/>
      <c r="G13" s="3625"/>
      <c r="H13" s="3617"/>
      <c r="I13" s="3624"/>
      <c r="J13" s="3619"/>
      <c r="K13" s="3622"/>
    </row>
    <row r="14" spans="1:27">
      <c r="A14" s="3615" t="s">
        <v>1835</v>
      </c>
      <c r="B14" s="2691"/>
      <c r="C14" s="3616"/>
      <c r="D14" s="3617" t="s">
        <v>1836</v>
      </c>
      <c r="E14" s="3623"/>
      <c r="F14" s="3619"/>
      <c r="G14" s="3620"/>
      <c r="H14" s="3617" t="s">
        <v>1836</v>
      </c>
      <c r="I14" s="3624"/>
      <c r="J14" s="3620"/>
      <c r="K14" s="3622" t="s">
        <v>1836</v>
      </c>
    </row>
    <row r="15" spans="1:27">
      <c r="A15" s="3638"/>
      <c r="B15" s="2327"/>
      <c r="C15" s="3625"/>
      <c r="D15" s="2691"/>
      <c r="E15" s="3626"/>
      <c r="F15" s="3619"/>
      <c r="G15" s="3625"/>
      <c r="H15" s="2691"/>
      <c r="I15" s="3627"/>
      <c r="J15" s="3619"/>
      <c r="K15" s="3619"/>
    </row>
    <row r="16" spans="1:27">
      <c r="A16" s="3638" t="s">
        <v>256</v>
      </c>
      <c r="B16" s="2327"/>
      <c r="C16" s="3629"/>
      <c r="D16" s="3617" t="s">
        <v>905</v>
      </c>
      <c r="E16" s="3618"/>
      <c r="F16" s="3630"/>
      <c r="G16" s="3659">
        <f>C16/((1-F16))</f>
        <v>0</v>
      </c>
      <c r="H16" s="3617" t="s">
        <v>905</v>
      </c>
      <c r="I16" s="3627"/>
      <c r="J16" s="3686">
        <f>F16/((1-I16))</f>
        <v>0</v>
      </c>
      <c r="K16" s="3622" t="s">
        <v>905</v>
      </c>
    </row>
    <row r="17" spans="1:11">
      <c r="A17" s="3638"/>
      <c r="B17" s="2327"/>
      <c r="C17" s="3629"/>
      <c r="D17" s="3617"/>
      <c r="E17" s="3618"/>
      <c r="F17" s="3630"/>
      <c r="G17" s="3659"/>
      <c r="H17" s="3617"/>
      <c r="I17" s="3627"/>
      <c r="J17" s="3686"/>
      <c r="K17" s="3622"/>
    </row>
    <row r="18" spans="1:11">
      <c r="A18" s="2325" t="s">
        <v>257</v>
      </c>
      <c r="B18" s="2327"/>
      <c r="C18" s="3633">
        <f>C19+C22+C24+C26</f>
        <v>0</v>
      </c>
      <c r="D18" s="2691"/>
      <c r="E18" s="3626"/>
      <c r="F18" s="3619"/>
      <c r="G18" s="3660">
        <f>G19+G22+G24+G26</f>
        <v>0</v>
      </c>
      <c r="H18" s="2691"/>
      <c r="I18" s="3627"/>
      <c r="J18" s="3687">
        <f>J19+J22+J24+J26</f>
        <v>0</v>
      </c>
      <c r="K18" s="3619"/>
    </row>
    <row r="19" spans="1:11">
      <c r="A19" s="3638" t="s">
        <v>193</v>
      </c>
      <c r="B19" s="2327"/>
      <c r="C19" s="3629"/>
      <c r="D19" s="3617" t="s">
        <v>905</v>
      </c>
      <c r="E19" s="3618"/>
      <c r="F19" s="3630"/>
      <c r="G19" s="3659">
        <f>C19/((1-F19))</f>
        <v>0</v>
      </c>
      <c r="H19" s="3617" t="s">
        <v>905</v>
      </c>
      <c r="I19" s="3627"/>
      <c r="J19" s="3686">
        <f>F19/((1-I19))</f>
        <v>0</v>
      </c>
      <c r="K19" s="3622" t="s">
        <v>905</v>
      </c>
    </row>
    <row r="20" spans="1:11">
      <c r="A20" s="3638" t="s">
        <v>194</v>
      </c>
      <c r="B20" s="2327"/>
      <c r="C20" s="3629"/>
      <c r="D20" s="2691"/>
      <c r="E20" s="3626"/>
      <c r="F20" s="3619"/>
      <c r="G20" s="3625"/>
      <c r="H20" s="2691"/>
      <c r="I20" s="3627"/>
      <c r="J20" s="3619"/>
      <c r="K20" s="3619"/>
    </row>
    <row r="21" spans="1:11">
      <c r="A21" s="3638"/>
      <c r="B21" s="2327"/>
      <c r="C21" s="3629"/>
      <c r="D21" s="2691"/>
      <c r="E21" s="3626"/>
      <c r="F21" s="3619"/>
      <c r="G21" s="3625"/>
      <c r="H21" s="2691"/>
      <c r="I21" s="3627"/>
      <c r="J21" s="3619"/>
      <c r="K21" s="3619"/>
    </row>
    <row r="22" spans="1:11">
      <c r="A22" s="3638" t="s">
        <v>258</v>
      </c>
      <c r="B22" s="2327"/>
      <c r="C22" s="3629"/>
      <c r="D22" s="3617" t="s">
        <v>905</v>
      </c>
      <c r="E22" s="3618"/>
      <c r="F22" s="3630"/>
      <c r="G22" s="3659">
        <f>C22/((1-F22))</f>
        <v>0</v>
      </c>
      <c r="H22" s="3617" t="s">
        <v>905</v>
      </c>
      <c r="I22" s="3627"/>
      <c r="J22" s="3686">
        <f>F22/((1-I22))</f>
        <v>0</v>
      </c>
      <c r="K22" s="3622" t="s">
        <v>905</v>
      </c>
    </row>
    <row r="23" spans="1:11">
      <c r="A23" s="3638"/>
      <c r="B23" s="2327"/>
      <c r="C23" s="3629"/>
      <c r="D23" s="2691"/>
      <c r="E23" s="3626"/>
      <c r="F23" s="3619"/>
      <c r="G23" s="3625"/>
      <c r="H23" s="2691"/>
      <c r="I23" s="3627"/>
      <c r="J23" s="3619"/>
      <c r="K23" s="3619"/>
    </row>
    <row r="24" spans="1:11">
      <c r="A24" s="3638" t="s">
        <v>195</v>
      </c>
      <c r="B24" s="2327"/>
      <c r="C24" s="3629"/>
      <c r="D24" s="3617" t="s">
        <v>905</v>
      </c>
      <c r="E24" s="3618"/>
      <c r="F24" s="3630"/>
      <c r="G24" s="3659">
        <f>C24/((1-F24))</f>
        <v>0</v>
      </c>
      <c r="H24" s="3617" t="s">
        <v>905</v>
      </c>
      <c r="I24" s="3627"/>
      <c r="J24" s="3686">
        <f>F24/((1-I24))</f>
        <v>0</v>
      </c>
      <c r="K24" s="3622" t="s">
        <v>905</v>
      </c>
    </row>
    <row r="25" spans="1:11">
      <c r="A25" s="3638"/>
      <c r="B25" s="2327"/>
      <c r="C25" s="3629"/>
      <c r="D25" s="2691"/>
      <c r="E25" s="3626"/>
      <c r="F25" s="3619"/>
      <c r="G25" s="3625"/>
      <c r="H25" s="2691"/>
      <c r="I25" s="3627"/>
      <c r="J25" s="3619"/>
      <c r="K25" s="3619"/>
    </row>
    <row r="26" spans="1:11">
      <c r="A26" s="3638" t="s">
        <v>260</v>
      </c>
      <c r="B26" s="2327"/>
      <c r="C26" s="3629"/>
      <c r="D26" s="3617" t="s">
        <v>905</v>
      </c>
      <c r="E26" s="3618"/>
      <c r="F26" s="3630"/>
      <c r="G26" s="3659">
        <f>C26/((1-F26))</f>
        <v>0</v>
      </c>
      <c r="H26" s="3617" t="s">
        <v>905</v>
      </c>
      <c r="I26" s="3627"/>
      <c r="J26" s="3686">
        <f>F26/((1-I26))</f>
        <v>0</v>
      </c>
      <c r="K26" s="3622" t="s">
        <v>905</v>
      </c>
    </row>
    <row r="27" spans="1:11">
      <c r="A27" s="3688"/>
      <c r="B27" s="2327"/>
      <c r="C27" s="3629"/>
      <c r="D27" s="3617"/>
      <c r="E27" s="3618"/>
      <c r="F27" s="3630"/>
      <c r="G27" s="3659"/>
      <c r="H27" s="3617"/>
      <c r="I27" s="3627"/>
      <c r="J27" s="3686"/>
      <c r="K27" s="3622"/>
    </row>
    <row r="28" spans="1:11">
      <c r="A28" s="2325" t="s">
        <v>261</v>
      </c>
      <c r="B28" s="2327"/>
      <c r="C28" s="3633">
        <f>C29+C31+C33+C37+C35+C40+C41+C42+C43</f>
        <v>0</v>
      </c>
      <c r="D28" s="2691"/>
      <c r="E28" s="3626"/>
      <c r="F28" s="3619"/>
      <c r="G28" s="3633">
        <f>G29+G31+G33+G37+G35+G40+G41+G42+G43</f>
        <v>0</v>
      </c>
      <c r="H28" s="2691"/>
      <c r="I28" s="3627"/>
      <c r="J28" s="3689">
        <f>J29+J31+J33+J37+J35+J40+J41+J42+J43</f>
        <v>0</v>
      </c>
      <c r="K28" s="3619"/>
    </row>
    <row r="29" spans="1:11">
      <c r="A29" s="3638" t="s">
        <v>1277</v>
      </c>
      <c r="B29" s="2327"/>
      <c r="C29" s="3629"/>
      <c r="D29" s="3617" t="s">
        <v>905</v>
      </c>
      <c r="E29" s="3618"/>
      <c r="F29" s="3630"/>
      <c r="G29" s="3659">
        <f>C29/((1-F29))</f>
        <v>0</v>
      </c>
      <c r="H29" s="3617" t="s">
        <v>905</v>
      </c>
      <c r="I29" s="3627"/>
      <c r="J29" s="3686">
        <f>F29/((1-I29))</f>
        <v>0</v>
      </c>
      <c r="K29" s="3622" t="s">
        <v>905</v>
      </c>
    </row>
    <row r="30" spans="1:11">
      <c r="A30" s="3638"/>
      <c r="B30" s="2327"/>
      <c r="C30" s="3629"/>
      <c r="D30" s="3617"/>
      <c r="E30" s="3618"/>
      <c r="F30" s="3630"/>
      <c r="G30" s="3659"/>
      <c r="H30" s="3617"/>
      <c r="I30" s="3627"/>
      <c r="J30" s="3686"/>
      <c r="K30" s="3622"/>
    </row>
    <row r="31" spans="1:11">
      <c r="A31" s="3638" t="s">
        <v>1278</v>
      </c>
      <c r="B31" s="2327"/>
      <c r="C31" s="3629"/>
      <c r="D31" s="3617" t="s">
        <v>905</v>
      </c>
      <c r="E31" s="3618"/>
      <c r="F31" s="3630"/>
      <c r="G31" s="3659">
        <f>C31/((1-F31))</f>
        <v>0</v>
      </c>
      <c r="H31" s="3617" t="s">
        <v>905</v>
      </c>
      <c r="I31" s="3627"/>
      <c r="J31" s="3686">
        <f>F31/((1-I31))</f>
        <v>0</v>
      </c>
      <c r="K31" s="3622" t="s">
        <v>905</v>
      </c>
    </row>
    <row r="32" spans="1:11">
      <c r="A32" s="3638"/>
      <c r="B32" s="2327"/>
      <c r="C32" s="3629"/>
      <c r="D32" s="3617"/>
      <c r="E32" s="3618"/>
      <c r="F32" s="3630"/>
      <c r="G32" s="3659"/>
      <c r="H32" s="3617"/>
      <c r="I32" s="3627"/>
      <c r="J32" s="3686"/>
      <c r="K32" s="3622"/>
    </row>
    <row r="33" spans="1:11">
      <c r="A33" s="3638" t="s">
        <v>1276</v>
      </c>
      <c r="B33" s="2327"/>
      <c r="C33" s="3629"/>
      <c r="D33" s="3617" t="s">
        <v>905</v>
      </c>
      <c r="E33" s="3618"/>
      <c r="F33" s="3630"/>
      <c r="G33" s="3659">
        <f>C33/((1-F33))</f>
        <v>0</v>
      </c>
      <c r="H33" s="3617" t="s">
        <v>905</v>
      </c>
      <c r="I33" s="3627"/>
      <c r="J33" s="3686">
        <f>F33/((1-I33))</f>
        <v>0</v>
      </c>
      <c r="K33" s="3622" t="s">
        <v>905</v>
      </c>
    </row>
    <row r="34" spans="1:11">
      <c r="A34" s="3638"/>
      <c r="B34" s="2327"/>
      <c r="C34" s="3639"/>
      <c r="D34" s="2098"/>
      <c r="E34" s="3640"/>
      <c r="F34" s="2994"/>
      <c r="G34" s="3639"/>
      <c r="H34" s="2098"/>
      <c r="I34" s="3627"/>
      <c r="J34" s="2994"/>
      <c r="K34" s="2994"/>
    </row>
    <row r="35" spans="1:11">
      <c r="A35" s="3638" t="s">
        <v>1279</v>
      </c>
      <c r="B35" s="2327"/>
      <c r="C35" s="3639"/>
      <c r="D35" s="3617" t="s">
        <v>905</v>
      </c>
      <c r="E35" s="3618"/>
      <c r="F35" s="3630"/>
      <c r="G35" s="3659">
        <f>C35/((1-F35))</f>
        <v>0</v>
      </c>
      <c r="H35" s="3617" t="s">
        <v>905</v>
      </c>
      <c r="I35" s="3627"/>
      <c r="J35" s="3686">
        <f>F35/((1-I35))</f>
        <v>0</v>
      </c>
      <c r="K35" s="3622" t="s">
        <v>905</v>
      </c>
    </row>
    <row r="36" spans="1:11">
      <c r="A36" s="3638"/>
      <c r="B36" s="2327"/>
      <c r="C36" s="3639"/>
      <c r="D36" s="2098"/>
      <c r="E36" s="3640"/>
      <c r="F36" s="2994"/>
      <c r="G36" s="3639"/>
      <c r="H36" s="2098"/>
      <c r="I36" s="3627"/>
      <c r="J36" s="2994"/>
      <c r="K36" s="2994"/>
    </row>
    <row r="37" spans="1:11">
      <c r="A37" s="3638" t="s">
        <v>1280</v>
      </c>
      <c r="B37" s="2327"/>
      <c r="C37" s="3639"/>
      <c r="D37" s="3642" t="s">
        <v>905</v>
      </c>
      <c r="E37" s="3640"/>
      <c r="F37" s="2994"/>
      <c r="G37" s="3639">
        <f>C37/((1-F37))</f>
        <v>0</v>
      </c>
      <c r="H37" s="2098" t="s">
        <v>905</v>
      </c>
      <c r="I37" s="3627"/>
      <c r="J37" s="2994">
        <f>F37/((1-I37))</f>
        <v>0</v>
      </c>
      <c r="K37" s="2994" t="s">
        <v>905</v>
      </c>
    </row>
    <row r="38" spans="1:11">
      <c r="A38" s="3638"/>
      <c r="B38" s="2327"/>
      <c r="C38" s="3639"/>
      <c r="D38" s="3617"/>
      <c r="E38" s="3618"/>
      <c r="F38" s="3630"/>
      <c r="G38" s="3659"/>
      <c r="H38" s="3617"/>
      <c r="I38" s="3627"/>
      <c r="J38" s="3686"/>
      <c r="K38" s="3622"/>
    </row>
    <row r="39" spans="1:11">
      <c r="A39" s="3638" t="s">
        <v>1283</v>
      </c>
      <c r="B39" s="2327"/>
      <c r="C39" s="3633"/>
      <c r="D39" s="3642"/>
      <c r="E39" s="3640"/>
      <c r="F39" s="2994"/>
      <c r="G39" s="3633"/>
      <c r="H39" s="2098"/>
      <c r="I39" s="3627"/>
      <c r="J39" s="3689"/>
      <c r="K39" s="2994"/>
    </row>
    <row r="40" spans="1:11">
      <c r="A40" s="3638"/>
      <c r="B40" s="2327" t="s">
        <v>1284</v>
      </c>
      <c r="C40" s="3629"/>
      <c r="D40" s="3617" t="s">
        <v>905</v>
      </c>
      <c r="E40" s="3618"/>
      <c r="F40" s="3630"/>
      <c r="G40" s="3659">
        <f>C40/((1-F40))</f>
        <v>0</v>
      </c>
      <c r="H40" s="3617" t="s">
        <v>905</v>
      </c>
      <c r="I40" s="3627"/>
      <c r="J40" s="3686">
        <f>F40/((1-I40))</f>
        <v>0</v>
      </c>
      <c r="K40" s="3622" t="s">
        <v>905</v>
      </c>
    </row>
    <row r="41" spans="1:11">
      <c r="A41" s="3638"/>
      <c r="B41" s="2327" t="s">
        <v>1286</v>
      </c>
      <c r="C41" s="3629"/>
      <c r="D41" s="3617" t="s">
        <v>905</v>
      </c>
      <c r="E41" s="3618"/>
      <c r="F41" s="3630"/>
      <c r="G41" s="3659">
        <f>C41/((1-F41))</f>
        <v>0</v>
      </c>
      <c r="H41" s="3617" t="s">
        <v>905</v>
      </c>
      <c r="I41" s="3627"/>
      <c r="J41" s="3686">
        <f>F41/((1-I41))</f>
        <v>0</v>
      </c>
      <c r="K41" s="3622" t="s">
        <v>905</v>
      </c>
    </row>
    <row r="42" spans="1:11">
      <c r="A42" s="3638"/>
      <c r="B42" s="2327" t="s">
        <v>1287</v>
      </c>
      <c r="C42" s="3629"/>
      <c r="D42" s="3617" t="s">
        <v>905</v>
      </c>
      <c r="E42" s="3618"/>
      <c r="F42" s="3630"/>
      <c r="G42" s="3659">
        <f>C42/((1-F42))</f>
        <v>0</v>
      </c>
      <c r="H42" s="3617" t="s">
        <v>905</v>
      </c>
      <c r="I42" s="3627"/>
      <c r="J42" s="3686">
        <f>F42/((1-I42))</f>
        <v>0</v>
      </c>
      <c r="K42" s="3622" t="s">
        <v>905</v>
      </c>
    </row>
    <row r="43" spans="1:11" ht="13.5" thickBot="1">
      <c r="A43" s="3643"/>
      <c r="B43" s="2375" t="s">
        <v>1285</v>
      </c>
      <c r="C43" s="3644"/>
      <c r="D43" s="3645" t="s">
        <v>905</v>
      </c>
      <c r="E43" s="3646"/>
      <c r="F43" s="3647"/>
      <c r="G43" s="3664">
        <f>C43/((1-F43))</f>
        <v>0</v>
      </c>
      <c r="H43" s="3645" t="s">
        <v>905</v>
      </c>
      <c r="I43" s="3649"/>
      <c r="J43" s="3690">
        <f>F43/((1-I43))</f>
        <v>0</v>
      </c>
      <c r="K43" s="3650" t="s">
        <v>905</v>
      </c>
    </row>
    <row r="44" spans="1:11" ht="13.5" thickBot="1">
      <c r="A44" s="3691" t="s">
        <v>906</v>
      </c>
      <c r="B44" s="3692"/>
      <c r="C44" s="3652">
        <f>C28+C18+C11</f>
        <v>0</v>
      </c>
      <c r="D44" s="3049"/>
      <c r="E44" s="3049"/>
      <c r="F44" s="3049"/>
      <c r="G44" s="3653">
        <f>G28+G18+G11</f>
        <v>0</v>
      </c>
      <c r="H44" s="3049"/>
      <c r="I44" s="3049"/>
      <c r="J44" s="3653">
        <f>J28+J18+J11</f>
        <v>0</v>
      </c>
      <c r="K44" s="3050"/>
    </row>
    <row r="45" spans="1:11" ht="13.5" thickBot="1">
      <c r="A45" s="2364"/>
      <c r="B45" s="2364"/>
    </row>
    <row r="46" spans="1:11" ht="51.75" thickBot="1">
      <c r="A46" s="4255" t="s">
        <v>196</v>
      </c>
      <c r="B46" s="4256"/>
      <c r="C46" s="3601" t="s">
        <v>189</v>
      </c>
      <c r="D46" s="3602" t="s">
        <v>190</v>
      </c>
      <c r="E46" s="3603" t="s">
        <v>1281</v>
      </c>
      <c r="F46" s="3604" t="s">
        <v>191</v>
      </c>
      <c r="G46" s="3655" t="s">
        <v>192</v>
      </c>
      <c r="H46" s="3603" t="s">
        <v>190</v>
      </c>
      <c r="I46" s="3606" t="s">
        <v>6</v>
      </c>
      <c r="J46" s="3607" t="s">
        <v>7</v>
      </c>
      <c r="K46" s="3604" t="s">
        <v>190</v>
      </c>
    </row>
    <row r="47" spans="1:11">
      <c r="A47" s="2365" t="s">
        <v>245</v>
      </c>
      <c r="B47" s="2369"/>
      <c r="C47" s="3610">
        <f>C48+C52+C50</f>
        <v>0</v>
      </c>
      <c r="D47" s="3611"/>
      <c r="E47" s="3612"/>
      <c r="F47" s="3613"/>
      <c r="G47" s="3610">
        <f>G48+G52+G50</f>
        <v>0</v>
      </c>
      <c r="H47" s="3611"/>
      <c r="I47" s="3614"/>
      <c r="J47" s="3610">
        <f>J48+J52+J50</f>
        <v>0</v>
      </c>
      <c r="K47" s="3614"/>
    </row>
    <row r="48" spans="1:11">
      <c r="A48" s="3638" t="s">
        <v>907</v>
      </c>
      <c r="B48" s="2327"/>
      <c r="C48" s="3616"/>
      <c r="D48" s="3617" t="s">
        <v>747</v>
      </c>
      <c r="E48" s="3618"/>
      <c r="F48" s="3619"/>
      <c r="G48" s="3625"/>
      <c r="H48" s="3617" t="s">
        <v>747</v>
      </c>
      <c r="I48" s="3621"/>
      <c r="J48" s="3620"/>
      <c r="K48" s="3708" t="s">
        <v>747</v>
      </c>
    </row>
    <row r="49" spans="1:11">
      <c r="A49" s="3638"/>
      <c r="B49" s="2327"/>
      <c r="C49" s="3625"/>
      <c r="D49" s="2691"/>
      <c r="E49" s="3626"/>
      <c r="F49" s="3619"/>
      <c r="G49" s="3625"/>
      <c r="H49" s="2691"/>
      <c r="I49" s="3627"/>
      <c r="J49" s="3620"/>
      <c r="K49" s="3709"/>
    </row>
    <row r="50" spans="1:11">
      <c r="A50" s="3615" t="s">
        <v>1835</v>
      </c>
      <c r="B50" s="2691"/>
      <c r="C50" s="3616"/>
      <c r="D50" s="3617" t="s">
        <v>1836</v>
      </c>
      <c r="E50" s="3623"/>
      <c r="F50" s="3619"/>
      <c r="G50" s="3620"/>
      <c r="H50" s="3617" t="s">
        <v>1836</v>
      </c>
      <c r="I50" s="3624"/>
      <c r="J50" s="3620"/>
      <c r="K50" s="3708" t="s">
        <v>1836</v>
      </c>
    </row>
    <row r="51" spans="1:11">
      <c r="A51" s="3638"/>
      <c r="B51" s="2327"/>
      <c r="C51" s="3625"/>
      <c r="D51" s="2691"/>
      <c r="E51" s="3656"/>
      <c r="F51" s="3619"/>
      <c r="G51" s="3625"/>
      <c r="H51" s="2691"/>
      <c r="I51" s="3657"/>
      <c r="J51" s="3620"/>
      <c r="K51" s="3709"/>
    </row>
    <row r="52" spans="1:11">
      <c r="A52" s="3638" t="s">
        <v>256</v>
      </c>
      <c r="B52" s="2327"/>
      <c r="C52" s="3629"/>
      <c r="D52" s="3617" t="s">
        <v>905</v>
      </c>
      <c r="E52" s="3618"/>
      <c r="F52" s="3630"/>
      <c r="G52" s="3659">
        <f>C52/((1-F52))</f>
        <v>0</v>
      </c>
      <c r="H52" s="3617" t="s">
        <v>905</v>
      </c>
      <c r="I52" s="3627"/>
      <c r="J52" s="3631">
        <f>F52/((1-I52))</f>
        <v>0</v>
      </c>
      <c r="K52" s="3708" t="s">
        <v>905</v>
      </c>
    </row>
    <row r="53" spans="1:11">
      <c r="A53" s="3638"/>
      <c r="B53" s="2327"/>
      <c r="C53" s="3629"/>
      <c r="D53" s="3617"/>
      <c r="E53" s="3618"/>
      <c r="F53" s="3630"/>
      <c r="G53" s="3659"/>
      <c r="H53" s="3617"/>
      <c r="I53" s="3627"/>
      <c r="J53" s="3631"/>
      <c r="K53" s="3708"/>
    </row>
    <row r="54" spans="1:11">
      <c r="A54" s="2325" t="s">
        <v>257</v>
      </c>
      <c r="B54" s="2327"/>
      <c r="C54" s="3633">
        <f>C55+C58+C60+C62</f>
        <v>0</v>
      </c>
      <c r="D54" s="2691"/>
      <c r="E54" s="3626"/>
      <c r="F54" s="3619"/>
      <c r="G54" s="3660">
        <f>G55+G58+G60+G62</f>
        <v>0</v>
      </c>
      <c r="H54" s="2691"/>
      <c r="I54" s="3627"/>
      <c r="J54" s="3634">
        <f>J55+J58+J60+J62</f>
        <v>0</v>
      </c>
      <c r="K54" s="3709"/>
    </row>
    <row r="55" spans="1:11">
      <c r="A55" s="3638" t="s">
        <v>193</v>
      </c>
      <c r="B55" s="2327"/>
      <c r="C55" s="3629"/>
      <c r="D55" s="3617" t="s">
        <v>905</v>
      </c>
      <c r="E55" s="3618"/>
      <c r="F55" s="3630"/>
      <c r="G55" s="3659">
        <f>C55/((1-F55))</f>
        <v>0</v>
      </c>
      <c r="H55" s="3617" t="s">
        <v>905</v>
      </c>
      <c r="I55" s="3627"/>
      <c r="J55" s="3631">
        <f>F55/((1-I55))</f>
        <v>0</v>
      </c>
      <c r="K55" s="3708" t="s">
        <v>905</v>
      </c>
    </row>
    <row r="56" spans="1:11">
      <c r="A56" s="3638" t="s">
        <v>194</v>
      </c>
      <c r="B56" s="2327"/>
      <c r="C56" s="3629"/>
      <c r="D56" s="2691"/>
      <c r="E56" s="3626"/>
      <c r="F56" s="3619"/>
      <c r="G56" s="3625"/>
      <c r="H56" s="2691"/>
      <c r="I56" s="3627"/>
      <c r="J56" s="3620"/>
      <c r="K56" s="3709"/>
    </row>
    <row r="57" spans="1:11">
      <c r="A57" s="3638"/>
      <c r="B57" s="2327"/>
      <c r="C57" s="3629"/>
      <c r="D57" s="2691"/>
      <c r="E57" s="3626"/>
      <c r="F57" s="3619"/>
      <c r="G57" s="3625"/>
      <c r="H57" s="2691"/>
      <c r="I57" s="3627"/>
      <c r="J57" s="3620"/>
      <c r="K57" s="3709"/>
    </row>
    <row r="58" spans="1:11">
      <c r="A58" s="3638" t="s">
        <v>258</v>
      </c>
      <c r="B58" s="2327"/>
      <c r="C58" s="3629"/>
      <c r="D58" s="3617" t="s">
        <v>905</v>
      </c>
      <c r="E58" s="3618"/>
      <c r="F58" s="3630"/>
      <c r="G58" s="3659">
        <f>C58/((1-F58))</f>
        <v>0</v>
      </c>
      <c r="H58" s="3617" t="s">
        <v>905</v>
      </c>
      <c r="I58" s="3627"/>
      <c r="J58" s="3631">
        <f>F58/((1-I58))</f>
        <v>0</v>
      </c>
      <c r="K58" s="3708" t="s">
        <v>905</v>
      </c>
    </row>
    <row r="59" spans="1:11">
      <c r="A59" s="3638"/>
      <c r="B59" s="2327"/>
      <c r="C59" s="3629"/>
      <c r="D59" s="2691"/>
      <c r="E59" s="3626"/>
      <c r="F59" s="3619"/>
      <c r="G59" s="3625"/>
      <c r="H59" s="2691"/>
      <c r="I59" s="3627"/>
      <c r="J59" s="3620"/>
      <c r="K59" s="3709"/>
    </row>
    <row r="60" spans="1:11">
      <c r="A60" s="3638" t="s">
        <v>195</v>
      </c>
      <c r="B60" s="2327"/>
      <c r="C60" s="3629"/>
      <c r="D60" s="3617" t="s">
        <v>905</v>
      </c>
      <c r="E60" s="3618"/>
      <c r="F60" s="3630"/>
      <c r="G60" s="3659">
        <f>C60/((1-F60))</f>
        <v>0</v>
      </c>
      <c r="H60" s="3617" t="s">
        <v>905</v>
      </c>
      <c r="I60" s="3627"/>
      <c r="J60" s="3631">
        <f>F60/((1-I60))</f>
        <v>0</v>
      </c>
      <c r="K60" s="3622" t="s">
        <v>905</v>
      </c>
    </row>
    <row r="61" spans="1:11">
      <c r="A61" s="3638"/>
      <c r="B61" s="2327"/>
      <c r="C61" s="3629"/>
      <c r="D61" s="2691"/>
      <c r="E61" s="3626"/>
      <c r="F61" s="3619"/>
      <c r="G61" s="3625"/>
      <c r="H61" s="2691"/>
      <c r="I61" s="3627"/>
      <c r="J61" s="3620"/>
      <c r="K61" s="3619"/>
    </row>
    <row r="62" spans="1:11">
      <c r="A62" s="3638" t="s">
        <v>260</v>
      </c>
      <c r="B62" s="2327"/>
      <c r="C62" s="3629"/>
      <c r="D62" s="3617" t="s">
        <v>905</v>
      </c>
      <c r="E62" s="3618"/>
      <c r="F62" s="3630"/>
      <c r="G62" s="3659">
        <f>C62/((1-F62))</f>
        <v>0</v>
      </c>
      <c r="H62" s="3617" t="s">
        <v>905</v>
      </c>
      <c r="I62" s="3627"/>
      <c r="J62" s="3631">
        <f>F62/((1-I62))</f>
        <v>0</v>
      </c>
      <c r="K62" s="3622" t="s">
        <v>905</v>
      </c>
    </row>
    <row r="63" spans="1:11">
      <c r="A63" s="3688"/>
      <c r="B63" s="2327"/>
      <c r="C63" s="3629"/>
      <c r="D63" s="3617"/>
      <c r="E63" s="3618"/>
      <c r="F63" s="3630"/>
      <c r="G63" s="3659"/>
      <c r="H63" s="3617"/>
      <c r="I63" s="3627"/>
      <c r="J63" s="3631"/>
      <c r="K63" s="3622"/>
    </row>
    <row r="64" spans="1:11">
      <c r="A64" s="2325" t="s">
        <v>261</v>
      </c>
      <c r="B64" s="2327"/>
      <c r="C64" s="3633">
        <f>C65+C67+C69+C73+C71+C76+C77+C78+C79</f>
        <v>0</v>
      </c>
      <c r="D64" s="2691"/>
      <c r="E64" s="3626"/>
      <c r="F64" s="3619"/>
      <c r="G64" s="3633">
        <f>G65+G67+G69+G73+G71+G76+G77+G78+G79</f>
        <v>0</v>
      </c>
      <c r="H64" s="2691"/>
      <c r="I64" s="3627"/>
      <c r="J64" s="3637">
        <f>J65+J67+J69+J73+J71+J76+J77+J78+J79</f>
        <v>0</v>
      </c>
      <c r="K64" s="3619"/>
    </row>
    <row r="65" spans="1:11">
      <c r="A65" s="3638" t="s">
        <v>1277</v>
      </c>
      <c r="B65" s="2327"/>
      <c r="C65" s="3629"/>
      <c r="D65" s="3617" t="s">
        <v>905</v>
      </c>
      <c r="E65" s="3618"/>
      <c r="F65" s="3630"/>
      <c r="G65" s="3659">
        <f>C65/((1-F65))</f>
        <v>0</v>
      </c>
      <c r="H65" s="3617" t="s">
        <v>905</v>
      </c>
      <c r="I65" s="3627"/>
      <c r="J65" s="3631">
        <f>F65/((1-I65))</f>
        <v>0</v>
      </c>
      <c r="K65" s="3622" t="s">
        <v>905</v>
      </c>
    </row>
    <row r="66" spans="1:11">
      <c r="A66" s="3638"/>
      <c r="B66" s="2327"/>
      <c r="C66" s="3629"/>
      <c r="D66" s="3617"/>
      <c r="E66" s="3618"/>
      <c r="F66" s="3630"/>
      <c r="G66" s="3659"/>
      <c r="H66" s="3617"/>
      <c r="I66" s="3627"/>
      <c r="J66" s="3631"/>
      <c r="K66" s="3622"/>
    </row>
    <row r="67" spans="1:11">
      <c r="A67" s="3638" t="s">
        <v>1278</v>
      </c>
      <c r="B67" s="2327"/>
      <c r="C67" s="3629"/>
      <c r="D67" s="3617" t="s">
        <v>905</v>
      </c>
      <c r="E67" s="3618"/>
      <c r="F67" s="3630"/>
      <c r="G67" s="3659">
        <f>C67/((1-F67))</f>
        <v>0</v>
      </c>
      <c r="H67" s="3617" t="s">
        <v>905</v>
      </c>
      <c r="I67" s="3627"/>
      <c r="J67" s="3631">
        <f>F67/((1-I67))</f>
        <v>0</v>
      </c>
      <c r="K67" s="3622" t="s">
        <v>905</v>
      </c>
    </row>
    <row r="68" spans="1:11">
      <c r="A68" s="3638"/>
      <c r="B68" s="2327"/>
      <c r="C68" s="3629"/>
      <c r="D68" s="3617"/>
      <c r="E68" s="3618"/>
      <c r="F68" s="3630"/>
      <c r="G68" s="3659"/>
      <c r="H68" s="3617"/>
      <c r="I68" s="3627"/>
      <c r="J68" s="3631"/>
      <c r="K68" s="3622"/>
    </row>
    <row r="69" spans="1:11">
      <c r="A69" s="3638" t="s">
        <v>1276</v>
      </c>
      <c r="B69" s="2327"/>
      <c r="C69" s="3629"/>
      <c r="D69" s="3617" t="s">
        <v>905</v>
      </c>
      <c r="E69" s="3618"/>
      <c r="F69" s="3630"/>
      <c r="G69" s="3659">
        <f>C69/((1-F69))</f>
        <v>0</v>
      </c>
      <c r="H69" s="3617" t="s">
        <v>905</v>
      </c>
      <c r="I69" s="3627"/>
      <c r="J69" s="3631">
        <f>F69/((1-I69))</f>
        <v>0</v>
      </c>
      <c r="K69" s="3622" t="s">
        <v>905</v>
      </c>
    </row>
    <row r="70" spans="1:11">
      <c r="A70" s="3638"/>
      <c r="B70" s="2327"/>
      <c r="C70" s="3629"/>
      <c r="D70" s="3617"/>
      <c r="E70" s="3618"/>
      <c r="F70" s="3630"/>
      <c r="G70" s="3659"/>
      <c r="H70" s="3617"/>
      <c r="I70" s="3627"/>
      <c r="J70" s="3631"/>
      <c r="K70" s="3622"/>
    </row>
    <row r="71" spans="1:11">
      <c r="A71" s="3638" t="s">
        <v>1279</v>
      </c>
      <c r="B71" s="2327"/>
      <c r="C71" s="3629"/>
      <c r="D71" s="3617" t="s">
        <v>905</v>
      </c>
      <c r="E71" s="3618"/>
      <c r="F71" s="3630"/>
      <c r="G71" s="3659">
        <f>C71/((1-F71))</f>
        <v>0</v>
      </c>
      <c r="H71" s="3617" t="s">
        <v>905</v>
      </c>
      <c r="I71" s="3627"/>
      <c r="J71" s="3631">
        <f>F71/((1-I71))</f>
        <v>0</v>
      </c>
      <c r="K71" s="3622" t="s">
        <v>905</v>
      </c>
    </row>
    <row r="72" spans="1:11">
      <c r="A72" s="3638"/>
      <c r="B72" s="2327"/>
      <c r="C72" s="3629"/>
      <c r="D72" s="3617"/>
      <c r="E72" s="3618"/>
      <c r="F72" s="3630"/>
      <c r="G72" s="3659"/>
      <c r="H72" s="3617"/>
      <c r="I72" s="3627"/>
      <c r="J72" s="3631"/>
      <c r="K72" s="3622"/>
    </row>
    <row r="73" spans="1:11">
      <c r="A73" s="3638" t="s">
        <v>1280</v>
      </c>
      <c r="B73" s="2327"/>
      <c r="C73" s="3639"/>
      <c r="D73" s="3642" t="s">
        <v>905</v>
      </c>
      <c r="E73" s="3640"/>
      <c r="F73" s="2994"/>
      <c r="G73" s="3639">
        <f>C73/((1-F73))</f>
        <v>0</v>
      </c>
      <c r="H73" s="2098" t="s">
        <v>905</v>
      </c>
      <c r="I73" s="3627"/>
      <c r="J73" s="3641">
        <f>F73/((1-I73))</f>
        <v>0</v>
      </c>
      <c r="K73" s="2994" t="s">
        <v>905</v>
      </c>
    </row>
    <row r="74" spans="1:11">
      <c r="A74" s="3638"/>
      <c r="B74" s="2327"/>
      <c r="C74" s="3639"/>
      <c r="D74" s="3617"/>
      <c r="E74" s="3618"/>
      <c r="F74" s="3630"/>
      <c r="G74" s="3659"/>
      <c r="H74" s="3617"/>
      <c r="I74" s="3627"/>
      <c r="J74" s="3631"/>
      <c r="K74" s="3622"/>
    </row>
    <row r="75" spans="1:11">
      <c r="A75" s="3638" t="s">
        <v>1283</v>
      </c>
      <c r="B75" s="2327"/>
      <c r="C75" s="3633"/>
      <c r="D75" s="3642"/>
      <c r="E75" s="3640"/>
      <c r="F75" s="2994"/>
      <c r="G75" s="3633"/>
      <c r="H75" s="2098"/>
      <c r="I75" s="3627"/>
      <c r="J75" s="3637"/>
      <c r="K75" s="2994"/>
    </row>
    <row r="76" spans="1:11">
      <c r="A76" s="3638"/>
      <c r="B76" s="2327" t="s">
        <v>1284</v>
      </c>
      <c r="C76" s="3629"/>
      <c r="D76" s="3617" t="s">
        <v>905</v>
      </c>
      <c r="E76" s="3618"/>
      <c r="F76" s="3630"/>
      <c r="G76" s="3659">
        <f>C76/((1-F76))</f>
        <v>0</v>
      </c>
      <c r="H76" s="3617" t="s">
        <v>905</v>
      </c>
      <c r="I76" s="3627"/>
      <c r="J76" s="3631">
        <f>F76/((1-I76))</f>
        <v>0</v>
      </c>
      <c r="K76" s="3622" t="s">
        <v>905</v>
      </c>
    </row>
    <row r="77" spans="1:11">
      <c r="A77" s="3638"/>
      <c r="B77" s="2327" t="s">
        <v>1286</v>
      </c>
      <c r="C77" s="3629"/>
      <c r="D77" s="3617" t="s">
        <v>905</v>
      </c>
      <c r="E77" s="3618"/>
      <c r="F77" s="3630"/>
      <c r="G77" s="3659">
        <f>C77/((1-F77))</f>
        <v>0</v>
      </c>
      <c r="H77" s="3617" t="s">
        <v>905</v>
      </c>
      <c r="I77" s="3627"/>
      <c r="J77" s="3631">
        <f>F77/((1-I77))</f>
        <v>0</v>
      </c>
      <c r="K77" s="3622" t="s">
        <v>905</v>
      </c>
    </row>
    <row r="78" spans="1:11">
      <c r="A78" s="3638"/>
      <c r="B78" s="2327" t="s">
        <v>1287</v>
      </c>
      <c r="C78" s="3629"/>
      <c r="D78" s="3617" t="s">
        <v>905</v>
      </c>
      <c r="E78" s="3618"/>
      <c r="F78" s="3630"/>
      <c r="G78" s="3659">
        <f>C78/((1-F78))</f>
        <v>0</v>
      </c>
      <c r="H78" s="3617" t="s">
        <v>905</v>
      </c>
      <c r="I78" s="3627"/>
      <c r="J78" s="3631">
        <f>F78/((1-I78))</f>
        <v>0</v>
      </c>
      <c r="K78" s="3622" t="s">
        <v>905</v>
      </c>
    </row>
    <row r="79" spans="1:11" ht="13.5" thickBot="1">
      <c r="A79" s="3643"/>
      <c r="B79" s="2375" t="s">
        <v>1285</v>
      </c>
      <c r="C79" s="3644"/>
      <c r="D79" s="3645" t="s">
        <v>905</v>
      </c>
      <c r="E79" s="3646"/>
      <c r="F79" s="3647"/>
      <c r="G79" s="3664">
        <f>C79/((1-F79))</f>
        <v>0</v>
      </c>
      <c r="H79" s="3645" t="s">
        <v>905</v>
      </c>
      <c r="I79" s="3649"/>
      <c r="J79" s="3648">
        <f>F79/((1-I79))</f>
        <v>0</v>
      </c>
      <c r="K79" s="3650" t="s">
        <v>905</v>
      </c>
    </row>
    <row r="80" spans="1:11" ht="13.5" thickBot="1">
      <c r="A80" s="3651" t="s">
        <v>906</v>
      </c>
      <c r="B80" s="3049"/>
      <c r="C80" s="3652">
        <f>C64+C54+C47</f>
        <v>0</v>
      </c>
      <c r="D80" s="3049"/>
      <c r="E80" s="3049"/>
      <c r="F80" s="3050"/>
      <c r="G80" s="3653">
        <f>G64+G54+G47</f>
        <v>0</v>
      </c>
      <c r="H80" s="3049"/>
      <c r="I80" s="3049"/>
      <c r="J80" s="3653">
        <f>J64+J54+J47</f>
        <v>0</v>
      </c>
      <c r="K80" s="3050"/>
    </row>
    <row r="81" spans="1:11">
      <c r="A81" s="3666"/>
      <c r="B81" s="3666"/>
      <c r="C81" s="3667"/>
      <c r="D81" s="3617"/>
      <c r="E81" s="3617"/>
      <c r="F81" s="3658"/>
      <c r="G81" s="3668"/>
      <c r="H81" s="3617"/>
      <c r="I81" s="2098"/>
      <c r="J81" s="3668"/>
      <c r="K81" s="3617"/>
    </row>
    <row r="82" spans="1:11" ht="13.5" thickBot="1"/>
    <row r="83" spans="1:11" ht="51.75" thickBot="1">
      <c r="A83" s="4257" t="s">
        <v>197</v>
      </c>
      <c r="B83" s="4258"/>
      <c r="C83" s="3601" t="s">
        <v>189</v>
      </c>
      <c r="D83" s="3602" t="s">
        <v>190</v>
      </c>
      <c r="E83" s="3603" t="s">
        <v>1281</v>
      </c>
      <c r="F83" s="3604" t="s">
        <v>191</v>
      </c>
      <c r="G83" s="3655" t="s">
        <v>192</v>
      </c>
      <c r="H83" s="3603" t="s">
        <v>190</v>
      </c>
      <c r="I83" s="3693" t="s">
        <v>6</v>
      </c>
      <c r="J83" s="3694" t="s">
        <v>7</v>
      </c>
      <c r="K83" s="3695" t="s">
        <v>190</v>
      </c>
    </row>
    <row r="84" spans="1:11">
      <c r="A84" s="3608" t="s">
        <v>245</v>
      </c>
      <c r="B84" s="3609"/>
      <c r="C84" s="3610">
        <f>C85+C89+C87</f>
        <v>0</v>
      </c>
      <c r="D84" s="3611"/>
      <c r="E84" s="3612"/>
      <c r="F84" s="3613"/>
      <c r="G84" s="3610">
        <f>G85+G89+G87</f>
        <v>0</v>
      </c>
      <c r="H84" s="3611"/>
      <c r="I84" s="3696"/>
      <c r="J84" s="3610">
        <f>J85+J89+J87</f>
        <v>0</v>
      </c>
      <c r="K84" s="3613"/>
    </row>
    <row r="85" spans="1:11">
      <c r="A85" s="3615" t="s">
        <v>907</v>
      </c>
      <c r="B85" s="2691"/>
      <c r="C85" s="3616"/>
      <c r="D85" s="3617" t="s">
        <v>747</v>
      </c>
      <c r="E85" s="3618"/>
      <c r="F85" s="3619"/>
      <c r="G85" s="3625"/>
      <c r="H85" s="3617" t="s">
        <v>747</v>
      </c>
      <c r="I85" s="3697"/>
      <c r="J85" s="3698"/>
      <c r="K85" s="3622" t="s">
        <v>747</v>
      </c>
    </row>
    <row r="86" spans="1:11">
      <c r="A86" s="3615"/>
      <c r="B86" s="2691"/>
      <c r="C86" s="3625"/>
      <c r="D86" s="2691"/>
      <c r="E86" s="3626"/>
      <c r="F86" s="3619"/>
      <c r="G86" s="3625"/>
      <c r="H86" s="2691"/>
      <c r="I86" s="3699"/>
      <c r="J86" s="3698"/>
      <c r="K86" s="3619"/>
    </row>
    <row r="87" spans="1:11">
      <c r="A87" s="3615" t="s">
        <v>1835</v>
      </c>
      <c r="B87" s="2691"/>
      <c r="C87" s="3616"/>
      <c r="D87" s="3617" t="s">
        <v>1836</v>
      </c>
      <c r="E87" s="3623"/>
      <c r="F87" s="3619"/>
      <c r="G87" s="3620"/>
      <c r="H87" s="3617" t="s">
        <v>1836</v>
      </c>
      <c r="I87" s="3624"/>
      <c r="J87" s="3620"/>
      <c r="K87" s="3622" t="s">
        <v>1836</v>
      </c>
    </row>
    <row r="88" spans="1:11">
      <c r="A88" s="2691"/>
      <c r="B88" s="2691"/>
      <c r="C88" s="3625"/>
      <c r="D88" s="2691"/>
      <c r="E88" s="3656"/>
      <c r="F88" s="3619"/>
      <c r="G88" s="3625"/>
      <c r="H88" s="2691"/>
      <c r="I88" s="3699"/>
      <c r="J88" s="3698"/>
      <c r="K88" s="3619"/>
    </row>
    <row r="89" spans="1:11">
      <c r="A89" s="3671" t="s">
        <v>256</v>
      </c>
      <c r="B89" s="2691"/>
      <c r="C89" s="3629"/>
      <c r="D89" s="3617" t="s">
        <v>905</v>
      </c>
      <c r="E89" s="3618"/>
      <c r="F89" s="3630"/>
      <c r="G89" s="3659">
        <f>C89/((1-F89))</f>
        <v>0</v>
      </c>
      <c r="H89" s="3617" t="s">
        <v>905</v>
      </c>
      <c r="I89" s="3699"/>
      <c r="J89" s="3700">
        <f>F89/((1-I89))</f>
        <v>0</v>
      </c>
      <c r="K89" s="3622" t="s">
        <v>905</v>
      </c>
    </row>
    <row r="90" spans="1:11">
      <c r="A90" s="3615"/>
      <c r="B90" s="2691"/>
      <c r="C90" s="3629"/>
      <c r="D90" s="3617"/>
      <c r="E90" s="3618"/>
      <c r="F90" s="3630"/>
      <c r="G90" s="3659"/>
      <c r="H90" s="3617"/>
      <c r="I90" s="3699"/>
      <c r="J90" s="3700"/>
      <c r="K90" s="3622"/>
    </row>
    <row r="91" spans="1:11">
      <c r="A91" s="3632" t="s">
        <v>257</v>
      </c>
      <c r="B91" s="2691"/>
      <c r="C91" s="3633">
        <f>C92+C95+C97+C99</f>
        <v>0</v>
      </c>
      <c r="D91" s="2691"/>
      <c r="E91" s="3626"/>
      <c r="F91" s="3619"/>
      <c r="G91" s="3660">
        <f>G92+G95+G97+G99</f>
        <v>0</v>
      </c>
      <c r="H91" s="2691"/>
      <c r="I91" s="3699"/>
      <c r="J91" s="3701">
        <f>J92+J95+J97+J99</f>
        <v>0</v>
      </c>
      <c r="K91" s="3619"/>
    </row>
    <row r="92" spans="1:11">
      <c r="A92" s="3671" t="s">
        <v>193</v>
      </c>
      <c r="B92" s="2691"/>
      <c r="C92" s="3629"/>
      <c r="D92" s="3617" t="s">
        <v>905</v>
      </c>
      <c r="E92" s="3618"/>
      <c r="F92" s="3630"/>
      <c r="G92" s="3659">
        <f>C92/((1-F92))</f>
        <v>0</v>
      </c>
      <c r="H92" s="3617" t="s">
        <v>905</v>
      </c>
      <c r="I92" s="3699"/>
      <c r="J92" s="3700">
        <f>F92/((1-I92))</f>
        <v>0</v>
      </c>
      <c r="K92" s="3622" t="s">
        <v>905</v>
      </c>
    </row>
    <row r="93" spans="1:11">
      <c r="A93" s="3671" t="s">
        <v>194</v>
      </c>
      <c r="B93" s="2691"/>
      <c r="C93" s="3629"/>
      <c r="D93" s="2691"/>
      <c r="E93" s="3626"/>
      <c r="F93" s="3619"/>
      <c r="G93" s="3625"/>
      <c r="H93" s="2691"/>
      <c r="I93" s="3699"/>
      <c r="J93" s="3698"/>
      <c r="K93" s="3619"/>
    </row>
    <row r="94" spans="1:11">
      <c r="A94" s="3615"/>
      <c r="B94" s="2691"/>
      <c r="C94" s="3629"/>
      <c r="D94" s="2691"/>
      <c r="E94" s="3626"/>
      <c r="F94" s="3619"/>
      <c r="G94" s="3625"/>
      <c r="H94" s="2691"/>
      <c r="I94" s="3699"/>
      <c r="J94" s="3698"/>
      <c r="K94" s="3619"/>
    </row>
    <row r="95" spans="1:11">
      <c r="A95" s="3671" t="s">
        <v>258</v>
      </c>
      <c r="B95" s="2691"/>
      <c r="C95" s="3629"/>
      <c r="D95" s="3617" t="s">
        <v>905</v>
      </c>
      <c r="E95" s="3618"/>
      <c r="F95" s="3630"/>
      <c r="G95" s="3659">
        <f>C95/((1-F95))</f>
        <v>0</v>
      </c>
      <c r="H95" s="3617" t="s">
        <v>905</v>
      </c>
      <c r="I95" s="3699"/>
      <c r="J95" s="3700">
        <f>F95/((1-I95))</f>
        <v>0</v>
      </c>
      <c r="K95" s="3622" t="s">
        <v>905</v>
      </c>
    </row>
    <row r="96" spans="1:11">
      <c r="A96" s="3672"/>
      <c r="B96" s="2691"/>
      <c r="C96" s="3629"/>
      <c r="D96" s="2691"/>
      <c r="E96" s="3626"/>
      <c r="F96" s="3619"/>
      <c r="G96" s="3625"/>
      <c r="H96" s="2691"/>
      <c r="I96" s="3699"/>
      <c r="J96" s="3698"/>
      <c r="K96" s="3619"/>
    </row>
    <row r="97" spans="1:11">
      <c r="A97" s="3671" t="s">
        <v>195</v>
      </c>
      <c r="B97" s="2691"/>
      <c r="C97" s="3629"/>
      <c r="D97" s="3617" t="s">
        <v>905</v>
      </c>
      <c r="E97" s="3618"/>
      <c r="F97" s="3630"/>
      <c r="G97" s="3659">
        <f>C97/((1-F97))</f>
        <v>0</v>
      </c>
      <c r="H97" s="3617" t="s">
        <v>905</v>
      </c>
      <c r="I97" s="3699"/>
      <c r="J97" s="3700">
        <f>F97/((1-I97))</f>
        <v>0</v>
      </c>
      <c r="K97" s="3622" t="s">
        <v>905</v>
      </c>
    </row>
    <row r="98" spans="1:11">
      <c r="A98" s="3672"/>
      <c r="B98" s="2691"/>
      <c r="C98" s="3629"/>
      <c r="D98" s="2691"/>
      <c r="E98" s="3626"/>
      <c r="F98" s="3619"/>
      <c r="G98" s="3625"/>
      <c r="H98" s="2691"/>
      <c r="I98" s="3699"/>
      <c r="J98" s="3698"/>
      <c r="K98" s="3619"/>
    </row>
    <row r="99" spans="1:11">
      <c r="A99" s="3671" t="s">
        <v>260</v>
      </c>
      <c r="B99" s="2691"/>
      <c r="C99" s="3629"/>
      <c r="D99" s="3617" t="s">
        <v>905</v>
      </c>
      <c r="E99" s="3618"/>
      <c r="F99" s="3630"/>
      <c r="G99" s="3659">
        <f>C99/((1-F99))</f>
        <v>0</v>
      </c>
      <c r="H99" s="3617" t="s">
        <v>905</v>
      </c>
      <c r="I99" s="3699"/>
      <c r="J99" s="3700">
        <f>F99/((1-I99))</f>
        <v>0</v>
      </c>
      <c r="K99" s="3622" t="s">
        <v>905</v>
      </c>
    </row>
    <row r="100" spans="1:11">
      <c r="A100" s="3636"/>
      <c r="B100" s="2691"/>
      <c r="C100" s="3629"/>
      <c r="D100" s="3617"/>
      <c r="E100" s="3618"/>
      <c r="F100" s="3630"/>
      <c r="G100" s="3659"/>
      <c r="H100" s="3617"/>
      <c r="I100" s="3699"/>
      <c r="J100" s="3700"/>
      <c r="K100" s="3622"/>
    </row>
    <row r="101" spans="1:11">
      <c r="A101" s="3632" t="s">
        <v>261</v>
      </c>
      <c r="B101" s="2691"/>
      <c r="C101" s="3633">
        <f>C102+C104+C106+C110+C108+C113+C114+C115+C116</f>
        <v>0</v>
      </c>
      <c r="D101" s="2691"/>
      <c r="E101" s="3626"/>
      <c r="F101" s="3619"/>
      <c r="G101" s="3633">
        <f>G102+G104+G106+G110+G108+G113+G114+G115+G116</f>
        <v>0</v>
      </c>
      <c r="H101" s="2691"/>
      <c r="I101" s="3699"/>
      <c r="J101" s="3702">
        <f>J102+J104+J106+J110+J108+J113+J114+J115+J116</f>
        <v>0</v>
      </c>
      <c r="K101" s="3619"/>
    </row>
    <row r="102" spans="1:11">
      <c r="A102" s="3638" t="s">
        <v>1277</v>
      </c>
      <c r="B102" s="2327"/>
      <c r="C102" s="3629"/>
      <c r="D102" s="3617" t="s">
        <v>905</v>
      </c>
      <c r="E102" s="3618"/>
      <c r="F102" s="3630"/>
      <c r="G102" s="3659">
        <f>C102/((1-F102))</f>
        <v>0</v>
      </c>
      <c r="H102" s="3617" t="s">
        <v>905</v>
      </c>
      <c r="I102" s="3699"/>
      <c r="J102" s="3700">
        <f>F102/((1-I102))</f>
        <v>0</v>
      </c>
      <c r="K102" s="3622" t="s">
        <v>905</v>
      </c>
    </row>
    <row r="103" spans="1:11">
      <c r="A103" s="3638"/>
      <c r="B103" s="2327"/>
      <c r="C103" s="3629"/>
      <c r="D103" s="3617"/>
      <c r="E103" s="3618"/>
      <c r="F103" s="3630"/>
      <c r="G103" s="3659"/>
      <c r="H103" s="3617"/>
      <c r="I103" s="3699"/>
      <c r="J103" s="3700"/>
      <c r="K103" s="3622"/>
    </row>
    <row r="104" spans="1:11">
      <c r="A104" s="3638" t="s">
        <v>1278</v>
      </c>
      <c r="B104" s="2327"/>
      <c r="C104" s="3629"/>
      <c r="D104" s="3617" t="s">
        <v>905</v>
      </c>
      <c r="E104" s="3618"/>
      <c r="F104" s="3630"/>
      <c r="G104" s="3659">
        <f>C104/((1-F104))</f>
        <v>0</v>
      </c>
      <c r="H104" s="3617" t="s">
        <v>905</v>
      </c>
      <c r="I104" s="3699"/>
      <c r="J104" s="3700">
        <f>F104/((1-I104))</f>
        <v>0</v>
      </c>
      <c r="K104" s="3622" t="s">
        <v>905</v>
      </c>
    </row>
    <row r="105" spans="1:11">
      <c r="A105" s="3638"/>
      <c r="B105" s="2327"/>
      <c r="C105" s="3629"/>
      <c r="D105" s="3617"/>
      <c r="E105" s="3618"/>
      <c r="F105" s="3630"/>
      <c r="G105" s="3659"/>
      <c r="H105" s="3617"/>
      <c r="I105" s="3699"/>
      <c r="J105" s="3700"/>
      <c r="K105" s="3622"/>
    </row>
    <row r="106" spans="1:11">
      <c r="A106" s="3638" t="s">
        <v>1276</v>
      </c>
      <c r="B106" s="2327"/>
      <c r="C106" s="3629"/>
      <c r="D106" s="3617" t="s">
        <v>905</v>
      </c>
      <c r="E106" s="3618"/>
      <c r="F106" s="3630"/>
      <c r="G106" s="3659">
        <f>C106/((1-F106))</f>
        <v>0</v>
      </c>
      <c r="H106" s="3617" t="s">
        <v>905</v>
      </c>
      <c r="I106" s="3699"/>
      <c r="J106" s="3700">
        <f>F106/((1-I106))</f>
        <v>0</v>
      </c>
      <c r="K106" s="3622" t="s">
        <v>905</v>
      </c>
    </row>
    <row r="107" spans="1:11">
      <c r="A107" s="3638"/>
      <c r="B107" s="2327"/>
      <c r="C107" s="3629"/>
      <c r="D107" s="3617"/>
      <c r="E107" s="3618"/>
      <c r="F107" s="3630"/>
      <c r="G107" s="3659"/>
      <c r="H107" s="3617"/>
      <c r="I107" s="3699"/>
      <c r="J107" s="3700"/>
      <c r="K107" s="3622"/>
    </row>
    <row r="108" spans="1:11">
      <c r="A108" s="3638" t="s">
        <v>1279</v>
      </c>
      <c r="B108" s="2327"/>
      <c r="C108" s="3629"/>
      <c r="D108" s="3617" t="s">
        <v>905</v>
      </c>
      <c r="E108" s="3618"/>
      <c r="F108" s="3630"/>
      <c r="G108" s="3659">
        <f>C108/((1-F108))</f>
        <v>0</v>
      </c>
      <c r="H108" s="3617" t="s">
        <v>905</v>
      </c>
      <c r="I108" s="3699"/>
      <c r="J108" s="3700">
        <f>F108/((1-I108))</f>
        <v>0</v>
      </c>
      <c r="K108" s="3622" t="s">
        <v>905</v>
      </c>
    </row>
    <row r="109" spans="1:11">
      <c r="A109" s="3638"/>
      <c r="B109" s="2327"/>
      <c r="C109" s="3629"/>
      <c r="D109" s="3617"/>
      <c r="E109" s="3618"/>
      <c r="F109" s="3630"/>
      <c r="G109" s="3659"/>
      <c r="H109" s="3617"/>
      <c r="I109" s="3699"/>
      <c r="J109" s="3700"/>
      <c r="K109" s="3622"/>
    </row>
    <row r="110" spans="1:11">
      <c r="A110" s="3638" t="s">
        <v>1280</v>
      </c>
      <c r="B110" s="2327"/>
      <c r="C110" s="3639"/>
      <c r="D110" s="3642" t="s">
        <v>905</v>
      </c>
      <c r="E110" s="3640"/>
      <c r="F110" s="2994"/>
      <c r="G110" s="3639">
        <f>C110/((1-F110))</f>
        <v>0</v>
      </c>
      <c r="H110" s="2098" t="s">
        <v>905</v>
      </c>
      <c r="I110" s="3699"/>
      <c r="J110" s="3008">
        <f>F110/((1-I110))</f>
        <v>0</v>
      </c>
      <c r="K110" s="2994" t="s">
        <v>905</v>
      </c>
    </row>
    <row r="111" spans="1:11">
      <c r="A111" s="3638"/>
      <c r="B111" s="2327"/>
      <c r="C111" s="3639"/>
      <c r="D111" s="3617"/>
      <c r="E111" s="3618"/>
      <c r="F111" s="3630"/>
      <c r="G111" s="3659"/>
      <c r="H111" s="3617"/>
      <c r="I111" s="3699"/>
      <c r="J111" s="3700"/>
      <c r="K111" s="3622"/>
    </row>
    <row r="112" spans="1:11">
      <c r="A112" s="3638" t="s">
        <v>1283</v>
      </c>
      <c r="B112" s="2327"/>
      <c r="C112" s="3633"/>
      <c r="D112" s="3642"/>
      <c r="E112" s="3640"/>
      <c r="F112" s="2994"/>
      <c r="G112" s="3633"/>
      <c r="H112" s="2098"/>
      <c r="I112" s="3699"/>
      <c r="J112" s="3702"/>
      <c r="K112" s="2994"/>
    </row>
    <row r="113" spans="1:11">
      <c r="A113" s="3638"/>
      <c r="B113" s="2327" t="s">
        <v>1284</v>
      </c>
      <c r="C113" s="3629"/>
      <c r="D113" s="3617" t="s">
        <v>905</v>
      </c>
      <c r="E113" s="3618"/>
      <c r="F113" s="3630"/>
      <c r="G113" s="3659">
        <f>C113/((1-F113))</f>
        <v>0</v>
      </c>
      <c r="H113" s="3617" t="s">
        <v>905</v>
      </c>
      <c r="I113" s="3699"/>
      <c r="J113" s="3700">
        <f>F113/((1-I113))</f>
        <v>0</v>
      </c>
      <c r="K113" s="3622" t="s">
        <v>905</v>
      </c>
    </row>
    <row r="114" spans="1:11">
      <c r="A114" s="3638"/>
      <c r="B114" s="2327" t="s">
        <v>1286</v>
      </c>
      <c r="C114" s="3629"/>
      <c r="D114" s="3617" t="s">
        <v>905</v>
      </c>
      <c r="E114" s="3618"/>
      <c r="F114" s="3630"/>
      <c r="G114" s="3659">
        <f>C114/((1-F114))</f>
        <v>0</v>
      </c>
      <c r="H114" s="3617" t="s">
        <v>905</v>
      </c>
      <c r="I114" s="3699"/>
      <c r="J114" s="3700">
        <f>F114/((1-I114))</f>
        <v>0</v>
      </c>
      <c r="K114" s="3622" t="s">
        <v>905</v>
      </c>
    </row>
    <row r="115" spans="1:11">
      <c r="A115" s="3638"/>
      <c r="B115" s="2327" t="s">
        <v>1287</v>
      </c>
      <c r="C115" s="3629"/>
      <c r="D115" s="3617" t="s">
        <v>905</v>
      </c>
      <c r="E115" s="3618"/>
      <c r="F115" s="3630"/>
      <c r="G115" s="3659">
        <f>C115/((1-F115))</f>
        <v>0</v>
      </c>
      <c r="H115" s="3617" t="s">
        <v>905</v>
      </c>
      <c r="I115" s="3699"/>
      <c r="J115" s="3700">
        <f>F115/((1-I115))</f>
        <v>0</v>
      </c>
      <c r="K115" s="3622" t="s">
        <v>905</v>
      </c>
    </row>
    <row r="116" spans="1:11" ht="13.5" thickBot="1">
      <c r="A116" s="3643"/>
      <c r="B116" s="2375" t="s">
        <v>1285</v>
      </c>
      <c r="C116" s="3644"/>
      <c r="D116" s="3645" t="s">
        <v>905</v>
      </c>
      <c r="E116" s="3646"/>
      <c r="F116" s="3647"/>
      <c r="G116" s="3664">
        <f>C116/((1-F116))</f>
        <v>0</v>
      </c>
      <c r="H116" s="3645" t="s">
        <v>905</v>
      </c>
      <c r="I116" s="3703"/>
      <c r="J116" s="3704">
        <f>F116/((1-I116))</f>
        <v>0</v>
      </c>
      <c r="K116" s="3650" t="s">
        <v>905</v>
      </c>
    </row>
    <row r="117" spans="1:11" ht="13.5" thickBot="1">
      <c r="A117" s="3691" t="s">
        <v>906</v>
      </c>
      <c r="B117" s="3705"/>
      <c r="C117" s="3652">
        <f>C101+C91+C84</f>
        <v>0</v>
      </c>
      <c r="D117" s="3049"/>
      <c r="E117" s="3049"/>
      <c r="F117" s="3050"/>
      <c r="G117" s="3665">
        <f>G101+G91+G84</f>
        <v>0</v>
      </c>
      <c r="H117" s="3049"/>
      <c r="I117" s="3049"/>
      <c r="J117" s="3706">
        <f>J101+J91+J84</f>
        <v>0</v>
      </c>
      <c r="K117" s="3050"/>
    </row>
    <row r="118" spans="1:11">
      <c r="A118" s="2364"/>
      <c r="B118" s="2364"/>
    </row>
    <row r="119" spans="1:11" ht="13.5" thickBot="1">
      <c r="A119" s="2364"/>
      <c r="B119" s="2364"/>
    </row>
    <row r="120" spans="1:11" ht="51.75" thickBot="1">
      <c r="A120" s="4259" t="s">
        <v>198</v>
      </c>
      <c r="B120" s="4260"/>
      <c r="C120" s="3601" t="s">
        <v>189</v>
      </c>
      <c r="D120" s="3602" t="s">
        <v>190</v>
      </c>
      <c r="E120" s="3603" t="s">
        <v>1281</v>
      </c>
      <c r="F120" s="3654" t="s">
        <v>191</v>
      </c>
      <c r="G120" s="3655" t="s">
        <v>192</v>
      </c>
      <c r="H120" s="3603" t="s">
        <v>190</v>
      </c>
      <c r="I120" s="3606" t="s">
        <v>6</v>
      </c>
      <c r="J120" s="3669" t="s">
        <v>7</v>
      </c>
      <c r="K120" s="3670" t="s">
        <v>190</v>
      </c>
    </row>
    <row r="121" spans="1:11">
      <c r="A121" s="2365" t="s">
        <v>245</v>
      </c>
      <c r="B121" s="2369"/>
      <c r="C121" s="3610">
        <f>C122+C126+C124</f>
        <v>0</v>
      </c>
      <c r="D121" s="3611"/>
      <c r="E121" s="3612"/>
      <c r="F121" s="3611"/>
      <c r="G121" s="3610">
        <f>G122+G126+G124</f>
        <v>0</v>
      </c>
      <c r="H121" s="3611"/>
      <c r="I121" s="3614"/>
      <c r="J121" s="3610">
        <f>J122+J126+J124</f>
        <v>0</v>
      </c>
      <c r="K121" s="3613"/>
    </row>
    <row r="122" spans="1:11">
      <c r="A122" s="3638" t="s">
        <v>907</v>
      </c>
      <c r="B122" s="2327"/>
      <c r="C122" s="3616"/>
      <c r="D122" s="3617" t="s">
        <v>747</v>
      </c>
      <c r="E122" s="3618"/>
      <c r="F122" s="2691"/>
      <c r="G122" s="3625"/>
      <c r="H122" s="3617" t="s">
        <v>747</v>
      </c>
      <c r="I122" s="3621"/>
      <c r="J122" s="3620"/>
      <c r="K122" s="3622" t="s">
        <v>747</v>
      </c>
    </row>
    <row r="123" spans="1:11">
      <c r="A123" s="3638"/>
      <c r="B123" s="2327"/>
      <c r="C123" s="3625"/>
      <c r="D123" s="2691"/>
      <c r="E123" s="3626"/>
      <c r="F123" s="2691"/>
      <c r="G123" s="3625"/>
      <c r="H123" s="2691"/>
      <c r="I123" s="3627"/>
      <c r="J123" s="3620"/>
      <c r="K123" s="3709"/>
    </row>
    <row r="124" spans="1:11">
      <c r="A124" s="3615" t="s">
        <v>1835</v>
      </c>
      <c r="B124" s="2691"/>
      <c r="C124" s="3616"/>
      <c r="D124" s="3617" t="s">
        <v>1836</v>
      </c>
      <c r="E124" s="3623"/>
      <c r="F124" s="3619"/>
      <c r="G124" s="3620"/>
      <c r="H124" s="3617" t="s">
        <v>1836</v>
      </c>
      <c r="I124" s="3624"/>
      <c r="J124" s="3620"/>
      <c r="K124" s="3708" t="s">
        <v>1836</v>
      </c>
    </row>
    <row r="125" spans="1:11">
      <c r="A125" s="2327"/>
      <c r="B125" s="2327"/>
      <c r="C125" s="3625"/>
      <c r="D125" s="2691"/>
      <c r="E125" s="3656"/>
      <c r="F125" s="2691"/>
      <c r="G125" s="3625"/>
      <c r="H125" s="2691"/>
      <c r="I125" s="3657"/>
      <c r="J125" s="3620"/>
      <c r="K125" s="3709"/>
    </row>
    <row r="126" spans="1:11">
      <c r="A126" s="3707" t="s">
        <v>256</v>
      </c>
      <c r="B126" s="2327"/>
      <c r="C126" s="3629"/>
      <c r="D126" s="3617" t="s">
        <v>905</v>
      </c>
      <c r="E126" s="3618"/>
      <c r="F126" s="3658"/>
      <c r="G126" s="3659">
        <f>C126/((1-F126))</f>
        <v>0</v>
      </c>
      <c r="H126" s="3617" t="s">
        <v>905</v>
      </c>
      <c r="I126" s="3627"/>
      <c r="J126" s="3631">
        <f>F126/((1-I126))</f>
        <v>0</v>
      </c>
      <c r="K126" s="3708" t="s">
        <v>905</v>
      </c>
    </row>
    <row r="127" spans="1:11">
      <c r="A127" s="3638"/>
      <c r="B127" s="2327"/>
      <c r="C127" s="3629"/>
      <c r="D127" s="3617"/>
      <c r="E127" s="3618"/>
      <c r="F127" s="3658"/>
      <c r="G127" s="3659"/>
      <c r="H127" s="3617"/>
      <c r="I127" s="3627"/>
      <c r="J127" s="3631"/>
      <c r="K127" s="3708"/>
    </row>
    <row r="128" spans="1:11">
      <c r="A128" s="2325" t="s">
        <v>257</v>
      </c>
      <c r="B128" s="2327"/>
      <c r="C128" s="3633">
        <f>C129+C132+C134+C136</f>
        <v>0</v>
      </c>
      <c r="D128" s="2691"/>
      <c r="E128" s="3626"/>
      <c r="F128" s="2691"/>
      <c r="G128" s="3660">
        <f>G129+G132+G134+G136</f>
        <v>0</v>
      </c>
      <c r="H128" s="2691"/>
      <c r="I128" s="3627"/>
      <c r="J128" s="3634">
        <f>J129+J132+J134+J136</f>
        <v>0</v>
      </c>
      <c r="K128" s="3709"/>
    </row>
    <row r="129" spans="1:11">
      <c r="A129" s="3707" t="s">
        <v>193</v>
      </c>
      <c r="B129" s="2327"/>
      <c r="C129" s="3629"/>
      <c r="D129" s="3617" t="s">
        <v>905</v>
      </c>
      <c r="E129" s="3618"/>
      <c r="F129" s="3658"/>
      <c r="G129" s="3659">
        <f>C129/((1-F129))</f>
        <v>0</v>
      </c>
      <c r="H129" s="3617" t="s">
        <v>905</v>
      </c>
      <c r="I129" s="3627"/>
      <c r="J129" s="3631">
        <f>F129/((1-I129))</f>
        <v>0</v>
      </c>
      <c r="K129" s="3708" t="s">
        <v>905</v>
      </c>
    </row>
    <row r="130" spans="1:11">
      <c r="A130" s="3707" t="s">
        <v>194</v>
      </c>
      <c r="B130" s="2327"/>
      <c r="C130" s="3629"/>
      <c r="D130" s="2691"/>
      <c r="E130" s="3626"/>
      <c r="F130" s="2691"/>
      <c r="G130" s="3625"/>
      <c r="H130" s="2691"/>
      <c r="I130" s="3627"/>
      <c r="J130" s="3620"/>
      <c r="K130" s="3709"/>
    </row>
    <row r="131" spans="1:11">
      <c r="A131" s="3638"/>
      <c r="B131" s="2327"/>
      <c r="C131" s="3629"/>
      <c r="D131" s="2691"/>
      <c r="E131" s="3626"/>
      <c r="F131" s="2691"/>
      <c r="G131" s="3625"/>
      <c r="H131" s="2691"/>
      <c r="I131" s="3627"/>
      <c r="J131" s="3620"/>
      <c r="K131" s="3709"/>
    </row>
    <row r="132" spans="1:11">
      <c r="A132" s="3707" t="s">
        <v>258</v>
      </c>
      <c r="B132" s="2327"/>
      <c r="C132" s="3629"/>
      <c r="D132" s="3617" t="s">
        <v>905</v>
      </c>
      <c r="E132" s="3618"/>
      <c r="F132" s="3658"/>
      <c r="G132" s="3659">
        <f>C132/((1-F132))</f>
        <v>0</v>
      </c>
      <c r="H132" s="3617" t="s">
        <v>905</v>
      </c>
      <c r="I132" s="3627"/>
      <c r="J132" s="3631">
        <f>F132/((1-I132))</f>
        <v>0</v>
      </c>
      <c r="K132" s="3708" t="s">
        <v>905</v>
      </c>
    </row>
    <row r="133" spans="1:11">
      <c r="A133" s="3707"/>
      <c r="B133" s="2327"/>
      <c r="C133" s="3629"/>
      <c r="D133" s="2691"/>
      <c r="E133" s="3626"/>
      <c r="F133" s="2691"/>
      <c r="G133" s="3625"/>
      <c r="H133" s="2691"/>
      <c r="I133" s="3627"/>
      <c r="J133" s="3620"/>
      <c r="K133" s="3709"/>
    </row>
    <row r="134" spans="1:11">
      <c r="A134" s="3707" t="s">
        <v>195</v>
      </c>
      <c r="B134" s="2327"/>
      <c r="C134" s="3629"/>
      <c r="D134" s="3617" t="s">
        <v>905</v>
      </c>
      <c r="E134" s="3618"/>
      <c r="F134" s="3658"/>
      <c r="G134" s="3659">
        <f>C134/((1-F134))</f>
        <v>0</v>
      </c>
      <c r="H134" s="3617" t="s">
        <v>905</v>
      </c>
      <c r="I134" s="3627"/>
      <c r="J134" s="3631">
        <f>F134/((1-I134))</f>
        <v>0</v>
      </c>
      <c r="K134" s="3708" t="s">
        <v>905</v>
      </c>
    </row>
    <row r="135" spans="1:11">
      <c r="A135" s="3707"/>
      <c r="B135" s="2327"/>
      <c r="C135" s="3629"/>
      <c r="D135" s="2691"/>
      <c r="E135" s="3626"/>
      <c r="F135" s="2691"/>
      <c r="G135" s="3625"/>
      <c r="H135" s="2691"/>
      <c r="I135" s="3627"/>
      <c r="J135" s="3620"/>
      <c r="K135" s="3619"/>
    </row>
    <row r="136" spans="1:11">
      <c r="A136" s="3707" t="s">
        <v>260</v>
      </c>
      <c r="B136" s="2327"/>
      <c r="C136" s="3629"/>
      <c r="D136" s="3617" t="s">
        <v>905</v>
      </c>
      <c r="E136" s="3618"/>
      <c r="F136" s="3658"/>
      <c r="G136" s="3659">
        <f>C136/((1-F136))</f>
        <v>0</v>
      </c>
      <c r="H136" s="3617" t="s">
        <v>905</v>
      </c>
      <c r="I136" s="3627"/>
      <c r="J136" s="3631">
        <f>F136/((1-I136))</f>
        <v>0</v>
      </c>
      <c r="K136" s="3622" t="s">
        <v>905</v>
      </c>
    </row>
    <row r="137" spans="1:11">
      <c r="A137" s="3688"/>
      <c r="B137" s="2327"/>
      <c r="C137" s="3629"/>
      <c r="D137" s="3617"/>
      <c r="E137" s="3618"/>
      <c r="F137" s="3658"/>
      <c r="G137" s="3659"/>
      <c r="H137" s="3617"/>
      <c r="I137" s="3627"/>
      <c r="J137" s="3631"/>
      <c r="K137" s="3622"/>
    </row>
    <row r="138" spans="1:11">
      <c r="A138" s="2325" t="s">
        <v>261</v>
      </c>
      <c r="B138" s="2327"/>
      <c r="C138" s="3633">
        <f>C139+C141+C143+C147+C145+C150+C151+C152+C153</f>
        <v>0</v>
      </c>
      <c r="D138" s="2691"/>
      <c r="E138" s="3626"/>
      <c r="F138" s="2691"/>
      <c r="G138" s="3633">
        <f>G139+G141+G143+G147+G145+G150+G151+G152+G153</f>
        <v>0</v>
      </c>
      <c r="H138" s="2691"/>
      <c r="I138" s="3627"/>
      <c r="J138" s="3637">
        <f>J139+J141+J143+J147+J145+J150+J151+J152+J153</f>
        <v>0</v>
      </c>
      <c r="K138" s="3619"/>
    </row>
    <row r="139" spans="1:11">
      <c r="A139" s="3638" t="s">
        <v>1277</v>
      </c>
      <c r="B139" s="2327"/>
      <c r="C139" s="3629"/>
      <c r="D139" s="3617" t="s">
        <v>905</v>
      </c>
      <c r="E139" s="3618"/>
      <c r="F139" s="3658"/>
      <c r="G139" s="3659">
        <f>C139/((1-F139))</f>
        <v>0</v>
      </c>
      <c r="H139" s="3617" t="s">
        <v>905</v>
      </c>
      <c r="I139" s="3627"/>
      <c r="J139" s="3631">
        <f>F139/((1-I139))</f>
        <v>0</v>
      </c>
      <c r="K139" s="3622" t="s">
        <v>905</v>
      </c>
    </row>
    <row r="140" spans="1:11">
      <c r="A140" s="3638"/>
      <c r="B140" s="2327"/>
      <c r="C140" s="3629"/>
      <c r="D140" s="3617"/>
      <c r="E140" s="3618"/>
      <c r="F140" s="3658"/>
      <c r="G140" s="3659"/>
      <c r="H140" s="3617"/>
      <c r="I140" s="3627"/>
      <c r="J140" s="3631"/>
      <c r="K140" s="3622"/>
    </row>
    <row r="141" spans="1:11">
      <c r="A141" s="3638" t="s">
        <v>1278</v>
      </c>
      <c r="B141" s="2327"/>
      <c r="C141" s="3629"/>
      <c r="D141" s="3617" t="s">
        <v>905</v>
      </c>
      <c r="E141" s="3618"/>
      <c r="F141" s="3658"/>
      <c r="G141" s="3659">
        <f>C141/((1-F141))</f>
        <v>0</v>
      </c>
      <c r="H141" s="3617" t="s">
        <v>905</v>
      </c>
      <c r="I141" s="3627"/>
      <c r="J141" s="3631">
        <f>F141/((1-I141))</f>
        <v>0</v>
      </c>
      <c r="K141" s="3622" t="s">
        <v>905</v>
      </c>
    </row>
    <row r="142" spans="1:11">
      <c r="A142" s="3638"/>
      <c r="B142" s="2327"/>
      <c r="C142" s="3629"/>
      <c r="D142" s="3617"/>
      <c r="E142" s="3618"/>
      <c r="F142" s="3658"/>
      <c r="G142" s="3659"/>
      <c r="H142" s="3617"/>
      <c r="I142" s="3627"/>
      <c r="J142" s="3631"/>
      <c r="K142" s="3622"/>
    </row>
    <row r="143" spans="1:11">
      <c r="A143" s="3638" t="s">
        <v>1276</v>
      </c>
      <c r="B143" s="2327"/>
      <c r="C143" s="3629"/>
      <c r="D143" s="3617" t="s">
        <v>905</v>
      </c>
      <c r="E143" s="3618"/>
      <c r="F143" s="3658"/>
      <c r="G143" s="3659">
        <f>C143/((1-F143))</f>
        <v>0</v>
      </c>
      <c r="H143" s="3617" t="s">
        <v>905</v>
      </c>
      <c r="I143" s="3627"/>
      <c r="J143" s="3631">
        <f>F143/((1-I143))</f>
        <v>0</v>
      </c>
      <c r="K143" s="3622" t="s">
        <v>905</v>
      </c>
    </row>
    <row r="144" spans="1:11">
      <c r="A144" s="3638"/>
      <c r="B144" s="2327"/>
      <c r="C144" s="3629"/>
      <c r="D144" s="3617"/>
      <c r="E144" s="3618"/>
      <c r="F144" s="3658"/>
      <c r="G144" s="3659"/>
      <c r="H144" s="3617"/>
      <c r="I144" s="3627"/>
      <c r="J144" s="3631"/>
      <c r="K144" s="3622"/>
    </row>
    <row r="145" spans="1:11">
      <c r="A145" s="3638" t="s">
        <v>1279</v>
      </c>
      <c r="B145" s="2327"/>
      <c r="C145" s="3629"/>
      <c r="D145" s="3617" t="s">
        <v>905</v>
      </c>
      <c r="E145" s="3618"/>
      <c r="F145" s="3658"/>
      <c r="G145" s="3659">
        <f>C145/((1-F145))</f>
        <v>0</v>
      </c>
      <c r="H145" s="3617" t="s">
        <v>905</v>
      </c>
      <c r="I145" s="3627"/>
      <c r="J145" s="3631">
        <f>F145/((1-I145))</f>
        <v>0</v>
      </c>
      <c r="K145" s="3622" t="s">
        <v>905</v>
      </c>
    </row>
    <row r="146" spans="1:11">
      <c r="A146" s="3638"/>
      <c r="B146" s="2327"/>
      <c r="C146" s="3639"/>
      <c r="D146" s="2098"/>
      <c r="E146" s="3640"/>
      <c r="F146" s="2098"/>
      <c r="G146" s="3639"/>
      <c r="H146" s="2098"/>
      <c r="I146" s="3627"/>
      <c r="J146" s="3641"/>
      <c r="K146" s="2994"/>
    </row>
    <row r="147" spans="1:11">
      <c r="A147" s="3638" t="s">
        <v>1280</v>
      </c>
      <c r="B147" s="2327"/>
      <c r="C147" s="3639"/>
      <c r="D147" s="3642" t="s">
        <v>905</v>
      </c>
      <c r="E147" s="3640"/>
      <c r="F147" s="2098"/>
      <c r="G147" s="3639">
        <f>C147/((1-F147))</f>
        <v>0</v>
      </c>
      <c r="H147" s="2098" t="s">
        <v>905</v>
      </c>
      <c r="I147" s="3627"/>
      <c r="J147" s="3641">
        <f>F147/((1-I147))</f>
        <v>0</v>
      </c>
      <c r="K147" s="2994" t="s">
        <v>905</v>
      </c>
    </row>
    <row r="148" spans="1:11">
      <c r="A148" s="3638"/>
      <c r="B148" s="2327"/>
      <c r="C148" s="3639"/>
      <c r="D148" s="3617"/>
      <c r="E148" s="3618"/>
      <c r="F148" s="3658"/>
      <c r="G148" s="3659"/>
      <c r="H148" s="3617"/>
      <c r="I148" s="3627"/>
      <c r="J148" s="3631"/>
      <c r="K148" s="3622"/>
    </row>
    <row r="149" spans="1:11">
      <c r="A149" s="3638" t="s">
        <v>1283</v>
      </c>
      <c r="B149" s="2327"/>
      <c r="C149" s="3633"/>
      <c r="D149" s="3642"/>
      <c r="E149" s="3640"/>
      <c r="F149" s="2098"/>
      <c r="G149" s="3633"/>
      <c r="H149" s="2098"/>
      <c r="I149" s="3627"/>
      <c r="J149" s="3637"/>
      <c r="K149" s="2994"/>
    </row>
    <row r="150" spans="1:11">
      <c r="A150" s="3638"/>
      <c r="B150" s="2327" t="s">
        <v>1284</v>
      </c>
      <c r="C150" s="3629"/>
      <c r="D150" s="3617" t="s">
        <v>905</v>
      </c>
      <c r="E150" s="3618"/>
      <c r="F150" s="3658"/>
      <c r="G150" s="3659">
        <f>C150/((1-F150))</f>
        <v>0</v>
      </c>
      <c r="H150" s="3617" t="s">
        <v>905</v>
      </c>
      <c r="I150" s="3627"/>
      <c r="J150" s="3631">
        <f>F150/((1-I150))</f>
        <v>0</v>
      </c>
      <c r="K150" s="3622" t="s">
        <v>905</v>
      </c>
    </row>
    <row r="151" spans="1:11">
      <c r="A151" s="3638"/>
      <c r="B151" s="2327" t="s">
        <v>1286</v>
      </c>
      <c r="C151" s="3629"/>
      <c r="D151" s="3617" t="s">
        <v>905</v>
      </c>
      <c r="E151" s="3618"/>
      <c r="F151" s="3658"/>
      <c r="G151" s="3659">
        <f>C151/((1-F151))</f>
        <v>0</v>
      </c>
      <c r="H151" s="3617" t="s">
        <v>905</v>
      </c>
      <c r="I151" s="3627"/>
      <c r="J151" s="3631">
        <f>F151/((1-I151))</f>
        <v>0</v>
      </c>
      <c r="K151" s="3622" t="s">
        <v>905</v>
      </c>
    </row>
    <row r="152" spans="1:11">
      <c r="A152" s="3638"/>
      <c r="B152" s="2327" t="s">
        <v>1287</v>
      </c>
      <c r="C152" s="3629"/>
      <c r="D152" s="3617" t="s">
        <v>905</v>
      </c>
      <c r="E152" s="3618"/>
      <c r="F152" s="3658"/>
      <c r="G152" s="3659">
        <f>C152/((1-F152))</f>
        <v>0</v>
      </c>
      <c r="H152" s="3617" t="s">
        <v>905</v>
      </c>
      <c r="I152" s="3627"/>
      <c r="J152" s="3631">
        <f>F152/((1-I152))</f>
        <v>0</v>
      </c>
      <c r="K152" s="3622" t="s">
        <v>905</v>
      </c>
    </row>
    <row r="153" spans="1:11" ht="13.5" thickBot="1">
      <c r="A153" s="3643"/>
      <c r="B153" s="2375" t="s">
        <v>1285</v>
      </c>
      <c r="C153" s="3644"/>
      <c r="D153" s="3645" t="s">
        <v>905</v>
      </c>
      <c r="E153" s="3646"/>
      <c r="F153" s="3663"/>
      <c r="G153" s="3664">
        <f>C153/((1-F153))</f>
        <v>0</v>
      </c>
      <c r="H153" s="3645" t="s">
        <v>905</v>
      </c>
      <c r="I153" s="3649"/>
      <c r="J153" s="3648">
        <f>F153/((1-I153))</f>
        <v>0</v>
      </c>
      <c r="K153" s="3650" t="s">
        <v>905</v>
      </c>
    </row>
    <row r="154" spans="1:11" ht="13.5" thickBot="1">
      <c r="A154" s="3691" t="s">
        <v>906</v>
      </c>
      <c r="B154" s="3692"/>
      <c r="C154" s="3652">
        <f>C138+C128+C121</f>
        <v>0</v>
      </c>
      <c r="D154" s="3049"/>
      <c r="E154" s="3049"/>
      <c r="F154" s="3049"/>
      <c r="G154" s="3665">
        <f>G138+G128+G121</f>
        <v>0</v>
      </c>
      <c r="H154" s="3049"/>
      <c r="I154" s="3050"/>
      <c r="J154" s="3653">
        <f>J138+J128+J121</f>
        <v>0</v>
      </c>
      <c r="K154" s="3050"/>
    </row>
  </sheetData>
  <mergeCells count="4">
    <mergeCell ref="A46:B46"/>
    <mergeCell ref="A83:B83"/>
    <mergeCell ref="A120:B120"/>
    <mergeCell ref="A10:B10"/>
  </mergeCells>
  <phoneticPr fontId="103" type="noConversion"/>
  <pageMargins left="0.70866141732283472" right="0.70866141732283472" top="0.74803149606299213" bottom="0.74803149606299213" header="0.31496062992125984" footer="0.31496062992125984"/>
  <pageSetup paperSize="9" scale="35" orientation="portrait" r:id="rId1"/>
  <headerFooter scaleWithDoc="0" alignWithMargins="0">
    <oddFooter>&amp;C&amp;P/&amp;N</oddFooter>
  </headerFooter>
</worksheet>
</file>

<file path=xl/worksheets/sheet95.xml><?xml version="1.0" encoding="utf-8"?>
<worksheet xmlns="http://schemas.openxmlformats.org/spreadsheetml/2006/main" xmlns:r="http://schemas.openxmlformats.org/officeDocument/2006/relationships">
  <sheetPr published="0" enableFormatConditionsCalculation="0">
    <tabColor theme="3"/>
  </sheetPr>
  <dimension ref="A1:AA128"/>
  <sheetViews>
    <sheetView showGridLines="0" zoomScaleNormal="100" workbookViewId="0">
      <selection activeCell="I41" sqref="I41"/>
    </sheetView>
  </sheetViews>
  <sheetFormatPr baseColWidth="10" defaultColWidth="8.85546875" defaultRowHeight="12.75"/>
  <cols>
    <col min="1" max="1" width="13.42578125" style="7" customWidth="1"/>
    <col min="2" max="3" width="9.140625" style="7" customWidth="1"/>
    <col min="4" max="4" width="22.85546875" style="7" customWidth="1"/>
    <col min="5" max="5" width="15" style="7" customWidth="1"/>
    <col min="6" max="8" width="14.7109375" style="7" customWidth="1"/>
    <col min="9" max="9" width="17.7109375" style="7" customWidth="1"/>
    <col min="10" max="10" width="9" style="7" bestFit="1" customWidth="1"/>
    <col min="11" max="12" width="8.85546875" style="7"/>
    <col min="13" max="13" width="28.85546875" style="7" customWidth="1"/>
    <col min="14" max="17" width="14.7109375" style="7" bestFit="1" customWidth="1"/>
    <col min="18" max="18" width="8.85546875" style="7"/>
    <col min="19" max="19" width="9" style="7" bestFit="1" customWidth="1"/>
    <col min="20" max="22" width="8.85546875" style="7"/>
    <col min="23" max="26" width="12.7109375" style="7" bestFit="1" customWidth="1"/>
    <col min="27" max="16384" width="8.85546875" style="7"/>
  </cols>
  <sheetData>
    <row r="1" spans="1:27" s="380" customFormat="1" ht="18">
      <c r="A1" s="374" t="s">
        <v>1936</v>
      </c>
      <c r="B1" s="374"/>
      <c r="C1" s="374"/>
      <c r="D1" s="374"/>
      <c r="E1" s="381"/>
      <c r="F1" s="381"/>
      <c r="G1" s="381"/>
      <c r="H1" s="381"/>
    </row>
    <row r="2" spans="1:27" s="19" customFormat="1" ht="11.25">
      <c r="A2" s="357" t="str">
        <f>'PAGE DE GARDE'!C8</f>
        <v>ELECTRICITE</v>
      </c>
      <c r="B2" s="369"/>
      <c r="C2" s="2480" t="str">
        <f>'PAGE DE GARDE'!C10</f>
        <v>PT 2015-2016 V0</v>
      </c>
      <c r="D2" s="357"/>
      <c r="E2" s="369"/>
      <c r="F2" s="369"/>
      <c r="G2" s="369"/>
      <c r="H2" s="369"/>
    </row>
    <row r="3" spans="1:27" s="19" customFormat="1" ht="11.25">
      <c r="A3" s="1320" t="str">
        <f>'PAGE DE GARDE'!C7</f>
        <v>GRD</v>
      </c>
      <c r="B3" s="369"/>
      <c r="C3" s="357"/>
      <c r="D3" s="357"/>
      <c r="E3" s="369"/>
      <c r="F3" s="369"/>
      <c r="G3" s="369"/>
      <c r="H3" s="369"/>
    </row>
    <row r="4" spans="1:27">
      <c r="A4" s="8"/>
      <c r="H4" s="234"/>
    </row>
    <row r="5" spans="1:27">
      <c r="A5" s="233"/>
      <c r="B5" s="8"/>
      <c r="H5" s="234"/>
    </row>
    <row r="7" spans="1:27" s="449" customFormat="1">
      <c r="A7"/>
      <c r="B7"/>
      <c r="C7" s="276"/>
      <c r="D7" s="238"/>
      <c r="E7" s="4261" t="s">
        <v>1745</v>
      </c>
      <c r="F7" s="4261"/>
      <c r="G7" s="4261"/>
      <c r="H7" s="4261"/>
      <c r="I7"/>
      <c r="J7"/>
      <c r="K7"/>
      <c r="L7" s="276"/>
      <c r="M7" s="238"/>
      <c r="N7" s="4261" t="s">
        <v>1746</v>
      </c>
      <c r="O7" s="4261"/>
      <c r="P7" s="4261"/>
      <c r="Q7" s="4261"/>
      <c r="R7"/>
      <c r="S7"/>
      <c r="T7"/>
      <c r="U7" s="276"/>
      <c r="V7" s="238"/>
      <c r="W7" s="4261" t="s">
        <v>1747</v>
      </c>
      <c r="X7" s="4261"/>
      <c r="Y7" s="4261"/>
      <c r="Z7" s="4261"/>
      <c r="AA7"/>
    </row>
    <row r="8" spans="1:27" s="449" customFormat="1" ht="13.5" thickBot="1">
      <c r="A8"/>
      <c r="B8"/>
      <c r="C8" s="276"/>
      <c r="D8" s="238"/>
      <c r="E8"/>
      <c r="F8"/>
      <c r="G8"/>
      <c r="H8"/>
      <c r="I8"/>
      <c r="J8"/>
      <c r="K8"/>
      <c r="L8" s="276"/>
      <c r="M8" s="238"/>
      <c r="N8"/>
      <c r="O8"/>
      <c r="P8"/>
      <c r="Q8"/>
      <c r="R8"/>
      <c r="S8"/>
      <c r="T8"/>
      <c r="U8" s="276"/>
      <c r="V8" s="238"/>
      <c r="W8"/>
      <c r="X8"/>
      <c r="Y8"/>
      <c r="Z8"/>
      <c r="AA8"/>
    </row>
    <row r="9" spans="1:27" s="449" customFormat="1" ht="15">
      <c r="A9" s="471"/>
      <c r="B9" s="465"/>
      <c r="C9" s="780"/>
      <c r="D9" s="781"/>
      <c r="E9" s="4262" t="s">
        <v>199</v>
      </c>
      <c r="F9" s="4262"/>
      <c r="G9" s="4262"/>
      <c r="H9" s="4262"/>
      <c r="I9"/>
      <c r="J9" s="471"/>
      <c r="K9" s="465"/>
      <c r="L9" s="780"/>
      <c r="M9" s="781"/>
      <c r="N9" s="4262" t="s">
        <v>199</v>
      </c>
      <c r="O9" s="4262"/>
      <c r="P9" s="4262"/>
      <c r="Q9" s="4262"/>
      <c r="R9"/>
      <c r="S9" s="471"/>
      <c r="T9" s="465"/>
      <c r="U9" s="780"/>
      <c r="V9" s="781"/>
      <c r="W9" s="4262" t="s">
        <v>199</v>
      </c>
      <c r="X9" s="4262"/>
      <c r="Y9" s="4262"/>
      <c r="Z9" s="4262"/>
      <c r="AA9"/>
    </row>
    <row r="10" spans="1:27" s="449" customFormat="1" ht="15">
      <c r="A10" s="782"/>
      <c r="B10" s="277"/>
      <c r="C10" s="278"/>
      <c r="D10" s="783"/>
      <c r="E10" s="784" t="s">
        <v>789</v>
      </c>
      <c r="F10" s="784" t="s">
        <v>790</v>
      </c>
      <c r="G10" s="784" t="s">
        <v>791</v>
      </c>
      <c r="H10" s="785" t="s">
        <v>792</v>
      </c>
      <c r="I10" s="279"/>
      <c r="J10" s="782"/>
      <c r="K10" s="277"/>
      <c r="L10" s="278"/>
      <c r="M10" s="783"/>
      <c r="N10" s="784" t="s">
        <v>789</v>
      </c>
      <c r="O10" s="784" t="s">
        <v>790</v>
      </c>
      <c r="P10" s="784" t="s">
        <v>791</v>
      </c>
      <c r="Q10" s="785" t="s">
        <v>792</v>
      </c>
      <c r="R10" s="279"/>
      <c r="S10" s="782"/>
      <c r="T10" s="277"/>
      <c r="U10" s="278"/>
      <c r="V10" s="783"/>
      <c r="W10" s="784" t="s">
        <v>789</v>
      </c>
      <c r="X10" s="784" t="s">
        <v>790</v>
      </c>
      <c r="Y10" s="784" t="s">
        <v>791</v>
      </c>
      <c r="Z10" s="785" t="s">
        <v>792</v>
      </c>
      <c r="AA10" s="279"/>
    </row>
    <row r="11" spans="1:27" s="449" customFormat="1" ht="15.75">
      <c r="A11" s="472"/>
      <c r="B11" s="280"/>
      <c r="C11" s="786" t="s">
        <v>200</v>
      </c>
      <c r="D11" s="282"/>
      <c r="E11" s="283"/>
      <c r="F11" s="283"/>
      <c r="G11" s="283"/>
      <c r="H11" s="787"/>
      <c r="I11"/>
      <c r="J11" s="472"/>
      <c r="K11" s="280"/>
      <c r="L11" s="786" t="s">
        <v>200</v>
      </c>
      <c r="M11" s="282"/>
      <c r="N11" s="283"/>
      <c r="O11" s="283"/>
      <c r="P11" s="283"/>
      <c r="Q11" s="787"/>
      <c r="R11"/>
      <c r="S11" s="472"/>
      <c r="T11" s="280"/>
      <c r="U11" s="786" t="s">
        <v>200</v>
      </c>
      <c r="V11" s="282"/>
      <c r="W11" s="283"/>
      <c r="X11" s="283"/>
      <c r="Y11" s="283"/>
      <c r="Z11" s="787"/>
      <c r="AA11"/>
    </row>
    <row r="12" spans="1:27" s="449" customFormat="1">
      <c r="A12" s="788"/>
      <c r="B12" s="284"/>
      <c r="C12" s="789" t="s">
        <v>201</v>
      </c>
      <c r="D12" s="790"/>
      <c r="E12" s="791">
        <v>37500000</v>
      </c>
      <c r="F12" s="791">
        <v>25000000</v>
      </c>
      <c r="G12" s="791">
        <v>52500000</v>
      </c>
      <c r="H12" s="792">
        <v>35000000</v>
      </c>
      <c r="I12"/>
      <c r="J12" s="788"/>
      <c r="K12" s="284"/>
      <c r="L12" s="789" t="s">
        <v>201</v>
      </c>
      <c r="M12" s="790"/>
      <c r="N12" s="791">
        <v>37500000</v>
      </c>
      <c r="O12" s="791">
        <v>25000000</v>
      </c>
      <c r="P12" s="791">
        <v>52500000</v>
      </c>
      <c r="Q12" s="792">
        <v>35000000</v>
      </c>
      <c r="R12"/>
      <c r="S12" s="788"/>
      <c r="T12" s="284"/>
      <c r="U12" s="789" t="s">
        <v>201</v>
      </c>
      <c r="V12" s="790"/>
      <c r="W12" s="791">
        <v>37500000</v>
      </c>
      <c r="X12" s="791">
        <v>25000000</v>
      </c>
      <c r="Y12" s="791">
        <v>52500000</v>
      </c>
      <c r="Z12" s="792">
        <v>35000000</v>
      </c>
      <c r="AA12"/>
    </row>
    <row r="13" spans="1:27" s="449" customFormat="1">
      <c r="A13" s="788"/>
      <c r="B13" s="284"/>
      <c r="C13" s="789" t="s">
        <v>202</v>
      </c>
      <c r="D13" s="790"/>
      <c r="E13" s="791">
        <v>12500000</v>
      </c>
      <c r="F13" s="791">
        <v>25000000</v>
      </c>
      <c r="G13" s="791">
        <v>17500000</v>
      </c>
      <c r="H13" s="792">
        <v>35000000</v>
      </c>
      <c r="I13"/>
      <c r="J13" s="788"/>
      <c r="K13" s="284"/>
      <c r="L13" s="789" t="s">
        <v>202</v>
      </c>
      <c r="M13" s="790"/>
      <c r="N13" s="791">
        <v>12500000</v>
      </c>
      <c r="O13" s="791">
        <v>25000000</v>
      </c>
      <c r="P13" s="791">
        <v>17500000</v>
      </c>
      <c r="Q13" s="792">
        <v>35000000</v>
      </c>
      <c r="R13"/>
      <c r="S13" s="788"/>
      <c r="T13" s="284"/>
      <c r="U13" s="789" t="s">
        <v>202</v>
      </c>
      <c r="V13" s="790"/>
      <c r="W13" s="791">
        <v>12500000</v>
      </c>
      <c r="X13" s="791">
        <v>25000000</v>
      </c>
      <c r="Y13" s="791">
        <v>17500000</v>
      </c>
      <c r="Z13" s="792">
        <v>35000000</v>
      </c>
      <c r="AA13"/>
    </row>
    <row r="14" spans="1:27" s="449" customFormat="1">
      <c r="A14" s="788"/>
      <c r="B14" s="284"/>
      <c r="C14" s="789" t="s">
        <v>203</v>
      </c>
      <c r="D14" s="790"/>
      <c r="E14" s="791">
        <v>0</v>
      </c>
      <c r="F14" s="791">
        <v>0</v>
      </c>
      <c r="G14" s="791">
        <v>0</v>
      </c>
      <c r="H14" s="792">
        <v>0</v>
      </c>
      <c r="I14"/>
      <c r="J14" s="788"/>
      <c r="K14" s="284"/>
      <c r="L14" s="789" t="s">
        <v>203</v>
      </c>
      <c r="M14" s="790"/>
      <c r="N14" s="791">
        <v>0</v>
      </c>
      <c r="O14" s="791">
        <v>0</v>
      </c>
      <c r="P14" s="791">
        <v>0</v>
      </c>
      <c r="Q14" s="792">
        <v>0</v>
      </c>
      <c r="R14"/>
      <c r="S14" s="788"/>
      <c r="T14" s="284"/>
      <c r="U14" s="789" t="s">
        <v>203</v>
      </c>
      <c r="V14" s="790"/>
      <c r="W14" s="791">
        <v>0</v>
      </c>
      <c r="X14" s="791">
        <v>0</v>
      </c>
      <c r="Y14" s="791">
        <v>0</v>
      </c>
      <c r="Z14" s="792">
        <v>0</v>
      </c>
      <c r="AA14"/>
    </row>
    <row r="15" spans="1:27" s="449" customFormat="1">
      <c r="A15" s="788"/>
      <c r="B15" s="284"/>
      <c r="C15" s="789" t="s">
        <v>204</v>
      </c>
      <c r="D15" s="790"/>
      <c r="E15" s="791">
        <v>12500000</v>
      </c>
      <c r="F15" s="791">
        <v>25000000</v>
      </c>
      <c r="G15" s="791">
        <v>17500000</v>
      </c>
      <c r="H15" s="792">
        <v>35000000</v>
      </c>
      <c r="I15"/>
      <c r="J15" s="788"/>
      <c r="K15" s="284"/>
      <c r="L15" s="789" t="s">
        <v>204</v>
      </c>
      <c r="M15" s="790"/>
      <c r="N15" s="791">
        <v>12500000</v>
      </c>
      <c r="O15" s="791">
        <v>25000000</v>
      </c>
      <c r="P15" s="791">
        <v>17500000</v>
      </c>
      <c r="Q15" s="792">
        <v>35000000</v>
      </c>
      <c r="R15"/>
      <c r="S15" s="788"/>
      <c r="T15" s="284"/>
      <c r="U15" s="789" t="s">
        <v>204</v>
      </c>
      <c r="V15" s="790"/>
      <c r="W15" s="791">
        <v>12500000</v>
      </c>
      <c r="X15" s="791">
        <v>25000000</v>
      </c>
      <c r="Y15" s="791">
        <v>17500000</v>
      </c>
      <c r="Z15" s="792">
        <v>35000000</v>
      </c>
      <c r="AA15"/>
    </row>
    <row r="16" spans="1:27" s="449" customFormat="1">
      <c r="A16" s="788"/>
      <c r="B16" s="284"/>
      <c r="C16" s="789" t="s">
        <v>205</v>
      </c>
      <c r="D16" s="790"/>
      <c r="E16" s="791">
        <v>50000000</v>
      </c>
      <c r="F16" s="791">
        <v>50000000</v>
      </c>
      <c r="G16" s="791">
        <v>70000000</v>
      </c>
      <c r="H16" s="792">
        <v>70000000</v>
      </c>
      <c r="I16"/>
      <c r="J16" s="788"/>
      <c r="K16" s="284"/>
      <c r="L16" s="789" t="s">
        <v>205</v>
      </c>
      <c r="M16" s="790"/>
      <c r="N16" s="791">
        <v>50000000</v>
      </c>
      <c r="O16" s="791">
        <v>50000000</v>
      </c>
      <c r="P16" s="791">
        <v>70000000</v>
      </c>
      <c r="Q16" s="792">
        <v>70000000</v>
      </c>
      <c r="R16"/>
      <c r="S16" s="788"/>
      <c r="T16" s="284"/>
      <c r="U16" s="789" t="s">
        <v>205</v>
      </c>
      <c r="V16" s="790"/>
      <c r="W16" s="791">
        <v>50000000</v>
      </c>
      <c r="X16" s="791">
        <v>50000000</v>
      </c>
      <c r="Y16" s="791">
        <v>70000000</v>
      </c>
      <c r="Z16" s="792">
        <v>70000000</v>
      </c>
      <c r="AA16"/>
    </row>
    <row r="17" spans="1:27" s="449" customFormat="1">
      <c r="A17" s="788"/>
      <c r="B17" s="284"/>
      <c r="C17" s="789" t="s">
        <v>206</v>
      </c>
      <c r="D17" s="790"/>
      <c r="E17" s="791">
        <v>10000</v>
      </c>
      <c r="F17" s="791">
        <v>10000</v>
      </c>
      <c r="G17" s="791">
        <v>10000</v>
      </c>
      <c r="H17" s="792">
        <v>10000</v>
      </c>
      <c r="I17"/>
      <c r="J17" s="788"/>
      <c r="K17" s="284"/>
      <c r="L17" s="789" t="s">
        <v>206</v>
      </c>
      <c r="M17" s="790"/>
      <c r="N17" s="791">
        <v>10000</v>
      </c>
      <c r="O17" s="791">
        <v>10000</v>
      </c>
      <c r="P17" s="791">
        <v>10000</v>
      </c>
      <c r="Q17" s="792">
        <v>10000</v>
      </c>
      <c r="R17"/>
      <c r="S17" s="788"/>
      <c r="T17" s="284"/>
      <c r="U17" s="789" t="s">
        <v>206</v>
      </c>
      <c r="V17" s="790"/>
      <c r="W17" s="791">
        <v>10000</v>
      </c>
      <c r="X17" s="791">
        <v>10000</v>
      </c>
      <c r="Y17" s="791">
        <v>10000</v>
      </c>
      <c r="Z17" s="792">
        <v>10000</v>
      </c>
      <c r="AA17"/>
    </row>
    <row r="18" spans="1:27" s="449" customFormat="1">
      <c r="A18" s="788"/>
      <c r="B18" s="284"/>
      <c r="C18" s="789" t="s">
        <v>207</v>
      </c>
      <c r="D18" s="790"/>
      <c r="E18" s="791">
        <v>10000</v>
      </c>
      <c r="F18" s="791">
        <v>10000</v>
      </c>
      <c r="G18" s="791">
        <v>10000</v>
      </c>
      <c r="H18" s="792">
        <v>10000</v>
      </c>
      <c r="I18"/>
      <c r="J18" s="788"/>
      <c r="K18" s="284"/>
      <c r="L18" s="789" t="s">
        <v>207</v>
      </c>
      <c r="M18" s="790"/>
      <c r="N18" s="791">
        <v>10000</v>
      </c>
      <c r="O18" s="791">
        <v>10000</v>
      </c>
      <c r="P18" s="791">
        <v>10000</v>
      </c>
      <c r="Q18" s="792">
        <v>10000</v>
      </c>
      <c r="R18"/>
      <c r="S18" s="788"/>
      <c r="T18" s="284"/>
      <c r="U18" s="789" t="s">
        <v>207</v>
      </c>
      <c r="V18" s="790"/>
      <c r="W18" s="791">
        <v>10000</v>
      </c>
      <c r="X18" s="791">
        <v>10000</v>
      </c>
      <c r="Y18" s="791">
        <v>10000</v>
      </c>
      <c r="Z18" s="792">
        <v>10000</v>
      </c>
      <c r="AA18"/>
    </row>
    <row r="19" spans="1:27" s="449" customFormat="1">
      <c r="A19" s="788"/>
      <c r="B19" s="284"/>
      <c r="C19" s="789" t="s">
        <v>208</v>
      </c>
      <c r="D19" s="790"/>
      <c r="E19" s="791">
        <v>10000</v>
      </c>
      <c r="F19" s="791">
        <v>10000</v>
      </c>
      <c r="G19" s="791">
        <v>10000</v>
      </c>
      <c r="H19" s="792">
        <v>10000</v>
      </c>
      <c r="I19"/>
      <c r="J19" s="788"/>
      <c r="K19" s="284"/>
      <c r="L19" s="789" t="s">
        <v>208</v>
      </c>
      <c r="M19" s="790"/>
      <c r="N19" s="791">
        <v>10000</v>
      </c>
      <c r="O19" s="791">
        <v>10000</v>
      </c>
      <c r="P19" s="791">
        <v>10000</v>
      </c>
      <c r="Q19" s="792">
        <v>10000</v>
      </c>
      <c r="R19"/>
      <c r="S19" s="788"/>
      <c r="T19" s="284"/>
      <c r="U19" s="789" t="s">
        <v>208</v>
      </c>
      <c r="V19" s="790"/>
      <c r="W19" s="791">
        <v>10000</v>
      </c>
      <c r="X19" s="791">
        <v>10000</v>
      </c>
      <c r="Y19" s="791">
        <v>10000</v>
      </c>
      <c r="Z19" s="792">
        <v>10000</v>
      </c>
      <c r="AA19"/>
    </row>
    <row r="20" spans="1:27" s="449" customFormat="1">
      <c r="A20" s="472"/>
      <c r="B20" s="272"/>
      <c r="C20" s="278"/>
      <c r="D20" s="783"/>
      <c r="E20" s="793"/>
      <c r="F20" s="793"/>
      <c r="G20" s="793"/>
      <c r="H20" s="794"/>
      <c r="I20"/>
      <c r="J20" s="472"/>
      <c r="K20" s="272"/>
      <c r="L20" s="278"/>
      <c r="M20" s="783"/>
      <c r="N20" s="793"/>
      <c r="O20" s="793"/>
      <c r="P20" s="793"/>
      <c r="Q20" s="794"/>
      <c r="R20"/>
      <c r="S20" s="472"/>
      <c r="T20" s="272"/>
      <c r="U20" s="278"/>
      <c r="V20" s="783"/>
      <c r="W20" s="793"/>
      <c r="X20" s="793"/>
      <c r="Y20" s="793"/>
      <c r="Z20" s="794"/>
      <c r="AA20"/>
    </row>
    <row r="21" spans="1:27" s="449" customFormat="1">
      <c r="A21" s="788"/>
      <c r="B21" s="284"/>
      <c r="C21" s="789" t="s">
        <v>209</v>
      </c>
      <c r="D21" s="790"/>
      <c r="E21" s="791">
        <v>5000</v>
      </c>
      <c r="F21" s="791">
        <v>5000</v>
      </c>
      <c r="G21" s="791">
        <v>7000</v>
      </c>
      <c r="H21" s="792">
        <v>7000</v>
      </c>
      <c r="I21"/>
      <c r="J21" s="788"/>
      <c r="K21" s="284"/>
      <c r="L21" s="789" t="s">
        <v>209</v>
      </c>
      <c r="M21" s="790"/>
      <c r="N21" s="791">
        <v>5000</v>
      </c>
      <c r="O21" s="791">
        <v>5000</v>
      </c>
      <c r="P21" s="791">
        <v>7000</v>
      </c>
      <c r="Q21" s="792">
        <v>7000</v>
      </c>
      <c r="R21"/>
      <c r="S21" s="788"/>
      <c r="T21" s="284"/>
      <c r="U21" s="789" t="s">
        <v>209</v>
      </c>
      <c r="V21" s="790"/>
      <c r="W21" s="791">
        <v>5000</v>
      </c>
      <c r="X21" s="791">
        <v>5000</v>
      </c>
      <c r="Y21" s="791">
        <v>7000</v>
      </c>
      <c r="Z21" s="792">
        <v>7000</v>
      </c>
      <c r="AA21"/>
    </row>
    <row r="22" spans="1:27" s="449" customFormat="1">
      <c r="A22" s="788"/>
      <c r="B22" s="284"/>
      <c r="C22" s="789" t="s">
        <v>210</v>
      </c>
      <c r="D22" s="790"/>
      <c r="E22" s="791">
        <v>3750</v>
      </c>
      <c r="F22" s="791">
        <v>2500</v>
      </c>
      <c r="G22" s="791">
        <v>5250</v>
      </c>
      <c r="H22" s="792">
        <v>3500</v>
      </c>
      <c r="I22"/>
      <c r="J22" s="788"/>
      <c r="K22" s="284"/>
      <c r="L22" s="789" t="s">
        <v>210</v>
      </c>
      <c r="M22" s="790"/>
      <c r="N22" s="791">
        <v>3750</v>
      </c>
      <c r="O22" s="791">
        <v>2500</v>
      </c>
      <c r="P22" s="791">
        <v>5250</v>
      </c>
      <c r="Q22" s="792">
        <v>3500</v>
      </c>
      <c r="R22"/>
      <c r="S22" s="788"/>
      <c r="T22" s="284"/>
      <c r="U22" s="789" t="s">
        <v>210</v>
      </c>
      <c r="V22" s="790"/>
      <c r="W22" s="791">
        <v>3750</v>
      </c>
      <c r="X22" s="791">
        <v>2500</v>
      </c>
      <c r="Y22" s="791">
        <v>5250</v>
      </c>
      <c r="Z22" s="792">
        <v>3500</v>
      </c>
      <c r="AA22"/>
    </row>
    <row r="23" spans="1:27" s="449" customFormat="1">
      <c r="A23" s="788"/>
      <c r="B23" s="284"/>
      <c r="C23" s="789" t="s">
        <v>211</v>
      </c>
      <c r="D23" s="790"/>
      <c r="E23" s="791">
        <v>1250</v>
      </c>
      <c r="F23" s="791">
        <v>2500</v>
      </c>
      <c r="G23" s="791">
        <v>1750</v>
      </c>
      <c r="H23" s="792">
        <v>3500</v>
      </c>
      <c r="I23"/>
      <c r="J23" s="788"/>
      <c r="K23" s="284"/>
      <c r="L23" s="789" t="s">
        <v>211</v>
      </c>
      <c r="M23" s="790"/>
      <c r="N23" s="791">
        <v>1250</v>
      </c>
      <c r="O23" s="791">
        <v>2500</v>
      </c>
      <c r="P23" s="791">
        <v>1750</v>
      </c>
      <c r="Q23" s="792">
        <v>3500</v>
      </c>
      <c r="R23"/>
      <c r="S23" s="788"/>
      <c r="T23" s="284"/>
      <c r="U23" s="789" t="s">
        <v>211</v>
      </c>
      <c r="V23" s="790"/>
      <c r="W23" s="791">
        <v>1250</v>
      </c>
      <c r="X23" s="791">
        <v>2500</v>
      </c>
      <c r="Y23" s="791">
        <v>1750</v>
      </c>
      <c r="Z23" s="792">
        <v>3500</v>
      </c>
      <c r="AA23"/>
    </row>
    <row r="24" spans="1:27" s="449" customFormat="1">
      <c r="A24" s="788"/>
      <c r="B24" s="284"/>
      <c r="C24" s="789" t="s">
        <v>212</v>
      </c>
      <c r="D24" s="790"/>
      <c r="E24" s="286">
        <v>10000</v>
      </c>
      <c r="F24" s="286">
        <v>10000</v>
      </c>
      <c r="G24" s="286">
        <v>10000</v>
      </c>
      <c r="H24" s="795">
        <v>10000</v>
      </c>
      <c r="I24"/>
      <c r="J24" s="788"/>
      <c r="K24" s="284"/>
      <c r="L24" s="789" t="s">
        <v>212</v>
      </c>
      <c r="M24" s="790"/>
      <c r="N24" s="286">
        <v>10000</v>
      </c>
      <c r="O24" s="286">
        <v>10000</v>
      </c>
      <c r="P24" s="286">
        <v>10000</v>
      </c>
      <c r="Q24" s="795">
        <v>10000</v>
      </c>
      <c r="R24"/>
      <c r="S24" s="788"/>
      <c r="T24" s="284"/>
      <c r="U24" s="789" t="s">
        <v>212</v>
      </c>
      <c r="V24" s="790"/>
      <c r="W24" s="286">
        <v>10000</v>
      </c>
      <c r="X24" s="286">
        <v>10000</v>
      </c>
      <c r="Y24" s="286">
        <v>10000</v>
      </c>
      <c r="Z24" s="795">
        <v>10000</v>
      </c>
      <c r="AA24"/>
    </row>
    <row r="25" spans="1:27" s="449" customFormat="1">
      <c r="A25" s="788"/>
      <c r="B25" s="284"/>
      <c r="C25" s="789" t="s">
        <v>213</v>
      </c>
      <c r="D25" s="790"/>
      <c r="E25" s="791">
        <v>10000</v>
      </c>
      <c r="F25" s="791">
        <v>10000</v>
      </c>
      <c r="G25" s="791">
        <v>10000</v>
      </c>
      <c r="H25" s="792">
        <v>10000</v>
      </c>
      <c r="I25"/>
      <c r="J25" s="788"/>
      <c r="K25" s="284"/>
      <c r="L25" s="789" t="s">
        <v>213</v>
      </c>
      <c r="M25" s="790"/>
      <c r="N25" s="791">
        <v>10000</v>
      </c>
      <c r="O25" s="791">
        <v>10000</v>
      </c>
      <c r="P25" s="791">
        <v>10000</v>
      </c>
      <c r="Q25" s="792">
        <v>10000</v>
      </c>
      <c r="R25"/>
      <c r="S25" s="788"/>
      <c r="T25" s="284"/>
      <c r="U25" s="789" t="s">
        <v>213</v>
      </c>
      <c r="V25" s="790"/>
      <c r="W25" s="791">
        <v>10000</v>
      </c>
      <c r="X25" s="791">
        <v>10000</v>
      </c>
      <c r="Y25" s="791">
        <v>10000</v>
      </c>
      <c r="Z25" s="792">
        <v>10000</v>
      </c>
      <c r="AA25"/>
    </row>
    <row r="26" spans="1:27" s="449" customFormat="1">
      <c r="A26" s="788"/>
      <c r="B26" s="284"/>
      <c r="C26" s="789" t="s">
        <v>214</v>
      </c>
      <c r="D26" s="796" t="s">
        <v>215</v>
      </c>
      <c r="E26" s="791">
        <v>0</v>
      </c>
      <c r="F26" s="791">
        <v>0</v>
      </c>
      <c r="G26" s="791">
        <v>0</v>
      </c>
      <c r="H26" s="792">
        <v>0</v>
      </c>
      <c r="I26"/>
      <c r="J26" s="788"/>
      <c r="K26" s="284"/>
      <c r="L26" s="789" t="s">
        <v>214</v>
      </c>
      <c r="M26" s="796" t="s">
        <v>215</v>
      </c>
      <c r="N26" s="791">
        <v>0</v>
      </c>
      <c r="O26" s="791">
        <v>0</v>
      </c>
      <c r="P26" s="791">
        <v>0</v>
      </c>
      <c r="Q26" s="792">
        <v>0</v>
      </c>
      <c r="R26"/>
      <c r="S26" s="788"/>
      <c r="T26" s="284"/>
      <c r="U26" s="789" t="s">
        <v>214</v>
      </c>
      <c r="V26" s="796" t="s">
        <v>215</v>
      </c>
      <c r="W26" s="791">
        <v>0</v>
      </c>
      <c r="X26" s="791">
        <v>0</v>
      </c>
      <c r="Y26" s="791">
        <v>0</v>
      </c>
      <c r="Z26" s="792">
        <v>0</v>
      </c>
      <c r="AA26"/>
    </row>
    <row r="27" spans="1:27" s="449" customFormat="1">
      <c r="A27" s="788"/>
      <c r="B27" s="284"/>
      <c r="C27" s="285"/>
      <c r="D27" s="797"/>
      <c r="E27" s="287"/>
      <c r="F27" s="287"/>
      <c r="G27" s="287"/>
      <c r="H27" s="798"/>
      <c r="I27"/>
      <c r="J27" s="788"/>
      <c r="K27" s="284"/>
      <c r="L27" s="285"/>
      <c r="M27" s="797"/>
      <c r="N27" s="287"/>
      <c r="O27" s="287"/>
      <c r="P27" s="287"/>
      <c r="Q27" s="798"/>
      <c r="R27"/>
      <c r="S27" s="788"/>
      <c r="T27" s="284"/>
      <c r="U27" s="285"/>
      <c r="V27" s="797"/>
      <c r="W27" s="287"/>
      <c r="X27" s="287"/>
      <c r="Y27" s="287"/>
      <c r="Z27" s="798"/>
      <c r="AA27"/>
    </row>
    <row r="28" spans="1:27" s="449" customFormat="1" ht="15.75">
      <c r="A28" s="799">
        <v>0</v>
      </c>
      <c r="B28" s="800" t="s">
        <v>216</v>
      </c>
      <c r="C28" s="281"/>
      <c r="D28" s="783"/>
      <c r="E28" s="272"/>
      <c r="F28" s="272"/>
      <c r="G28" s="272"/>
      <c r="H28" s="467"/>
      <c r="I28"/>
      <c r="J28" s="799">
        <v>0</v>
      </c>
      <c r="K28" s="800" t="s">
        <v>216</v>
      </c>
      <c r="L28" s="281"/>
      <c r="M28" s="783"/>
      <c r="N28" s="272"/>
      <c r="O28" s="272"/>
      <c r="P28" s="272"/>
      <c r="Q28" s="467"/>
      <c r="R28"/>
      <c r="S28" s="799">
        <v>0</v>
      </c>
      <c r="T28" s="800" t="s">
        <v>216</v>
      </c>
      <c r="U28" s="281"/>
      <c r="V28" s="783"/>
      <c r="W28" s="272"/>
      <c r="X28" s="272"/>
      <c r="Y28" s="272"/>
      <c r="Z28" s="467"/>
      <c r="AA28"/>
    </row>
    <row r="29" spans="1:27" s="449" customFormat="1">
      <c r="A29" s="788"/>
      <c r="B29" s="284"/>
      <c r="C29" s="285"/>
      <c r="D29" s="473" t="s">
        <v>128</v>
      </c>
      <c r="E29" s="288"/>
      <c r="F29" s="793"/>
      <c r="G29" s="793"/>
      <c r="H29" s="794"/>
      <c r="I29"/>
      <c r="J29" s="788"/>
      <c r="K29" s="284"/>
      <c r="L29" s="285"/>
      <c r="M29" s="473" t="s">
        <v>128</v>
      </c>
      <c r="N29" s="288">
        <v>0</v>
      </c>
      <c r="O29" s="793">
        <v>0</v>
      </c>
      <c r="P29" s="793">
        <v>0</v>
      </c>
      <c r="Q29" s="794">
        <v>0</v>
      </c>
      <c r="R29"/>
      <c r="S29" s="788"/>
      <c r="T29" s="284"/>
      <c r="U29" s="285"/>
      <c r="V29" s="473" t="s">
        <v>128</v>
      </c>
      <c r="W29" s="288"/>
      <c r="X29" s="793"/>
      <c r="Y29" s="793"/>
      <c r="Z29" s="794"/>
      <c r="AA29"/>
    </row>
    <row r="30" spans="1:27" s="449" customFormat="1">
      <c r="A30" s="472"/>
      <c r="B30" s="272"/>
      <c r="C30" s="278"/>
      <c r="D30" s="783"/>
      <c r="E30" s="272"/>
      <c r="F30" s="272"/>
      <c r="G30" s="272"/>
      <c r="H30" s="467"/>
      <c r="I30"/>
      <c r="J30" s="472"/>
      <c r="K30" s="272"/>
      <c r="L30" s="278"/>
      <c r="M30" s="783"/>
      <c r="N30" s="272"/>
      <c r="O30" s="272"/>
      <c r="P30" s="272"/>
      <c r="Q30" s="467"/>
      <c r="R30"/>
      <c r="S30" s="472"/>
      <c r="T30" s="272"/>
      <c r="U30" s="278"/>
      <c r="V30" s="783"/>
      <c r="W30" s="272"/>
      <c r="X30" s="272"/>
      <c r="Y30" s="272"/>
      <c r="Z30" s="467"/>
      <c r="AA30"/>
    </row>
    <row r="31" spans="1:27" s="449" customFormat="1" ht="15.75">
      <c r="A31" s="799">
        <v>1</v>
      </c>
      <c r="B31" s="800" t="s">
        <v>129</v>
      </c>
      <c r="C31" s="281"/>
      <c r="D31" s="282"/>
      <c r="E31" s="272"/>
      <c r="F31" s="272"/>
      <c r="G31" s="272"/>
      <c r="H31" s="467"/>
      <c r="I31"/>
      <c r="J31" s="799">
        <v>1</v>
      </c>
      <c r="K31" s="800" t="s">
        <v>129</v>
      </c>
      <c r="L31" s="281"/>
      <c r="M31" s="282"/>
      <c r="N31" s="272"/>
      <c r="O31" s="272"/>
      <c r="P31" s="272"/>
      <c r="Q31" s="467"/>
      <c r="R31"/>
      <c r="S31" s="799">
        <v>1</v>
      </c>
      <c r="T31" s="800" t="s">
        <v>129</v>
      </c>
      <c r="U31" s="281"/>
      <c r="V31" s="282"/>
      <c r="W31" s="272"/>
      <c r="X31" s="272"/>
      <c r="Y31" s="272"/>
      <c r="Z31" s="467"/>
      <c r="AA31"/>
    </row>
    <row r="32" spans="1:27" s="449" customFormat="1">
      <c r="A32" s="472"/>
      <c r="B32" s="801" t="s">
        <v>736</v>
      </c>
      <c r="C32" s="786" t="s">
        <v>130</v>
      </c>
      <c r="D32" s="282"/>
      <c r="E32" s="272"/>
      <c r="F32" s="272"/>
      <c r="G32" s="272"/>
      <c r="H32" s="467"/>
      <c r="I32"/>
      <c r="J32" s="472"/>
      <c r="K32" s="801" t="s">
        <v>736</v>
      </c>
      <c r="L32" s="786" t="s">
        <v>130</v>
      </c>
      <c r="M32" s="282"/>
      <c r="N32" s="272"/>
      <c r="O32" s="272"/>
      <c r="P32" s="272"/>
      <c r="Q32" s="467"/>
      <c r="R32"/>
      <c r="S32" s="472"/>
      <c r="T32" s="801" t="s">
        <v>736</v>
      </c>
      <c r="U32" s="786" t="s">
        <v>130</v>
      </c>
      <c r="V32" s="282"/>
      <c r="W32" s="272"/>
      <c r="X32" s="272"/>
      <c r="Y32" s="272"/>
      <c r="Z32" s="467"/>
      <c r="AA32"/>
    </row>
    <row r="33" spans="1:27" s="449" customFormat="1">
      <c r="A33" s="472"/>
      <c r="B33" s="272"/>
      <c r="C33" s="786" t="s">
        <v>740</v>
      </c>
      <c r="D33" s="783"/>
      <c r="E33" s="272"/>
      <c r="F33" s="272"/>
      <c r="G33" s="272"/>
      <c r="H33" s="467"/>
      <c r="I33"/>
      <c r="J33" s="472"/>
      <c r="K33" s="272"/>
      <c r="L33" s="786" t="s">
        <v>740</v>
      </c>
      <c r="M33" s="783"/>
      <c r="N33" s="272"/>
      <c r="O33" s="272"/>
      <c r="P33" s="272"/>
      <c r="Q33" s="467"/>
      <c r="R33"/>
      <c r="S33" s="472"/>
      <c r="T33" s="272"/>
      <c r="U33" s="786" t="s">
        <v>740</v>
      </c>
      <c r="V33" s="783"/>
      <c r="W33" s="272"/>
      <c r="X33" s="272"/>
      <c r="Y33" s="272"/>
      <c r="Z33" s="467"/>
      <c r="AA33"/>
    </row>
    <row r="34" spans="1:27" s="449" customFormat="1">
      <c r="A34" s="472"/>
      <c r="B34" s="272"/>
      <c r="C34" s="802" t="s">
        <v>50</v>
      </c>
      <c r="D34" s="783"/>
      <c r="E34" s="272"/>
      <c r="F34" s="272"/>
      <c r="G34" s="272"/>
      <c r="H34" s="467"/>
      <c r="I34"/>
      <c r="J34" s="472"/>
      <c r="K34" s="272"/>
      <c r="L34" s="802" t="s">
        <v>50</v>
      </c>
      <c r="M34" s="783"/>
      <c r="N34" s="272"/>
      <c r="O34" s="272"/>
      <c r="P34" s="272"/>
      <c r="Q34" s="467"/>
      <c r="R34"/>
      <c r="S34" s="472"/>
      <c r="T34" s="272"/>
      <c r="U34" s="802" t="s">
        <v>50</v>
      </c>
      <c r="V34" s="783"/>
      <c r="W34" s="272"/>
      <c r="X34" s="272"/>
      <c r="Y34" s="272"/>
      <c r="Z34" s="467"/>
      <c r="AA34"/>
    </row>
    <row r="35" spans="1:27" s="449" customFormat="1">
      <c r="A35" s="472"/>
      <c r="B35" s="272"/>
      <c r="C35" s="803" t="s">
        <v>861</v>
      </c>
      <c r="D35" s="289"/>
      <c r="E35" s="290"/>
      <c r="F35" s="290"/>
      <c r="G35" s="290"/>
      <c r="H35" s="804"/>
      <c r="I35"/>
      <c r="J35" s="472"/>
      <c r="K35" s="272"/>
      <c r="L35" s="803" t="s">
        <v>861</v>
      </c>
      <c r="M35" s="289"/>
      <c r="N35" s="290"/>
      <c r="O35" s="290"/>
      <c r="P35" s="290"/>
      <c r="Q35" s="804"/>
      <c r="R35"/>
      <c r="S35" s="472"/>
      <c r="T35" s="272"/>
      <c r="U35" s="803" t="s">
        <v>861</v>
      </c>
      <c r="V35" s="289"/>
      <c r="W35" s="290"/>
      <c r="X35" s="290"/>
      <c r="Y35" s="290"/>
      <c r="Z35" s="804"/>
      <c r="AA35"/>
    </row>
    <row r="36" spans="1:27" s="449" customFormat="1">
      <c r="A36" s="472"/>
      <c r="B36" s="272"/>
      <c r="C36" s="803" t="s">
        <v>252</v>
      </c>
      <c r="D36" s="805"/>
      <c r="E36" s="290"/>
      <c r="F36" s="290"/>
      <c r="G36" s="290"/>
      <c r="H36" s="804"/>
      <c r="I36"/>
      <c r="J36" s="472"/>
      <c r="K36" s="272"/>
      <c r="L36" s="803" t="s">
        <v>252</v>
      </c>
      <c r="M36" s="805"/>
      <c r="N36" s="290"/>
      <c r="O36" s="290"/>
      <c r="P36" s="290"/>
      <c r="Q36" s="804"/>
      <c r="R36"/>
      <c r="S36" s="472"/>
      <c r="T36" s="272"/>
      <c r="U36" s="803" t="s">
        <v>252</v>
      </c>
      <c r="V36" s="805"/>
      <c r="W36" s="290"/>
      <c r="X36" s="290"/>
      <c r="Y36" s="290"/>
      <c r="Z36" s="804"/>
      <c r="AA36"/>
    </row>
    <row r="37" spans="1:27" s="449" customFormat="1">
      <c r="A37" s="472"/>
      <c r="B37" s="272"/>
      <c r="C37" s="803" t="s">
        <v>51</v>
      </c>
      <c r="D37" s="805"/>
      <c r="E37" s="290"/>
      <c r="F37" s="290"/>
      <c r="G37" s="290"/>
      <c r="H37" s="804"/>
      <c r="I37"/>
      <c r="J37" s="472"/>
      <c r="K37" s="272"/>
      <c r="L37" s="803" t="s">
        <v>51</v>
      </c>
      <c r="M37" s="805"/>
      <c r="N37" s="290"/>
      <c r="O37" s="290"/>
      <c r="P37" s="290"/>
      <c r="Q37" s="804"/>
      <c r="R37"/>
      <c r="S37" s="472"/>
      <c r="T37" s="272"/>
      <c r="U37" s="803" t="s">
        <v>51</v>
      </c>
      <c r="V37" s="805"/>
      <c r="W37" s="290"/>
      <c r="X37" s="290"/>
      <c r="Y37" s="290"/>
      <c r="Z37" s="804"/>
      <c r="AA37"/>
    </row>
    <row r="38" spans="1:27" s="449" customFormat="1">
      <c r="A38" s="472"/>
      <c r="B38" s="272"/>
      <c r="C38" s="806" t="s">
        <v>131</v>
      </c>
      <c r="D38" s="783"/>
      <c r="E38" s="272"/>
      <c r="F38" s="272"/>
      <c r="G38" s="272"/>
      <c r="H38" s="467"/>
      <c r="I38"/>
      <c r="J38" s="472"/>
      <c r="K38" s="272"/>
      <c r="L38" s="806" t="s">
        <v>131</v>
      </c>
      <c r="M38" s="783"/>
      <c r="N38" s="272"/>
      <c r="O38" s="272"/>
      <c r="P38" s="272"/>
      <c r="Q38" s="467"/>
      <c r="R38"/>
      <c r="S38" s="472"/>
      <c r="T38" s="272"/>
      <c r="U38" s="806" t="s">
        <v>131</v>
      </c>
      <c r="V38" s="783"/>
      <c r="W38" s="272"/>
      <c r="X38" s="272"/>
      <c r="Y38" s="272"/>
      <c r="Z38" s="467"/>
      <c r="AA38"/>
    </row>
    <row r="39" spans="1:27" s="449" customFormat="1">
      <c r="A39" s="472"/>
      <c r="B39" s="272"/>
      <c r="C39" s="291"/>
      <c r="D39" s="473" t="s">
        <v>132</v>
      </c>
      <c r="E39" s="284">
        <f>E18</f>
        <v>10000</v>
      </c>
      <c r="F39" s="284">
        <f t="shared" ref="F39:H40" si="0">F18</f>
        <v>10000</v>
      </c>
      <c r="G39" s="284">
        <f t="shared" si="0"/>
        <v>10000</v>
      </c>
      <c r="H39" s="941">
        <f t="shared" si="0"/>
        <v>10000</v>
      </c>
      <c r="I39"/>
      <c r="J39" s="472"/>
      <c r="K39" s="272"/>
      <c r="L39" s="291"/>
      <c r="M39" s="473" t="s">
        <v>132</v>
      </c>
      <c r="N39" s="284">
        <f>N18</f>
        <v>10000</v>
      </c>
      <c r="O39" s="284">
        <f t="shared" ref="O39:Q40" si="1">O18</f>
        <v>10000</v>
      </c>
      <c r="P39" s="284">
        <f t="shared" si="1"/>
        <v>10000</v>
      </c>
      <c r="Q39" s="941">
        <f t="shared" si="1"/>
        <v>10000</v>
      </c>
      <c r="R39"/>
      <c r="S39" s="472"/>
      <c r="T39" s="272"/>
      <c r="U39" s="291"/>
      <c r="V39" s="473" t="s">
        <v>132</v>
      </c>
      <c r="W39" s="284">
        <f>W18</f>
        <v>10000</v>
      </c>
      <c r="X39" s="284">
        <f t="shared" ref="X39:Z40" si="2">X18</f>
        <v>10000</v>
      </c>
      <c r="Y39" s="284">
        <f t="shared" si="2"/>
        <v>10000</v>
      </c>
      <c r="Z39" s="941">
        <f t="shared" si="2"/>
        <v>10000</v>
      </c>
      <c r="AA39"/>
    </row>
    <row r="40" spans="1:27" s="449" customFormat="1">
      <c r="A40" s="472"/>
      <c r="B40" s="272"/>
      <c r="C40" s="291"/>
      <c r="D40" s="473" t="s">
        <v>133</v>
      </c>
      <c r="E40" s="284">
        <f>E19</f>
        <v>10000</v>
      </c>
      <c r="F40" s="284">
        <f t="shared" si="0"/>
        <v>10000</v>
      </c>
      <c r="G40" s="284">
        <f t="shared" si="0"/>
        <v>10000</v>
      </c>
      <c r="H40" s="941">
        <f t="shared" si="0"/>
        <v>10000</v>
      </c>
      <c r="I40"/>
      <c r="J40" s="472"/>
      <c r="K40" s="272"/>
      <c r="L40" s="291"/>
      <c r="M40" s="473" t="s">
        <v>133</v>
      </c>
      <c r="N40" s="284">
        <f>N19</f>
        <v>10000</v>
      </c>
      <c r="O40" s="284">
        <f t="shared" si="1"/>
        <v>10000</v>
      </c>
      <c r="P40" s="284">
        <f t="shared" si="1"/>
        <v>10000</v>
      </c>
      <c r="Q40" s="941">
        <f t="shared" si="1"/>
        <v>10000</v>
      </c>
      <c r="R40"/>
      <c r="S40" s="472"/>
      <c r="T40" s="272"/>
      <c r="U40" s="291"/>
      <c r="V40" s="473" t="s">
        <v>133</v>
      </c>
      <c r="W40" s="284">
        <f>W19</f>
        <v>10000</v>
      </c>
      <c r="X40" s="284">
        <f t="shared" si="2"/>
        <v>10000</v>
      </c>
      <c r="Y40" s="284">
        <f t="shared" si="2"/>
        <v>10000</v>
      </c>
      <c r="Z40" s="941">
        <f t="shared" si="2"/>
        <v>10000</v>
      </c>
      <c r="AA40"/>
    </row>
    <row r="41" spans="1:27" s="449" customFormat="1">
      <c r="A41" s="472"/>
      <c r="B41" s="272"/>
      <c r="C41" s="292"/>
      <c r="D41" s="808" t="s">
        <v>134</v>
      </c>
      <c r="E41" s="284">
        <f>E40</f>
        <v>10000</v>
      </c>
      <c r="F41" s="284">
        <f>F40</f>
        <v>10000</v>
      </c>
      <c r="G41" s="284">
        <f>G40</f>
        <v>10000</v>
      </c>
      <c r="H41" s="941">
        <f>H40</f>
        <v>10000</v>
      </c>
      <c r="I41"/>
      <c r="J41" s="472"/>
      <c r="K41" s="272"/>
      <c r="L41" s="292"/>
      <c r="M41" s="808" t="s">
        <v>134</v>
      </c>
      <c r="N41" s="284">
        <f>N40</f>
        <v>10000</v>
      </c>
      <c r="O41" s="284">
        <f>O40</f>
        <v>10000</v>
      </c>
      <c r="P41" s="284">
        <f>P40</f>
        <v>10000</v>
      </c>
      <c r="Q41" s="941">
        <f>Q40</f>
        <v>10000</v>
      </c>
      <c r="R41"/>
      <c r="S41" s="472"/>
      <c r="T41" s="272"/>
      <c r="U41" s="292"/>
      <c r="V41" s="808" t="s">
        <v>134</v>
      </c>
      <c r="W41" s="284">
        <f>W40</f>
        <v>10000</v>
      </c>
      <c r="X41" s="284">
        <f>X40</f>
        <v>10000</v>
      </c>
      <c r="Y41" s="284">
        <f>Y40</f>
        <v>10000</v>
      </c>
      <c r="Z41" s="941">
        <f>Z40</f>
        <v>10000</v>
      </c>
      <c r="AA41"/>
    </row>
    <row r="42" spans="1:27" s="449" customFormat="1">
      <c r="A42" s="472"/>
      <c r="B42" s="272"/>
      <c r="C42" s="292"/>
      <c r="D42" s="803" t="s">
        <v>8</v>
      </c>
      <c r="E42" s="293"/>
      <c r="F42" s="293"/>
      <c r="G42" s="293"/>
      <c r="H42" s="978"/>
      <c r="I42"/>
      <c r="J42" s="472"/>
      <c r="K42" s="272"/>
      <c r="L42" s="292"/>
      <c r="M42" s="803" t="s">
        <v>8</v>
      </c>
      <c r="N42" s="293"/>
      <c r="O42" s="293"/>
      <c r="P42" s="293"/>
      <c r="Q42" s="978"/>
      <c r="R42"/>
      <c r="S42" s="472"/>
      <c r="T42" s="272"/>
      <c r="U42" s="292"/>
      <c r="V42" s="803" t="s">
        <v>8</v>
      </c>
      <c r="W42" s="293"/>
      <c r="X42" s="293"/>
      <c r="Y42" s="293"/>
      <c r="Z42" s="978"/>
      <c r="AA42"/>
    </row>
    <row r="43" spans="1:27" s="449" customFormat="1">
      <c r="A43" s="472"/>
      <c r="B43" s="272"/>
      <c r="C43" s="292"/>
      <c r="D43" s="473" t="s">
        <v>9</v>
      </c>
      <c r="E43" s="294"/>
      <c r="F43" s="294"/>
      <c r="G43" s="294"/>
      <c r="H43" s="956"/>
      <c r="I43"/>
      <c r="J43" s="472"/>
      <c r="K43" s="272"/>
      <c r="L43" s="292"/>
      <c r="M43" s="473" t="s">
        <v>9</v>
      </c>
      <c r="N43" s="294"/>
      <c r="O43" s="294"/>
      <c r="P43" s="294"/>
      <c r="Q43" s="956"/>
      <c r="R43"/>
      <c r="S43" s="472"/>
      <c r="T43" s="272"/>
      <c r="U43" s="292"/>
      <c r="V43" s="473" t="s">
        <v>9</v>
      </c>
      <c r="W43" s="294"/>
      <c r="X43" s="294"/>
      <c r="Y43" s="294"/>
      <c r="Z43" s="956"/>
      <c r="AA43"/>
    </row>
    <row r="44" spans="1:27" s="449" customFormat="1">
      <c r="A44" s="472"/>
      <c r="B44" s="272"/>
      <c r="C44" s="278"/>
      <c r="D44" s="810" t="s">
        <v>135</v>
      </c>
      <c r="E44" s="254"/>
      <c r="F44" s="254"/>
      <c r="G44" s="254"/>
      <c r="H44" s="953"/>
      <c r="I44"/>
      <c r="J44" s="472"/>
      <c r="K44" s="272"/>
      <c r="L44" s="278"/>
      <c r="M44" s="810" t="s">
        <v>135</v>
      </c>
      <c r="N44" s="254"/>
      <c r="O44" s="254"/>
      <c r="P44" s="254"/>
      <c r="Q44" s="953"/>
      <c r="R44"/>
      <c r="S44" s="472"/>
      <c r="T44" s="272"/>
      <c r="U44" s="278"/>
      <c r="V44" s="810" t="s">
        <v>135</v>
      </c>
      <c r="W44" s="254"/>
      <c r="X44" s="254"/>
      <c r="Y44" s="254"/>
      <c r="Z44" s="953"/>
      <c r="AA44"/>
    </row>
    <row r="45" spans="1:27" s="449" customFormat="1">
      <c r="A45" s="472"/>
      <c r="B45" s="272"/>
      <c r="C45" s="278"/>
      <c r="D45" s="783"/>
      <c r="E45" s="272"/>
      <c r="F45" s="272"/>
      <c r="G45" s="272"/>
      <c r="H45" s="894"/>
      <c r="I45"/>
      <c r="J45" s="472"/>
      <c r="K45" s="272"/>
      <c r="L45" s="278"/>
      <c r="M45" s="783"/>
      <c r="N45" s="272"/>
      <c r="O45" s="272"/>
      <c r="P45" s="272"/>
      <c r="Q45" s="894"/>
      <c r="R45"/>
      <c r="S45" s="472"/>
      <c r="T45" s="272"/>
      <c r="U45" s="278"/>
      <c r="V45" s="783"/>
      <c r="W45" s="272"/>
      <c r="X45" s="272"/>
      <c r="Y45" s="272"/>
      <c r="Z45" s="894"/>
      <c r="AA45"/>
    </row>
    <row r="46" spans="1:27" s="449" customFormat="1">
      <c r="A46" s="472"/>
      <c r="B46" s="272"/>
      <c r="C46" s="278"/>
      <c r="D46" s="473" t="s">
        <v>136</v>
      </c>
      <c r="E46" s="294">
        <f>E16</f>
        <v>50000000</v>
      </c>
      <c r="F46" s="294">
        <f>F16</f>
        <v>50000000</v>
      </c>
      <c r="G46" s="294">
        <f>G16</f>
        <v>70000000</v>
      </c>
      <c r="H46" s="956">
        <f>H16</f>
        <v>70000000</v>
      </c>
      <c r="I46"/>
      <c r="J46" s="472"/>
      <c r="K46" s="272"/>
      <c r="L46" s="278"/>
      <c r="M46" s="473" t="s">
        <v>136</v>
      </c>
      <c r="N46" s="294">
        <f>N16</f>
        <v>50000000</v>
      </c>
      <c r="O46" s="294">
        <f>O16</f>
        <v>50000000</v>
      </c>
      <c r="P46" s="294">
        <f>P16</f>
        <v>70000000</v>
      </c>
      <c r="Q46" s="956">
        <f>Q16</f>
        <v>70000000</v>
      </c>
      <c r="R46"/>
      <c r="S46" s="472"/>
      <c r="T46" s="272"/>
      <c r="U46" s="278"/>
      <c r="V46" s="473" t="s">
        <v>136</v>
      </c>
      <c r="W46" s="294">
        <f>W16</f>
        <v>50000000</v>
      </c>
      <c r="X46" s="294">
        <f>X16</f>
        <v>50000000</v>
      </c>
      <c r="Y46" s="294">
        <f>Y16</f>
        <v>70000000</v>
      </c>
      <c r="Z46" s="956">
        <f>Z16</f>
        <v>70000000</v>
      </c>
      <c r="AA46"/>
    </row>
    <row r="47" spans="1:27" s="449" customFormat="1">
      <c r="A47" s="472"/>
      <c r="B47" s="272"/>
      <c r="C47" s="278"/>
      <c r="D47" s="473" t="s">
        <v>137</v>
      </c>
      <c r="E47" s="293"/>
      <c r="F47" s="293"/>
      <c r="G47" s="293"/>
      <c r="H47" s="978"/>
      <c r="I47"/>
      <c r="J47" s="472"/>
      <c r="K47" s="272"/>
      <c r="L47" s="278"/>
      <c r="M47" s="473" t="s">
        <v>137</v>
      </c>
      <c r="N47" s="293"/>
      <c r="O47" s="293"/>
      <c r="P47" s="293"/>
      <c r="Q47" s="978"/>
      <c r="R47"/>
      <c r="S47" s="472"/>
      <c r="T47" s="272"/>
      <c r="U47" s="278"/>
      <c r="V47" s="473" t="s">
        <v>137</v>
      </c>
      <c r="W47" s="293"/>
      <c r="X47" s="293"/>
      <c r="Y47" s="293"/>
      <c r="Z47" s="978"/>
      <c r="AA47"/>
    </row>
    <row r="48" spans="1:27" s="449" customFormat="1">
      <c r="A48" s="472"/>
      <c r="B48" s="272"/>
      <c r="C48" s="278"/>
      <c r="D48" s="783"/>
      <c r="E48" s="272"/>
      <c r="F48" s="272"/>
      <c r="G48" s="272"/>
      <c r="H48" s="894"/>
      <c r="I48"/>
      <c r="J48" s="472"/>
      <c r="K48" s="272"/>
      <c r="L48" s="278"/>
      <c r="M48" s="783"/>
      <c r="N48" s="272"/>
      <c r="O48" s="272"/>
      <c r="P48" s="272"/>
      <c r="Q48" s="894"/>
      <c r="R48"/>
      <c r="S48" s="472"/>
      <c r="T48" s="272"/>
      <c r="U48" s="278"/>
      <c r="V48" s="783"/>
      <c r="W48" s="272"/>
      <c r="X48" s="272"/>
      <c r="Y48" s="272"/>
      <c r="Z48" s="894"/>
      <c r="AA48"/>
    </row>
    <row r="49" spans="1:27" s="449" customFormat="1">
      <c r="A49" s="472"/>
      <c r="B49" s="801" t="s">
        <v>894</v>
      </c>
      <c r="C49" s="786" t="s">
        <v>443</v>
      </c>
      <c r="D49" s="282"/>
      <c r="E49" s="272"/>
      <c r="F49" s="272"/>
      <c r="G49" s="272"/>
      <c r="H49" s="894"/>
      <c r="I49"/>
      <c r="J49" s="472"/>
      <c r="K49" s="801" t="s">
        <v>894</v>
      </c>
      <c r="L49" s="786" t="s">
        <v>443</v>
      </c>
      <c r="M49" s="282"/>
      <c r="N49" s="272"/>
      <c r="O49" s="272"/>
      <c r="P49" s="272"/>
      <c r="Q49" s="894"/>
      <c r="R49"/>
      <c r="S49" s="472"/>
      <c r="T49" s="801" t="s">
        <v>894</v>
      </c>
      <c r="U49" s="786" t="s">
        <v>443</v>
      </c>
      <c r="V49" s="282"/>
      <c r="W49" s="272"/>
      <c r="X49" s="272"/>
      <c r="Y49" s="272"/>
      <c r="Z49" s="894"/>
      <c r="AA49"/>
    </row>
    <row r="50" spans="1:27" s="449" customFormat="1">
      <c r="A50" s="811"/>
      <c r="B50" s="296"/>
      <c r="C50" s="297"/>
      <c r="D50" s="473" t="s">
        <v>138</v>
      </c>
      <c r="E50" s="298"/>
      <c r="F50" s="979"/>
      <c r="G50" s="979"/>
      <c r="H50" s="980"/>
      <c r="I50" s="299"/>
      <c r="J50" s="811"/>
      <c r="K50" s="296"/>
      <c r="L50" s="297"/>
      <c r="M50" s="473" t="s">
        <v>138</v>
      </c>
      <c r="N50" s="298"/>
      <c r="O50" s="979"/>
      <c r="P50" s="979"/>
      <c r="Q50" s="980"/>
      <c r="R50" s="299"/>
      <c r="S50" s="811"/>
      <c r="T50" s="296"/>
      <c r="U50" s="297"/>
      <c r="V50" s="473" t="s">
        <v>138</v>
      </c>
      <c r="W50" s="298"/>
      <c r="X50" s="979"/>
      <c r="Y50" s="979"/>
      <c r="Z50" s="980"/>
      <c r="AA50" s="299"/>
    </row>
    <row r="51" spans="1:27" s="449" customFormat="1">
      <c r="A51" s="472"/>
      <c r="B51" s="272"/>
      <c r="C51" s="278"/>
      <c r="D51" s="473" t="s">
        <v>136</v>
      </c>
      <c r="E51" s="284">
        <f>E16</f>
        <v>50000000</v>
      </c>
      <c r="F51" s="284">
        <f>F16</f>
        <v>50000000</v>
      </c>
      <c r="G51" s="284">
        <f>G16</f>
        <v>70000000</v>
      </c>
      <c r="H51" s="941">
        <f>H16</f>
        <v>70000000</v>
      </c>
      <c r="I51"/>
      <c r="J51" s="472"/>
      <c r="K51" s="272"/>
      <c r="L51" s="278"/>
      <c r="M51" s="473" t="s">
        <v>136</v>
      </c>
      <c r="N51" s="284">
        <f>N16</f>
        <v>50000000</v>
      </c>
      <c r="O51" s="284">
        <f>O16</f>
        <v>50000000</v>
      </c>
      <c r="P51" s="284">
        <f>P16</f>
        <v>70000000</v>
      </c>
      <c r="Q51" s="941">
        <f>Q16</f>
        <v>70000000</v>
      </c>
      <c r="R51"/>
      <c r="S51" s="472"/>
      <c r="T51" s="272"/>
      <c r="U51" s="278"/>
      <c r="V51" s="473" t="s">
        <v>136</v>
      </c>
      <c r="W51" s="284">
        <f>W16</f>
        <v>50000000</v>
      </c>
      <c r="X51" s="284">
        <f>X16</f>
        <v>50000000</v>
      </c>
      <c r="Y51" s="284">
        <f>Y16</f>
        <v>70000000</v>
      </c>
      <c r="Z51" s="941">
        <f>Z16</f>
        <v>70000000</v>
      </c>
      <c r="AA51"/>
    </row>
    <row r="52" spans="1:27" s="449" customFormat="1">
      <c r="A52" s="472"/>
      <c r="B52" s="272"/>
      <c r="C52" s="278"/>
      <c r="D52" s="810" t="s">
        <v>139</v>
      </c>
      <c r="E52" s="254">
        <f>E50*E51</f>
        <v>0</v>
      </c>
      <c r="F52" s="254">
        <f>F50*F51</f>
        <v>0</v>
      </c>
      <c r="G52" s="254">
        <f>G50*G51</f>
        <v>0</v>
      </c>
      <c r="H52" s="953">
        <f>H50*H51</f>
        <v>0</v>
      </c>
      <c r="I52"/>
      <c r="J52" s="472"/>
      <c r="K52" s="272"/>
      <c r="L52" s="278"/>
      <c r="M52" s="810" t="s">
        <v>139</v>
      </c>
      <c r="N52" s="254">
        <f>N50*N51</f>
        <v>0</v>
      </c>
      <c r="O52" s="254">
        <f>O50*O51</f>
        <v>0</v>
      </c>
      <c r="P52" s="254">
        <f>P50*P51</f>
        <v>0</v>
      </c>
      <c r="Q52" s="953">
        <f>Q50*Q51</f>
        <v>0</v>
      </c>
      <c r="R52"/>
      <c r="S52" s="472"/>
      <c r="T52" s="272"/>
      <c r="U52" s="278"/>
      <c r="V52" s="810" t="s">
        <v>139</v>
      </c>
      <c r="W52" s="254">
        <f>W50*W51</f>
        <v>0</v>
      </c>
      <c r="X52" s="254">
        <f>X50*X51</f>
        <v>0</v>
      </c>
      <c r="Y52" s="254">
        <f>Y50*Y51</f>
        <v>0</v>
      </c>
      <c r="Z52" s="953">
        <f>Z50*Z51</f>
        <v>0</v>
      </c>
      <c r="AA52"/>
    </row>
    <row r="53" spans="1:27" s="449" customFormat="1">
      <c r="A53" s="472"/>
      <c r="B53" s="272"/>
      <c r="C53" s="278"/>
      <c r="D53" s="783"/>
      <c r="E53" s="272"/>
      <c r="F53" s="272"/>
      <c r="G53" s="272"/>
      <c r="H53" s="894"/>
      <c r="I53"/>
      <c r="J53" s="472"/>
      <c r="K53" s="272"/>
      <c r="L53" s="278"/>
      <c r="M53" s="783"/>
      <c r="N53" s="272"/>
      <c r="O53" s="272"/>
      <c r="P53" s="272"/>
      <c r="Q53" s="894"/>
      <c r="R53"/>
      <c r="S53" s="472"/>
      <c r="T53" s="272"/>
      <c r="U53" s="278"/>
      <c r="V53" s="783"/>
      <c r="W53" s="272"/>
      <c r="X53" s="272"/>
      <c r="Y53" s="272"/>
      <c r="Z53" s="894"/>
      <c r="AA53"/>
    </row>
    <row r="54" spans="1:27" s="449" customFormat="1">
      <c r="A54" s="472"/>
      <c r="B54" s="801" t="s">
        <v>895</v>
      </c>
      <c r="C54" s="786" t="s">
        <v>574</v>
      </c>
      <c r="D54" s="282"/>
      <c r="E54" s="272"/>
      <c r="F54" s="272"/>
      <c r="G54" s="272"/>
      <c r="H54" s="894"/>
      <c r="I54"/>
      <c r="J54" s="472"/>
      <c r="K54" s="801" t="s">
        <v>895</v>
      </c>
      <c r="L54" s="786" t="s">
        <v>574</v>
      </c>
      <c r="M54" s="282"/>
      <c r="N54" s="272"/>
      <c r="O54" s="272"/>
      <c r="P54" s="272"/>
      <c r="Q54" s="894"/>
      <c r="R54"/>
      <c r="S54" s="472"/>
      <c r="T54" s="801" t="s">
        <v>895</v>
      </c>
      <c r="U54" s="786" t="s">
        <v>574</v>
      </c>
      <c r="V54" s="282"/>
      <c r="W54" s="272"/>
      <c r="X54" s="272"/>
      <c r="Y54" s="272"/>
      <c r="Z54" s="894"/>
      <c r="AA54"/>
    </row>
    <row r="55" spans="1:27" s="449" customFormat="1">
      <c r="A55" s="811"/>
      <c r="B55" s="296"/>
      <c r="C55" s="297"/>
      <c r="D55" s="473" t="s">
        <v>128</v>
      </c>
      <c r="E55" s="288"/>
      <c r="F55" s="256"/>
      <c r="G55" s="256"/>
      <c r="H55" s="981"/>
      <c r="I55" s="299"/>
      <c r="J55" s="811"/>
      <c r="K55" s="296"/>
      <c r="L55" s="297"/>
      <c r="M55" s="473" t="s">
        <v>128</v>
      </c>
      <c r="N55" s="288"/>
      <c r="O55" s="256"/>
      <c r="P55" s="256"/>
      <c r="Q55" s="981"/>
      <c r="R55" s="299"/>
      <c r="S55" s="811"/>
      <c r="T55" s="296"/>
      <c r="U55" s="297"/>
      <c r="V55" s="473" t="s">
        <v>128</v>
      </c>
      <c r="W55" s="288"/>
      <c r="X55" s="256"/>
      <c r="Y55" s="256"/>
      <c r="Z55" s="981"/>
      <c r="AA55" s="299"/>
    </row>
    <row r="56" spans="1:27" s="449" customFormat="1">
      <c r="A56" s="472"/>
      <c r="B56" s="272"/>
      <c r="C56" s="278"/>
      <c r="D56" s="473" t="s">
        <v>140</v>
      </c>
      <c r="E56" s="272"/>
      <c r="F56" s="272"/>
      <c r="G56" s="272"/>
      <c r="H56" s="894"/>
      <c r="I56"/>
      <c r="J56" s="472"/>
      <c r="K56" s="272"/>
      <c r="L56" s="278"/>
      <c r="M56" s="473" t="s">
        <v>140</v>
      </c>
      <c r="N56" s="272"/>
      <c r="O56" s="272"/>
      <c r="P56" s="272"/>
      <c r="Q56" s="894"/>
      <c r="R56"/>
      <c r="S56" s="472"/>
      <c r="T56" s="272"/>
      <c r="U56" s="278"/>
      <c r="V56" s="473" t="s">
        <v>140</v>
      </c>
      <c r="W56" s="272"/>
      <c r="X56" s="272"/>
      <c r="Y56" s="272"/>
      <c r="Z56" s="894"/>
      <c r="AA56"/>
    </row>
    <row r="57" spans="1:27" s="449" customFormat="1">
      <c r="A57" s="472"/>
      <c r="B57" s="272"/>
      <c r="C57" s="278"/>
      <c r="D57" s="810" t="s">
        <v>139</v>
      </c>
      <c r="E57" s="254"/>
      <c r="F57" s="254"/>
      <c r="G57" s="254"/>
      <c r="H57" s="953"/>
      <c r="I57"/>
      <c r="J57" s="472"/>
      <c r="K57" s="272"/>
      <c r="L57" s="278"/>
      <c r="M57" s="810" t="s">
        <v>139</v>
      </c>
      <c r="N57" s="254"/>
      <c r="O57" s="254"/>
      <c r="P57" s="254"/>
      <c r="Q57" s="953"/>
      <c r="R57"/>
      <c r="S57" s="472"/>
      <c r="T57" s="272"/>
      <c r="U57" s="278"/>
      <c r="V57" s="810" t="s">
        <v>139</v>
      </c>
      <c r="W57" s="254"/>
      <c r="X57" s="254"/>
      <c r="Y57" s="254"/>
      <c r="Z57" s="953"/>
      <c r="AA57"/>
    </row>
    <row r="58" spans="1:27" s="449" customFormat="1">
      <c r="A58" s="472"/>
      <c r="B58" s="272"/>
      <c r="C58" s="278"/>
      <c r="D58" s="295"/>
      <c r="E58" s="254"/>
      <c r="F58" s="254"/>
      <c r="G58" s="254"/>
      <c r="H58" s="953"/>
      <c r="I58"/>
      <c r="J58" s="472"/>
      <c r="K58" s="272"/>
      <c r="L58" s="278"/>
      <c r="M58" s="295"/>
      <c r="N58" s="254"/>
      <c r="O58" s="254"/>
      <c r="P58" s="254"/>
      <c r="Q58" s="953"/>
      <c r="R58"/>
      <c r="S58" s="472"/>
      <c r="T58" s="272"/>
      <c r="U58" s="278"/>
      <c r="V58" s="295"/>
      <c r="W58" s="254"/>
      <c r="X58" s="254"/>
      <c r="Y58" s="254"/>
      <c r="Z58" s="953"/>
      <c r="AA58"/>
    </row>
    <row r="59" spans="1:27" s="449" customFormat="1" ht="15.75">
      <c r="A59" s="812" t="s">
        <v>141</v>
      </c>
      <c r="B59" s="300"/>
      <c r="C59" s="301"/>
      <c r="D59" s="295"/>
      <c r="E59" s="302">
        <f>E57+E52+E44</f>
        <v>0</v>
      </c>
      <c r="F59" s="302">
        <f>F57+F52+F44</f>
        <v>0</v>
      </c>
      <c r="G59" s="302">
        <f>G57+G52+G44</f>
        <v>0</v>
      </c>
      <c r="H59" s="982">
        <f>H57+H52+H44</f>
        <v>0</v>
      </c>
      <c r="I59"/>
      <c r="J59" s="812" t="s">
        <v>141</v>
      </c>
      <c r="K59" s="300"/>
      <c r="L59" s="301"/>
      <c r="M59" s="295"/>
      <c r="N59" s="302">
        <f>N57+N52+N44</f>
        <v>0</v>
      </c>
      <c r="O59" s="302">
        <f>O57+O52+O44</f>
        <v>0</v>
      </c>
      <c r="P59" s="302">
        <f>P57+P52+P44</f>
        <v>0</v>
      </c>
      <c r="Q59" s="982">
        <f>Q57+Q52+Q44</f>
        <v>0</v>
      </c>
      <c r="R59"/>
      <c r="S59" s="812" t="s">
        <v>141</v>
      </c>
      <c r="T59" s="300"/>
      <c r="U59" s="301"/>
      <c r="V59" s="295"/>
      <c r="W59" s="302">
        <f>W57+W52+W44</f>
        <v>0</v>
      </c>
      <c r="X59" s="302">
        <f>X57+X52+X44</f>
        <v>0</v>
      </c>
      <c r="Y59" s="302">
        <f>Y57+Y52+Y44</f>
        <v>0</v>
      </c>
      <c r="Z59" s="982">
        <f>Z57+Z52+Z44</f>
        <v>0</v>
      </c>
      <c r="AA59"/>
    </row>
    <row r="60" spans="1:27" s="449" customFormat="1">
      <c r="A60" s="472"/>
      <c r="B60" s="272"/>
      <c r="C60" s="278"/>
      <c r="D60" s="473" t="s">
        <v>136</v>
      </c>
      <c r="E60" s="294">
        <f>E16</f>
        <v>50000000</v>
      </c>
      <c r="F60" s="294">
        <f>F16</f>
        <v>50000000</v>
      </c>
      <c r="G60" s="294">
        <f>G16</f>
        <v>70000000</v>
      </c>
      <c r="H60" s="956">
        <f>H16</f>
        <v>70000000</v>
      </c>
      <c r="I60"/>
      <c r="J60" s="472"/>
      <c r="K60" s="272"/>
      <c r="L60" s="278"/>
      <c r="M60" s="473" t="s">
        <v>136</v>
      </c>
      <c r="N60" s="294">
        <f>N16</f>
        <v>50000000</v>
      </c>
      <c r="O60" s="294">
        <f>O16</f>
        <v>50000000</v>
      </c>
      <c r="P60" s="294">
        <f>P16</f>
        <v>70000000</v>
      </c>
      <c r="Q60" s="956">
        <f>Q16</f>
        <v>70000000</v>
      </c>
      <c r="R60"/>
      <c r="S60" s="472"/>
      <c r="T60" s="272"/>
      <c r="U60" s="278"/>
      <c r="V60" s="473" t="s">
        <v>136</v>
      </c>
      <c r="W60" s="294">
        <f>W16</f>
        <v>50000000</v>
      </c>
      <c r="X60" s="294">
        <f>X16</f>
        <v>50000000</v>
      </c>
      <c r="Y60" s="294">
        <f>Y16</f>
        <v>70000000</v>
      </c>
      <c r="Z60" s="956">
        <f>Z16</f>
        <v>70000000</v>
      </c>
      <c r="AA60"/>
    </row>
    <row r="61" spans="1:27" s="449" customFormat="1">
      <c r="A61" s="472"/>
      <c r="B61" s="272"/>
      <c r="C61" s="278"/>
      <c r="D61" s="473" t="s">
        <v>137</v>
      </c>
      <c r="E61" s="293">
        <f>E59/E60</f>
        <v>0</v>
      </c>
      <c r="F61" s="293">
        <f>F59/F60</f>
        <v>0</v>
      </c>
      <c r="G61" s="293">
        <f>G59/G60</f>
        <v>0</v>
      </c>
      <c r="H61" s="978">
        <f>H59/H60</f>
        <v>0</v>
      </c>
      <c r="I61"/>
      <c r="J61" s="472"/>
      <c r="K61" s="272"/>
      <c r="L61" s="278"/>
      <c r="M61" s="473" t="s">
        <v>137</v>
      </c>
      <c r="N61" s="293">
        <f>N59/N60</f>
        <v>0</v>
      </c>
      <c r="O61" s="293">
        <f>O59/O60</f>
        <v>0</v>
      </c>
      <c r="P61" s="293">
        <f>P59/P60</f>
        <v>0</v>
      </c>
      <c r="Q61" s="978">
        <f>Q59/Q60</f>
        <v>0</v>
      </c>
      <c r="R61"/>
      <c r="S61" s="472"/>
      <c r="T61" s="272"/>
      <c r="U61" s="278"/>
      <c r="V61" s="473" t="s">
        <v>137</v>
      </c>
      <c r="W61" s="293">
        <f>W59/W60</f>
        <v>0</v>
      </c>
      <c r="X61" s="293">
        <f>X59/X60</f>
        <v>0</v>
      </c>
      <c r="Y61" s="293">
        <f>Y59/Y60</f>
        <v>0</v>
      </c>
      <c r="Z61" s="978">
        <f>Z59/Z60</f>
        <v>0</v>
      </c>
      <c r="AA61"/>
    </row>
    <row r="62" spans="1:27" s="449" customFormat="1">
      <c r="A62" s="472"/>
      <c r="B62" s="272"/>
      <c r="C62" s="278"/>
      <c r="D62" s="783"/>
      <c r="E62" s="272"/>
      <c r="F62" s="272"/>
      <c r="G62" s="272"/>
      <c r="H62" s="894"/>
      <c r="I62"/>
      <c r="J62" s="472"/>
      <c r="K62" s="272"/>
      <c r="L62" s="278"/>
      <c r="M62" s="783"/>
      <c r="N62" s="272"/>
      <c r="O62" s="272"/>
      <c r="P62" s="272"/>
      <c r="Q62" s="894"/>
      <c r="R62"/>
      <c r="S62" s="472"/>
      <c r="T62" s="272"/>
      <c r="U62" s="278"/>
      <c r="V62" s="783"/>
      <c r="W62" s="272"/>
      <c r="X62" s="272"/>
      <c r="Y62" s="272"/>
      <c r="Z62" s="894"/>
      <c r="AA62"/>
    </row>
    <row r="63" spans="1:27" s="449" customFormat="1" ht="15.75">
      <c r="A63" s="799">
        <v>2</v>
      </c>
      <c r="B63" s="800" t="s">
        <v>444</v>
      </c>
      <c r="C63" s="281"/>
      <c r="D63" s="282"/>
      <c r="E63" s="272"/>
      <c r="F63" s="272"/>
      <c r="G63" s="272"/>
      <c r="H63" s="894"/>
      <c r="I63"/>
      <c r="J63" s="799">
        <v>2</v>
      </c>
      <c r="K63" s="800" t="s">
        <v>444</v>
      </c>
      <c r="L63" s="281"/>
      <c r="M63" s="282"/>
      <c r="N63" s="272"/>
      <c r="O63" s="272"/>
      <c r="P63" s="272"/>
      <c r="Q63" s="894"/>
      <c r="R63"/>
      <c r="S63" s="799">
        <v>2</v>
      </c>
      <c r="T63" s="800" t="s">
        <v>444</v>
      </c>
      <c r="U63" s="281"/>
      <c r="V63" s="282"/>
      <c r="W63" s="272"/>
      <c r="X63" s="272"/>
      <c r="Y63" s="272"/>
      <c r="Z63" s="894"/>
      <c r="AA63"/>
    </row>
    <row r="64" spans="1:27" s="449" customFormat="1">
      <c r="A64" s="811"/>
      <c r="B64" s="296"/>
      <c r="C64" s="297"/>
      <c r="D64" s="473" t="s">
        <v>138</v>
      </c>
      <c r="E64" s="983"/>
      <c r="F64" s="979"/>
      <c r="G64" s="979"/>
      <c r="H64" s="980"/>
      <c r="I64" s="299"/>
      <c r="J64" s="811"/>
      <c r="K64" s="296"/>
      <c r="L64" s="297"/>
      <c r="M64" s="473" t="s">
        <v>138</v>
      </c>
      <c r="N64" s="983"/>
      <c r="O64" s="979"/>
      <c r="P64" s="979"/>
      <c r="Q64" s="980"/>
      <c r="R64" s="299"/>
      <c r="S64" s="811"/>
      <c r="T64" s="296"/>
      <c r="U64" s="297"/>
      <c r="V64" s="473" t="s">
        <v>138</v>
      </c>
      <c r="W64" s="983"/>
      <c r="X64" s="979"/>
      <c r="Y64" s="979"/>
      <c r="Z64" s="980"/>
      <c r="AA64" s="299"/>
    </row>
    <row r="65" spans="1:27" s="449" customFormat="1">
      <c r="A65" s="472"/>
      <c r="B65" s="272"/>
      <c r="C65" s="278"/>
      <c r="D65" s="473" t="s">
        <v>136</v>
      </c>
      <c r="E65" s="284">
        <f>E16</f>
        <v>50000000</v>
      </c>
      <c r="F65" s="284">
        <f>F16</f>
        <v>50000000</v>
      </c>
      <c r="G65" s="284">
        <f>G16</f>
        <v>70000000</v>
      </c>
      <c r="H65" s="941">
        <f>H16</f>
        <v>70000000</v>
      </c>
      <c r="I65"/>
      <c r="J65" s="472"/>
      <c r="K65" s="272"/>
      <c r="L65" s="278"/>
      <c r="M65" s="473" t="s">
        <v>136</v>
      </c>
      <c r="N65" s="284">
        <f>N16</f>
        <v>50000000</v>
      </c>
      <c r="O65" s="284">
        <f>O16</f>
        <v>50000000</v>
      </c>
      <c r="P65" s="284">
        <f>P16</f>
        <v>70000000</v>
      </c>
      <c r="Q65" s="941">
        <f>Q16</f>
        <v>70000000</v>
      </c>
      <c r="R65"/>
      <c r="S65" s="472"/>
      <c r="T65" s="272"/>
      <c r="U65" s="278"/>
      <c r="V65" s="473" t="s">
        <v>136</v>
      </c>
      <c r="W65" s="284">
        <f>W16</f>
        <v>50000000</v>
      </c>
      <c r="X65" s="284">
        <f>X16</f>
        <v>50000000</v>
      </c>
      <c r="Y65" s="284">
        <f>Y16</f>
        <v>70000000</v>
      </c>
      <c r="Z65" s="941">
        <f>Z16</f>
        <v>70000000</v>
      </c>
      <c r="AA65"/>
    </row>
    <row r="66" spans="1:27" s="449" customFormat="1">
      <c r="A66" s="472"/>
      <c r="B66" s="272"/>
      <c r="C66" s="278"/>
      <c r="D66" s="810" t="s">
        <v>139</v>
      </c>
      <c r="E66" s="254">
        <f>E65*E64</f>
        <v>0</v>
      </c>
      <c r="F66" s="254">
        <f>F65*F64</f>
        <v>0</v>
      </c>
      <c r="G66" s="254">
        <f>G65*G64</f>
        <v>0</v>
      </c>
      <c r="H66" s="953">
        <f>H65*H64</f>
        <v>0</v>
      </c>
      <c r="I66"/>
      <c r="J66" s="472"/>
      <c r="K66" s="272"/>
      <c r="L66" s="278"/>
      <c r="M66" s="810" t="s">
        <v>139</v>
      </c>
      <c r="N66" s="254">
        <f>N65*N64</f>
        <v>0</v>
      </c>
      <c r="O66" s="254">
        <f>O65*O64</f>
        <v>0</v>
      </c>
      <c r="P66" s="254">
        <f>P65*P64</f>
        <v>0</v>
      </c>
      <c r="Q66" s="953">
        <f>Q65*Q64</f>
        <v>0</v>
      </c>
      <c r="R66"/>
      <c r="S66" s="472"/>
      <c r="T66" s="272"/>
      <c r="U66" s="278"/>
      <c r="V66" s="810" t="s">
        <v>139</v>
      </c>
      <c r="W66" s="254">
        <f>W65*W64</f>
        <v>0</v>
      </c>
      <c r="X66" s="254">
        <f>X65*X64</f>
        <v>0</v>
      </c>
      <c r="Y66" s="254">
        <f>Y65*Y64</f>
        <v>0</v>
      </c>
      <c r="Z66" s="953">
        <f>Z65*Z64</f>
        <v>0</v>
      </c>
      <c r="AA66"/>
    </row>
    <row r="67" spans="1:27" s="449" customFormat="1">
      <c r="A67" s="472"/>
      <c r="B67" s="272"/>
      <c r="C67" s="278"/>
      <c r="D67" s="783"/>
      <c r="E67" s="272"/>
      <c r="F67" s="272"/>
      <c r="G67" s="272"/>
      <c r="H67" s="894"/>
      <c r="I67"/>
      <c r="J67" s="472"/>
      <c r="K67" s="272"/>
      <c r="L67" s="278"/>
      <c r="M67" s="783"/>
      <c r="N67" s="272"/>
      <c r="O67" s="272"/>
      <c r="P67" s="272"/>
      <c r="Q67" s="894"/>
      <c r="R67"/>
      <c r="S67" s="472"/>
      <c r="T67" s="272"/>
      <c r="U67" s="278"/>
      <c r="V67" s="783"/>
      <c r="W67" s="272"/>
      <c r="X67" s="272"/>
      <c r="Y67" s="272"/>
      <c r="Z67" s="894"/>
      <c r="AA67"/>
    </row>
    <row r="68" spans="1:27" s="449" customFormat="1" ht="15.75">
      <c r="A68" s="799">
        <v>3</v>
      </c>
      <c r="B68" s="800" t="s">
        <v>445</v>
      </c>
      <c r="C68" s="281"/>
      <c r="D68" s="282"/>
      <c r="E68" s="272"/>
      <c r="F68" s="272"/>
      <c r="G68" s="272"/>
      <c r="H68" s="894"/>
      <c r="I68"/>
      <c r="J68" s="799">
        <v>3</v>
      </c>
      <c r="K68" s="800" t="s">
        <v>445</v>
      </c>
      <c r="L68" s="281"/>
      <c r="M68" s="282"/>
      <c r="N68" s="272"/>
      <c r="O68" s="272"/>
      <c r="P68" s="272"/>
      <c r="Q68" s="894"/>
      <c r="R68"/>
      <c r="S68" s="799">
        <v>3</v>
      </c>
      <c r="T68" s="800" t="s">
        <v>445</v>
      </c>
      <c r="U68" s="281"/>
      <c r="V68" s="282"/>
      <c r="W68" s="272"/>
      <c r="X68" s="272"/>
      <c r="Y68" s="272"/>
      <c r="Z68" s="894"/>
      <c r="AA68"/>
    </row>
    <row r="69" spans="1:27" s="449" customFormat="1">
      <c r="A69" s="472"/>
      <c r="B69" s="801" t="s">
        <v>896</v>
      </c>
      <c r="C69" s="786" t="s">
        <v>142</v>
      </c>
      <c r="D69" s="282"/>
      <c r="E69" s="303"/>
      <c r="F69" s="303"/>
      <c r="G69" s="303"/>
      <c r="H69" s="962"/>
      <c r="I69"/>
      <c r="J69" s="472"/>
      <c r="K69" s="801" t="s">
        <v>896</v>
      </c>
      <c r="L69" s="786" t="s">
        <v>142</v>
      </c>
      <c r="M69" s="282"/>
      <c r="N69" s="303"/>
      <c r="O69" s="303"/>
      <c r="P69" s="303"/>
      <c r="Q69" s="962"/>
      <c r="R69"/>
      <c r="S69" s="472"/>
      <c r="T69" s="801" t="s">
        <v>896</v>
      </c>
      <c r="U69" s="786" t="s">
        <v>142</v>
      </c>
      <c r="V69" s="282"/>
      <c r="W69" s="303"/>
      <c r="X69" s="303"/>
      <c r="Y69" s="303"/>
      <c r="Z69" s="962"/>
      <c r="AA69"/>
    </row>
    <row r="70" spans="1:27" s="449" customFormat="1">
      <c r="A70" s="811"/>
      <c r="B70" s="296"/>
      <c r="C70" s="297"/>
      <c r="D70" s="473" t="s">
        <v>138</v>
      </c>
      <c r="E70" s="298"/>
      <c r="F70" s="979"/>
      <c r="G70" s="979"/>
      <c r="H70" s="980"/>
      <c r="I70" s="299"/>
      <c r="J70" s="811"/>
      <c r="K70" s="296"/>
      <c r="L70" s="297"/>
      <c r="M70" s="473" t="s">
        <v>138</v>
      </c>
      <c r="N70" s="298"/>
      <c r="O70" s="979"/>
      <c r="P70" s="979"/>
      <c r="Q70" s="980"/>
      <c r="R70" s="299"/>
      <c r="S70" s="811"/>
      <c r="T70" s="296"/>
      <c r="U70" s="297"/>
      <c r="V70" s="473" t="s">
        <v>138</v>
      </c>
      <c r="W70" s="298"/>
      <c r="X70" s="979"/>
      <c r="Y70" s="979"/>
      <c r="Z70" s="980"/>
      <c r="AA70" s="299"/>
    </row>
    <row r="71" spans="1:27" s="449" customFormat="1">
      <c r="A71" s="472"/>
      <c r="B71" s="272"/>
      <c r="C71" s="278"/>
      <c r="D71" s="473" t="s">
        <v>136</v>
      </c>
      <c r="E71" s="284">
        <f>E16</f>
        <v>50000000</v>
      </c>
      <c r="F71" s="284">
        <f>F16</f>
        <v>50000000</v>
      </c>
      <c r="G71" s="284">
        <f>G16</f>
        <v>70000000</v>
      </c>
      <c r="H71" s="941">
        <f>H16</f>
        <v>70000000</v>
      </c>
      <c r="I71"/>
      <c r="J71" s="472"/>
      <c r="K71" s="272"/>
      <c r="L71" s="278"/>
      <c r="M71" s="473" t="s">
        <v>136</v>
      </c>
      <c r="N71" s="284">
        <f>N16</f>
        <v>50000000</v>
      </c>
      <c r="O71" s="284">
        <f>O16</f>
        <v>50000000</v>
      </c>
      <c r="P71" s="284">
        <f>P16</f>
        <v>70000000</v>
      </c>
      <c r="Q71" s="941">
        <f>Q16</f>
        <v>70000000</v>
      </c>
      <c r="R71"/>
      <c r="S71" s="472"/>
      <c r="T71" s="272"/>
      <c r="U71" s="278"/>
      <c r="V71" s="473" t="s">
        <v>136</v>
      </c>
      <c r="W71" s="284">
        <f>W16</f>
        <v>50000000</v>
      </c>
      <c r="X71" s="284">
        <f>X16</f>
        <v>50000000</v>
      </c>
      <c r="Y71" s="284">
        <f>Y16</f>
        <v>70000000</v>
      </c>
      <c r="Z71" s="941">
        <f>Z16</f>
        <v>70000000</v>
      </c>
      <c r="AA71"/>
    </row>
    <row r="72" spans="1:27" s="449" customFormat="1">
      <c r="A72" s="472"/>
      <c r="B72" s="272"/>
      <c r="C72" s="278"/>
      <c r="D72" s="810" t="s">
        <v>139</v>
      </c>
      <c r="E72" s="254">
        <f>E70*E71</f>
        <v>0</v>
      </c>
      <c r="F72" s="254">
        <f>F70*F71</f>
        <v>0</v>
      </c>
      <c r="G72" s="254">
        <f>G70*G71</f>
        <v>0</v>
      </c>
      <c r="H72" s="953">
        <f>H70*H71</f>
        <v>0</v>
      </c>
      <c r="I72"/>
      <c r="J72" s="472"/>
      <c r="K72" s="272"/>
      <c r="L72" s="278"/>
      <c r="M72" s="810" t="s">
        <v>139</v>
      </c>
      <c r="N72" s="254">
        <f>N70*N71</f>
        <v>0</v>
      </c>
      <c r="O72" s="254">
        <f>O70*O71</f>
        <v>0</v>
      </c>
      <c r="P72" s="254">
        <f>P70*P71</f>
        <v>0</v>
      </c>
      <c r="Q72" s="953">
        <f>Q70*Q71</f>
        <v>0</v>
      </c>
      <c r="R72"/>
      <c r="S72" s="472"/>
      <c r="T72" s="272"/>
      <c r="U72" s="278"/>
      <c r="V72" s="810" t="s">
        <v>139</v>
      </c>
      <c r="W72" s="254">
        <f>W70*W71</f>
        <v>0</v>
      </c>
      <c r="X72" s="254">
        <f>X70*X71</f>
        <v>0</v>
      </c>
      <c r="Y72" s="254">
        <f>Y70*Y71</f>
        <v>0</v>
      </c>
      <c r="Z72" s="953">
        <f>Z70*Z71</f>
        <v>0</v>
      </c>
      <c r="AA72"/>
    </row>
    <row r="73" spans="1:27" s="449" customFormat="1">
      <c r="A73" s="472"/>
      <c r="B73" s="801" t="s">
        <v>897</v>
      </c>
      <c r="C73" s="786" t="s">
        <v>143</v>
      </c>
      <c r="D73" s="282"/>
      <c r="E73" s="272"/>
      <c r="F73" s="272"/>
      <c r="G73" s="272"/>
      <c r="H73" s="894"/>
      <c r="I73"/>
      <c r="J73" s="472"/>
      <c r="K73" s="801" t="s">
        <v>897</v>
      </c>
      <c r="L73" s="786" t="s">
        <v>143</v>
      </c>
      <c r="M73" s="282"/>
      <c r="N73" s="272"/>
      <c r="O73" s="272"/>
      <c r="P73" s="272"/>
      <c r="Q73" s="894"/>
      <c r="R73"/>
      <c r="S73" s="472"/>
      <c r="T73" s="801" t="s">
        <v>897</v>
      </c>
      <c r="U73" s="786" t="s">
        <v>143</v>
      </c>
      <c r="V73" s="282"/>
      <c r="W73" s="272"/>
      <c r="X73" s="272"/>
      <c r="Y73" s="272"/>
      <c r="Z73" s="894"/>
      <c r="AA73"/>
    </row>
    <row r="74" spans="1:27" s="449" customFormat="1">
      <c r="A74" s="472"/>
      <c r="B74" s="272"/>
      <c r="C74" s="278"/>
      <c r="D74" s="783"/>
      <c r="E74" s="272"/>
      <c r="F74" s="272"/>
      <c r="G74" s="272"/>
      <c r="H74" s="894"/>
      <c r="I74"/>
      <c r="J74" s="472"/>
      <c r="K74" s="272"/>
      <c r="L74" s="278"/>
      <c r="M74" s="783"/>
      <c r="N74" s="272"/>
      <c r="O74" s="272"/>
      <c r="P74" s="272"/>
      <c r="Q74" s="894"/>
      <c r="R74"/>
      <c r="S74" s="472"/>
      <c r="T74" s="272"/>
      <c r="U74" s="278"/>
      <c r="V74" s="783"/>
      <c r="W74" s="272"/>
      <c r="X74" s="272"/>
      <c r="Y74" s="272"/>
      <c r="Z74" s="894"/>
      <c r="AA74"/>
    </row>
    <row r="75" spans="1:27" s="449" customFormat="1">
      <c r="A75" s="472"/>
      <c r="B75" s="272"/>
      <c r="C75" s="813" t="s">
        <v>144</v>
      </c>
      <c r="D75" s="783"/>
      <c r="E75" s="272"/>
      <c r="F75" s="272"/>
      <c r="G75" s="272"/>
      <c r="H75" s="894"/>
      <c r="I75"/>
      <c r="J75" s="472"/>
      <c r="K75" s="272"/>
      <c r="L75" s="813" t="s">
        <v>144</v>
      </c>
      <c r="M75" s="783"/>
      <c r="N75" s="272"/>
      <c r="O75" s="272"/>
      <c r="P75" s="272"/>
      <c r="Q75" s="894"/>
      <c r="R75"/>
      <c r="S75" s="472"/>
      <c r="T75" s="272"/>
      <c r="U75" s="813" t="s">
        <v>144</v>
      </c>
      <c r="V75" s="783"/>
      <c r="W75" s="272"/>
      <c r="X75" s="272"/>
      <c r="Y75" s="272"/>
      <c r="Z75" s="894"/>
      <c r="AA75"/>
    </row>
    <row r="76" spans="1:27" s="449" customFormat="1">
      <c r="A76" s="472"/>
      <c r="B76" s="272"/>
      <c r="C76" s="278"/>
      <c r="D76" s="473" t="s">
        <v>136</v>
      </c>
      <c r="E76" s="284">
        <f>E16</f>
        <v>50000000</v>
      </c>
      <c r="F76" s="284">
        <f>F16</f>
        <v>50000000</v>
      </c>
      <c r="G76" s="284">
        <f>G16</f>
        <v>70000000</v>
      </c>
      <c r="H76" s="941">
        <f>H16</f>
        <v>70000000</v>
      </c>
      <c r="I76"/>
      <c r="J76" s="472"/>
      <c r="K76" s="272"/>
      <c r="L76" s="278"/>
      <c r="M76" s="473" t="s">
        <v>136</v>
      </c>
      <c r="N76" s="284">
        <f>N16</f>
        <v>50000000</v>
      </c>
      <c r="O76" s="284">
        <f>O16</f>
        <v>50000000</v>
      </c>
      <c r="P76" s="284">
        <f>P16</f>
        <v>70000000</v>
      </c>
      <c r="Q76" s="941">
        <f>Q16</f>
        <v>70000000</v>
      </c>
      <c r="R76"/>
      <c r="S76" s="472"/>
      <c r="T76" s="272"/>
      <c r="U76" s="278"/>
      <c r="V76" s="473" t="s">
        <v>136</v>
      </c>
      <c r="W76" s="284">
        <f>W16</f>
        <v>50000000</v>
      </c>
      <c r="X76" s="284">
        <f>X16</f>
        <v>50000000</v>
      </c>
      <c r="Y76" s="284">
        <f>Y16</f>
        <v>70000000</v>
      </c>
      <c r="Z76" s="941">
        <f>Z16</f>
        <v>70000000</v>
      </c>
      <c r="AA76"/>
    </row>
    <row r="77" spans="1:27" s="449" customFormat="1">
      <c r="A77" s="472"/>
      <c r="B77" s="272"/>
      <c r="C77" s="278"/>
      <c r="D77" s="473" t="s">
        <v>145</v>
      </c>
      <c r="E77" s="284"/>
      <c r="F77" s="284"/>
      <c r="G77" s="284"/>
      <c r="H77" s="941"/>
      <c r="I77"/>
      <c r="J77" s="472"/>
      <c r="K77" s="272"/>
      <c r="L77" s="278"/>
      <c r="M77" s="473" t="s">
        <v>145</v>
      </c>
      <c r="N77" s="284"/>
      <c r="O77" s="284"/>
      <c r="P77" s="284"/>
      <c r="Q77" s="941"/>
      <c r="R77"/>
      <c r="S77" s="472"/>
      <c r="T77" s="272"/>
      <c r="U77" s="278"/>
      <c r="V77" s="473" t="s">
        <v>145</v>
      </c>
      <c r="W77" s="284"/>
      <c r="X77" s="284"/>
      <c r="Y77" s="284"/>
      <c r="Z77" s="941"/>
      <c r="AA77"/>
    </row>
    <row r="78" spans="1:27" s="449" customFormat="1">
      <c r="A78" s="472"/>
      <c r="B78" s="272"/>
      <c r="C78" s="278"/>
      <c r="D78" s="473" t="s">
        <v>146</v>
      </c>
      <c r="E78" s="272"/>
      <c r="F78" s="272"/>
      <c r="G78" s="272"/>
      <c r="H78" s="894"/>
      <c r="I78"/>
      <c r="J78" s="472"/>
      <c r="K78" s="272"/>
      <c r="L78" s="278"/>
      <c r="M78" s="473" t="s">
        <v>146</v>
      </c>
      <c r="N78" s="272"/>
      <c r="O78" s="272"/>
      <c r="P78" s="272"/>
      <c r="Q78" s="894"/>
      <c r="R78"/>
      <c r="S78" s="472"/>
      <c r="T78" s="272"/>
      <c r="U78" s="278"/>
      <c r="V78" s="473" t="s">
        <v>146</v>
      </c>
      <c r="W78" s="272"/>
      <c r="X78" s="272"/>
      <c r="Y78" s="272"/>
      <c r="Z78" s="894"/>
      <c r="AA78"/>
    </row>
    <row r="79" spans="1:27" s="449" customFormat="1">
      <c r="A79" s="472"/>
      <c r="B79" s="272"/>
      <c r="C79" s="278"/>
      <c r="D79" s="473" t="s">
        <v>147</v>
      </c>
      <c r="E79" s="284">
        <f>0.329*E76</f>
        <v>16450000</v>
      </c>
      <c r="F79" s="284">
        <f>0.329*F76</f>
        <v>16450000</v>
      </c>
      <c r="G79" s="284">
        <f>0.329*G76</f>
        <v>23030000</v>
      </c>
      <c r="H79" s="941">
        <f>0.329*H76</f>
        <v>23030000</v>
      </c>
      <c r="I79"/>
      <c r="J79" s="472"/>
      <c r="K79" s="272"/>
      <c r="L79" s="278"/>
      <c r="M79" s="473" t="s">
        <v>147</v>
      </c>
      <c r="N79" s="284">
        <f>0.329*N76</f>
        <v>16450000</v>
      </c>
      <c r="O79" s="284">
        <f>0.329*O76</f>
        <v>16450000</v>
      </c>
      <c r="P79" s="284">
        <f>0.329*P76</f>
        <v>23030000</v>
      </c>
      <c r="Q79" s="941">
        <f>0.329*Q76</f>
        <v>23030000</v>
      </c>
      <c r="R79"/>
      <c r="S79" s="472"/>
      <c r="T79" s="272"/>
      <c r="U79" s="278"/>
      <c r="V79" s="473" t="s">
        <v>147</v>
      </c>
      <c r="W79" s="284">
        <f>0.329*W76</f>
        <v>16450000</v>
      </c>
      <c r="X79" s="284">
        <f>0.329*X76</f>
        <v>16450000</v>
      </c>
      <c r="Y79" s="284">
        <f>0.329*Y76</f>
        <v>23030000</v>
      </c>
      <c r="Z79" s="941">
        <f>0.329*Z76</f>
        <v>23030000</v>
      </c>
      <c r="AA79"/>
    </row>
    <row r="80" spans="1:27" s="449" customFormat="1">
      <c r="A80" s="472"/>
      <c r="B80" s="272"/>
      <c r="C80" s="813" t="s">
        <v>148</v>
      </c>
      <c r="D80" s="783"/>
      <c r="E80" s="284"/>
      <c r="F80" s="284"/>
      <c r="G80" s="284"/>
      <c r="H80" s="941"/>
      <c r="I80"/>
      <c r="J80" s="472"/>
      <c r="K80" s="272"/>
      <c r="L80" s="813" t="s">
        <v>148</v>
      </c>
      <c r="M80" s="783"/>
      <c r="N80" s="284"/>
      <c r="O80" s="284"/>
      <c r="P80" s="284"/>
      <c r="Q80" s="941"/>
      <c r="R80"/>
      <c r="S80" s="472"/>
      <c r="T80" s="272"/>
      <c r="U80" s="813" t="s">
        <v>148</v>
      </c>
      <c r="V80" s="783"/>
      <c r="W80" s="284"/>
      <c r="X80" s="284"/>
      <c r="Y80" s="284"/>
      <c r="Z80" s="941"/>
      <c r="AA80"/>
    </row>
    <row r="81" spans="1:27" s="449" customFormat="1">
      <c r="A81" s="472"/>
      <c r="B81" s="272"/>
      <c r="C81" s="278"/>
      <c r="D81" s="473" t="s">
        <v>149</v>
      </c>
      <c r="E81" s="284"/>
      <c r="F81" s="284"/>
      <c r="G81" s="284"/>
      <c r="H81" s="941"/>
      <c r="I81"/>
      <c r="J81" s="472"/>
      <c r="K81" s="272"/>
      <c r="L81" s="278"/>
      <c r="M81" s="473" t="s">
        <v>149</v>
      </c>
      <c r="N81" s="284"/>
      <c r="O81" s="284"/>
      <c r="P81" s="284"/>
      <c r="Q81" s="941"/>
      <c r="R81"/>
      <c r="S81" s="472"/>
      <c r="T81" s="272"/>
      <c r="U81" s="278"/>
      <c r="V81" s="473" t="s">
        <v>149</v>
      </c>
      <c r="W81" s="284"/>
      <c r="X81" s="284"/>
      <c r="Y81" s="284"/>
      <c r="Z81" s="941"/>
      <c r="AA81"/>
    </row>
    <row r="82" spans="1:27" s="449" customFormat="1">
      <c r="A82" s="472"/>
      <c r="B82" s="272"/>
      <c r="C82" s="304"/>
      <c r="D82" s="475" t="s">
        <v>150</v>
      </c>
      <c r="E82" s="298"/>
      <c r="F82" s="293"/>
      <c r="G82" s="293"/>
      <c r="H82" s="978"/>
      <c r="I82"/>
      <c r="J82" s="472"/>
      <c r="K82" s="272"/>
      <c r="L82" s="304"/>
      <c r="M82" s="475" t="s">
        <v>150</v>
      </c>
      <c r="N82" s="298"/>
      <c r="O82" s="293"/>
      <c r="P82" s="293"/>
      <c r="Q82" s="978"/>
      <c r="R82"/>
      <c r="S82" s="472"/>
      <c r="T82" s="272"/>
      <c r="U82" s="304"/>
      <c r="V82" s="475" t="s">
        <v>150</v>
      </c>
      <c r="W82" s="298"/>
      <c r="X82" s="293"/>
      <c r="Y82" s="293"/>
      <c r="Z82" s="978"/>
      <c r="AA82"/>
    </row>
    <row r="83" spans="1:27" s="449" customFormat="1">
      <c r="A83" s="472"/>
      <c r="B83" s="272"/>
      <c r="C83" s="304"/>
      <c r="D83" s="814" t="s">
        <v>151</v>
      </c>
      <c r="E83" s="254">
        <f>E82*E81</f>
        <v>0</v>
      </c>
      <c r="F83" s="254">
        <f>F82*F81</f>
        <v>0</v>
      </c>
      <c r="G83" s="254">
        <f>G82*G81</f>
        <v>0</v>
      </c>
      <c r="H83" s="953">
        <f>H82*H81</f>
        <v>0</v>
      </c>
      <c r="I83"/>
      <c r="J83" s="472"/>
      <c r="K83" s="272"/>
      <c r="L83" s="304"/>
      <c r="M83" s="814" t="s">
        <v>151</v>
      </c>
      <c r="N83" s="254">
        <f>N82*N81</f>
        <v>0</v>
      </c>
      <c r="O83" s="254">
        <f>O82*O81</f>
        <v>0</v>
      </c>
      <c r="P83" s="254">
        <f>P82*P81</f>
        <v>0</v>
      </c>
      <c r="Q83" s="953">
        <f>Q82*Q81</f>
        <v>0</v>
      </c>
      <c r="R83"/>
      <c r="S83" s="472"/>
      <c r="T83" s="272"/>
      <c r="U83" s="304"/>
      <c r="V83" s="814" t="s">
        <v>151</v>
      </c>
      <c r="W83" s="254">
        <f>W82*W81</f>
        <v>0</v>
      </c>
      <c r="X83" s="254">
        <f>X82*X81</f>
        <v>0</v>
      </c>
      <c r="Y83" s="254">
        <f>Y82*Y81</f>
        <v>0</v>
      </c>
      <c r="Z83" s="953">
        <f>Z82*Z81</f>
        <v>0</v>
      </c>
      <c r="AA83"/>
    </row>
    <row r="84" spans="1:27" s="449" customFormat="1">
      <c r="A84" s="472"/>
      <c r="B84" s="272"/>
      <c r="C84" s="278"/>
      <c r="D84" s="783"/>
      <c r="E84" s="272"/>
      <c r="F84" s="272"/>
      <c r="G84" s="272"/>
      <c r="H84" s="894"/>
      <c r="I84"/>
      <c r="J84" s="472"/>
      <c r="K84" s="272"/>
      <c r="L84" s="278"/>
      <c r="M84" s="783"/>
      <c r="N84" s="272"/>
      <c r="O84" s="272"/>
      <c r="P84" s="272"/>
      <c r="Q84" s="894"/>
      <c r="R84"/>
      <c r="S84" s="472"/>
      <c r="T84" s="272"/>
      <c r="U84" s="278"/>
      <c r="V84" s="783"/>
      <c r="W84" s="272"/>
      <c r="X84" s="272"/>
      <c r="Y84" s="272"/>
      <c r="Z84" s="894"/>
      <c r="AA84"/>
    </row>
    <row r="85" spans="1:27" s="449" customFormat="1">
      <c r="A85" s="472"/>
      <c r="B85" s="801" t="s">
        <v>898</v>
      </c>
      <c r="C85" s="786" t="s">
        <v>152</v>
      </c>
      <c r="D85" s="282"/>
      <c r="E85" s="303"/>
      <c r="F85" s="303"/>
      <c r="G85" s="303"/>
      <c r="H85" s="962"/>
      <c r="I85"/>
      <c r="J85" s="472"/>
      <c r="K85" s="801" t="s">
        <v>898</v>
      </c>
      <c r="L85" s="786" t="s">
        <v>152</v>
      </c>
      <c r="M85" s="282"/>
      <c r="N85" s="303"/>
      <c r="O85" s="303"/>
      <c r="P85" s="303"/>
      <c r="Q85" s="962"/>
      <c r="R85"/>
      <c r="S85" s="472"/>
      <c r="T85" s="801" t="s">
        <v>898</v>
      </c>
      <c r="U85" s="786" t="s">
        <v>152</v>
      </c>
      <c r="V85" s="282"/>
      <c r="W85" s="303"/>
      <c r="X85" s="303"/>
      <c r="Y85" s="303"/>
      <c r="Z85" s="962"/>
      <c r="AA85"/>
    </row>
    <row r="86" spans="1:27" s="449" customFormat="1">
      <c r="A86" s="472"/>
      <c r="B86" s="272"/>
      <c r="C86" s="278"/>
      <c r="D86" s="810" t="s">
        <v>139</v>
      </c>
      <c r="E86" s="254"/>
      <c r="F86" s="254"/>
      <c r="G86" s="254"/>
      <c r="H86" s="953"/>
      <c r="I86"/>
      <c r="J86" s="472"/>
      <c r="K86" s="272"/>
      <c r="L86" s="278"/>
      <c r="M86" s="810" t="s">
        <v>139</v>
      </c>
      <c r="N86" s="254"/>
      <c r="O86" s="254"/>
      <c r="P86" s="254"/>
      <c r="Q86" s="953"/>
      <c r="R86"/>
      <c r="S86" s="472"/>
      <c r="T86" s="272"/>
      <c r="U86" s="278"/>
      <c r="V86" s="810" t="s">
        <v>139</v>
      </c>
      <c r="W86" s="254"/>
      <c r="X86" s="254"/>
      <c r="Y86" s="254"/>
      <c r="Z86" s="953"/>
      <c r="AA86"/>
    </row>
    <row r="87" spans="1:27" s="449" customFormat="1" ht="15.75">
      <c r="A87" s="799">
        <v>4</v>
      </c>
      <c r="B87" s="800" t="s">
        <v>153</v>
      </c>
      <c r="C87" s="281"/>
      <c r="D87" s="282"/>
      <c r="E87" s="272"/>
      <c r="F87" s="272"/>
      <c r="G87" s="272"/>
      <c r="H87" s="894"/>
      <c r="I87"/>
      <c r="J87" s="799">
        <v>4</v>
      </c>
      <c r="K87" s="800" t="s">
        <v>153</v>
      </c>
      <c r="L87" s="281"/>
      <c r="M87" s="282"/>
      <c r="N87" s="272"/>
      <c r="O87" s="272"/>
      <c r="P87" s="272"/>
      <c r="Q87" s="894"/>
      <c r="R87"/>
      <c r="S87" s="799">
        <v>4</v>
      </c>
      <c r="T87" s="800" t="s">
        <v>153</v>
      </c>
      <c r="U87" s="281"/>
      <c r="V87" s="282"/>
      <c r="W87" s="272"/>
      <c r="X87" s="272"/>
      <c r="Y87" s="272"/>
      <c r="Z87" s="894"/>
      <c r="AA87"/>
    </row>
    <row r="88" spans="1:27" s="449" customFormat="1">
      <c r="A88" s="811"/>
      <c r="B88" s="296"/>
      <c r="C88" s="306" t="s">
        <v>154</v>
      </c>
      <c r="D88" s="473" t="s">
        <v>155</v>
      </c>
      <c r="E88" s="298"/>
      <c r="F88" s="979"/>
      <c r="G88" s="979"/>
      <c r="H88" s="980"/>
      <c r="I88" s="299"/>
      <c r="J88" s="811"/>
      <c r="K88" s="296"/>
      <c r="L88" s="306" t="s">
        <v>154</v>
      </c>
      <c r="M88" s="473" t="s">
        <v>155</v>
      </c>
      <c r="N88" s="298"/>
      <c r="O88" s="979"/>
      <c r="P88" s="979"/>
      <c r="Q88" s="980"/>
      <c r="R88" s="299"/>
      <c r="S88" s="811"/>
      <c r="T88" s="296"/>
      <c r="U88" s="306" t="s">
        <v>154</v>
      </c>
      <c r="V88" s="473" t="s">
        <v>155</v>
      </c>
      <c r="W88" s="298"/>
      <c r="X88" s="979"/>
      <c r="Y88" s="979"/>
      <c r="Z88" s="980"/>
      <c r="AA88" s="299"/>
    </row>
    <row r="89" spans="1:27" s="449" customFormat="1">
      <c r="A89" s="472"/>
      <c r="B89" s="272"/>
      <c r="C89" s="278"/>
      <c r="D89" s="473" t="s">
        <v>136</v>
      </c>
      <c r="E89" s="284">
        <f>E16</f>
        <v>50000000</v>
      </c>
      <c r="F89" s="284">
        <f>F16</f>
        <v>50000000</v>
      </c>
      <c r="G89" s="284">
        <f>G16</f>
        <v>70000000</v>
      </c>
      <c r="H89" s="941">
        <f>H16</f>
        <v>70000000</v>
      </c>
      <c r="I89"/>
      <c r="J89" s="472"/>
      <c r="K89" s="272"/>
      <c r="L89" s="278"/>
      <c r="M89" s="473" t="s">
        <v>136</v>
      </c>
      <c r="N89" s="284">
        <f>N16</f>
        <v>50000000</v>
      </c>
      <c r="O89" s="284">
        <f>O16</f>
        <v>50000000</v>
      </c>
      <c r="P89" s="284">
        <f>P16</f>
        <v>70000000</v>
      </c>
      <c r="Q89" s="941">
        <f>Q16</f>
        <v>70000000</v>
      </c>
      <c r="R89"/>
      <c r="S89" s="472"/>
      <c r="T89" s="272"/>
      <c r="U89" s="278"/>
      <c r="V89" s="473" t="s">
        <v>136</v>
      </c>
      <c r="W89" s="284">
        <f>W16</f>
        <v>50000000</v>
      </c>
      <c r="X89" s="284">
        <f>X16</f>
        <v>50000000</v>
      </c>
      <c r="Y89" s="284">
        <f>Y16</f>
        <v>70000000</v>
      </c>
      <c r="Z89" s="941">
        <f>Z16</f>
        <v>70000000</v>
      </c>
      <c r="AA89"/>
    </row>
    <row r="90" spans="1:27" s="449" customFormat="1">
      <c r="A90" s="472"/>
      <c r="B90" s="272"/>
      <c r="C90" s="278"/>
      <c r="D90" s="810" t="s">
        <v>139</v>
      </c>
      <c r="E90" s="254">
        <f>E88*E89</f>
        <v>0</v>
      </c>
      <c r="F90" s="254">
        <f>F88*F89</f>
        <v>0</v>
      </c>
      <c r="G90" s="254">
        <f>G88*G89</f>
        <v>0</v>
      </c>
      <c r="H90" s="953">
        <f>H88*H89</f>
        <v>0</v>
      </c>
      <c r="I90"/>
      <c r="J90" s="472"/>
      <c r="K90" s="272"/>
      <c r="L90" s="278"/>
      <c r="M90" s="810" t="s">
        <v>139</v>
      </c>
      <c r="N90" s="254">
        <f>N88*N89</f>
        <v>0</v>
      </c>
      <c r="O90" s="254">
        <f>O88*O89</f>
        <v>0</v>
      </c>
      <c r="P90" s="254">
        <f>P88*P89</f>
        <v>0</v>
      </c>
      <c r="Q90" s="953">
        <f>Q88*Q89</f>
        <v>0</v>
      </c>
      <c r="R90"/>
      <c r="S90" s="472"/>
      <c r="T90" s="272"/>
      <c r="U90" s="278"/>
      <c r="V90" s="810" t="s">
        <v>139</v>
      </c>
      <c r="W90" s="254">
        <f>W88*W89</f>
        <v>0</v>
      </c>
      <c r="X90" s="254">
        <f>X88*X89</f>
        <v>0</v>
      </c>
      <c r="Y90" s="254">
        <f>Y88*Y89</f>
        <v>0</v>
      </c>
      <c r="Z90" s="953">
        <f>Z88*Z89</f>
        <v>0</v>
      </c>
      <c r="AA90"/>
    </row>
    <row r="91" spans="1:27" s="449" customFormat="1">
      <c r="A91" s="472"/>
      <c r="B91" s="272"/>
      <c r="C91" s="278"/>
      <c r="D91" s="295"/>
      <c r="E91" s="254"/>
      <c r="F91" s="254"/>
      <c r="G91" s="254"/>
      <c r="H91" s="953"/>
      <c r="I91"/>
      <c r="J91" s="472"/>
      <c r="K91" s="272"/>
      <c r="L91" s="278"/>
      <c r="M91" s="295"/>
      <c r="N91" s="254"/>
      <c r="O91" s="254"/>
      <c r="P91" s="254"/>
      <c r="Q91" s="953"/>
      <c r="R91"/>
      <c r="S91" s="472"/>
      <c r="T91" s="272"/>
      <c r="U91" s="278"/>
      <c r="V91" s="295"/>
      <c r="W91" s="254"/>
      <c r="X91" s="254"/>
      <c r="Y91" s="254"/>
      <c r="Z91" s="953"/>
      <c r="AA91"/>
    </row>
    <row r="92" spans="1:27" s="449" customFormat="1">
      <c r="A92" s="472"/>
      <c r="B92" s="272"/>
      <c r="C92" s="278"/>
      <c r="D92" s="783"/>
      <c r="E92" s="272"/>
      <c r="F92" s="272"/>
      <c r="G92" s="272"/>
      <c r="H92" s="894"/>
      <c r="I92"/>
      <c r="J92" s="472"/>
      <c r="K92" s="272"/>
      <c r="L92" s="278"/>
      <c r="M92" s="783"/>
      <c r="N92" s="272"/>
      <c r="O92" s="272"/>
      <c r="P92" s="272"/>
      <c r="Q92" s="894"/>
      <c r="R92"/>
      <c r="S92" s="472"/>
      <c r="T92" s="272"/>
      <c r="U92" s="278"/>
      <c r="V92" s="783"/>
      <c r="W92" s="272"/>
      <c r="X92" s="272"/>
      <c r="Y92" s="272"/>
      <c r="Z92" s="894"/>
      <c r="AA92"/>
    </row>
    <row r="93" spans="1:27" s="449" customFormat="1" ht="15.75">
      <c r="A93" s="815" t="s">
        <v>156</v>
      </c>
      <c r="B93" s="816"/>
      <c r="C93" s="817"/>
      <c r="D93" s="818"/>
      <c r="E93" s="984"/>
      <c r="F93" s="984"/>
      <c r="G93" s="984"/>
      <c r="H93" s="985"/>
      <c r="I93"/>
      <c r="J93" s="815" t="s">
        <v>156</v>
      </c>
      <c r="K93" s="816"/>
      <c r="L93" s="817"/>
      <c r="M93" s="818"/>
      <c r="N93" s="984"/>
      <c r="O93" s="984"/>
      <c r="P93" s="984"/>
      <c r="Q93" s="985"/>
      <c r="R93"/>
      <c r="S93" s="815" t="s">
        <v>156</v>
      </c>
      <c r="T93" s="816"/>
      <c r="U93" s="817"/>
      <c r="V93" s="818"/>
      <c r="W93" s="984"/>
      <c r="X93" s="984"/>
      <c r="Y93" s="984"/>
      <c r="Z93" s="985"/>
      <c r="AA93"/>
    </row>
    <row r="94" spans="1:27" s="449" customFormat="1">
      <c r="A94" s="820"/>
      <c r="B94" s="819"/>
      <c r="C94" s="821"/>
      <c r="D94" s="822" t="s">
        <v>139</v>
      </c>
      <c r="E94" s="986">
        <f>E90+E83+E72+E86+E66+E59</f>
        <v>0</v>
      </c>
      <c r="F94" s="986">
        <f>F90+F83+F72+F86+F66+F59</f>
        <v>0</v>
      </c>
      <c r="G94" s="986">
        <f>G90+G83+G72+G86+G66+G59</f>
        <v>0</v>
      </c>
      <c r="H94" s="987">
        <f>H90+H83+H72+H86+H66+H59</f>
        <v>0</v>
      </c>
      <c r="I94"/>
      <c r="J94" s="820"/>
      <c r="K94" s="819"/>
      <c r="L94" s="821"/>
      <c r="M94" s="822" t="s">
        <v>139</v>
      </c>
      <c r="N94" s="986">
        <f>N90+N83+N72+N86+N66+N59</f>
        <v>0</v>
      </c>
      <c r="O94" s="986">
        <f>O90+O83+O72+O86+O66+O59</f>
        <v>0</v>
      </c>
      <c r="P94" s="986">
        <f>P90+P83+P72+P86+P66+P59</f>
        <v>0</v>
      </c>
      <c r="Q94" s="987">
        <f>Q90+Q83+Q72+Q86+Q66+Q59</f>
        <v>0</v>
      </c>
      <c r="R94"/>
      <c r="S94" s="820"/>
      <c r="T94" s="819"/>
      <c r="U94" s="821"/>
      <c r="V94" s="822" t="s">
        <v>139</v>
      </c>
      <c r="W94" s="986">
        <f>W90+W83+W72+W86+W66+W59</f>
        <v>0</v>
      </c>
      <c r="X94" s="986">
        <f>X90+X83+X72+X86+X66+X59</f>
        <v>0</v>
      </c>
      <c r="Y94" s="986">
        <f>Y90+Y83+Y72+Y86+Y66+Y59</f>
        <v>0</v>
      </c>
      <c r="Z94" s="987">
        <f>Z90+Z83+Z72+Z86+Z66+Z59</f>
        <v>0</v>
      </c>
      <c r="AA94"/>
    </row>
    <row r="95" spans="1:27" s="449" customFormat="1">
      <c r="A95" s="472"/>
      <c r="B95" s="272"/>
      <c r="C95" s="278"/>
      <c r="D95" s="473" t="s">
        <v>136</v>
      </c>
      <c r="E95" s="284">
        <f>E16</f>
        <v>50000000</v>
      </c>
      <c r="F95" s="284">
        <f>F16</f>
        <v>50000000</v>
      </c>
      <c r="G95" s="284">
        <f>G16</f>
        <v>70000000</v>
      </c>
      <c r="H95" s="941">
        <f>H16</f>
        <v>70000000</v>
      </c>
      <c r="I95"/>
      <c r="J95" s="472"/>
      <c r="K95" s="272"/>
      <c r="L95" s="278"/>
      <c r="M95" s="473" t="s">
        <v>136</v>
      </c>
      <c r="N95" s="284">
        <f>N16</f>
        <v>50000000</v>
      </c>
      <c r="O95" s="284">
        <f>O16</f>
        <v>50000000</v>
      </c>
      <c r="P95" s="284">
        <f>P16</f>
        <v>70000000</v>
      </c>
      <c r="Q95" s="941">
        <f>Q16</f>
        <v>70000000</v>
      </c>
      <c r="R95"/>
      <c r="S95" s="472"/>
      <c r="T95" s="272"/>
      <c r="U95" s="278"/>
      <c r="V95" s="473" t="s">
        <v>136</v>
      </c>
      <c r="W95" s="284">
        <f>W16</f>
        <v>50000000</v>
      </c>
      <c r="X95" s="284">
        <f>X16</f>
        <v>50000000</v>
      </c>
      <c r="Y95" s="284">
        <f>Y16</f>
        <v>70000000</v>
      </c>
      <c r="Z95" s="941">
        <f>Z16</f>
        <v>70000000</v>
      </c>
      <c r="AA95"/>
    </row>
    <row r="96" spans="1:27" s="449" customFormat="1">
      <c r="A96" s="472"/>
      <c r="B96" s="272"/>
      <c r="C96" s="278"/>
      <c r="D96" s="473" t="s">
        <v>137</v>
      </c>
      <c r="E96" s="293">
        <f>E94/E95</f>
        <v>0</v>
      </c>
      <c r="F96" s="293">
        <f>F94/F95</f>
        <v>0</v>
      </c>
      <c r="G96" s="293">
        <f>G94/G95</f>
        <v>0</v>
      </c>
      <c r="H96" s="978">
        <f>H94/H95</f>
        <v>0</v>
      </c>
      <c r="I96"/>
      <c r="J96" s="472"/>
      <c r="K96" s="272"/>
      <c r="L96" s="278"/>
      <c r="M96" s="473" t="s">
        <v>137</v>
      </c>
      <c r="N96" s="293">
        <f>N94/N95</f>
        <v>0</v>
      </c>
      <c r="O96" s="293">
        <f>O94/O95</f>
        <v>0</v>
      </c>
      <c r="P96" s="293">
        <f>P94/P95</f>
        <v>0</v>
      </c>
      <c r="Q96" s="978">
        <f>Q94/Q95</f>
        <v>0</v>
      </c>
      <c r="R96"/>
      <c r="S96" s="472"/>
      <c r="T96" s="272"/>
      <c r="U96" s="278"/>
      <c r="V96" s="473" t="s">
        <v>137</v>
      </c>
      <c r="W96" s="293">
        <f>W94/W95</f>
        <v>0</v>
      </c>
      <c r="X96" s="293">
        <f>X94/X95</f>
        <v>0</v>
      </c>
      <c r="Y96" s="293">
        <f>Y94/Y95</f>
        <v>0</v>
      </c>
      <c r="Z96" s="978">
        <f>Z94/Z95</f>
        <v>0</v>
      </c>
      <c r="AA96"/>
    </row>
    <row r="97" spans="1:27" s="449" customFormat="1" ht="13.5" thickBot="1">
      <c r="A97" s="474"/>
      <c r="B97" s="469"/>
      <c r="C97" s="823"/>
      <c r="D97" s="824"/>
      <c r="E97" s="896"/>
      <c r="F97" s="896"/>
      <c r="G97" s="896"/>
      <c r="H97" s="897"/>
      <c r="I97"/>
      <c r="J97" s="474"/>
      <c r="K97" s="469"/>
      <c r="L97" s="823"/>
      <c r="M97" s="824"/>
      <c r="N97" s="896"/>
      <c r="O97" s="896"/>
      <c r="P97" s="896"/>
      <c r="Q97" s="897"/>
      <c r="R97"/>
      <c r="S97" s="474"/>
      <c r="T97" s="469"/>
      <c r="U97" s="823"/>
      <c r="V97" s="824"/>
      <c r="W97" s="896"/>
      <c r="X97" s="896"/>
      <c r="Y97" s="896"/>
      <c r="Z97" s="897"/>
      <c r="AA97"/>
    </row>
    <row r="98" spans="1:27" s="449" customFormat="1" ht="13.5" thickBot="1">
      <c r="A98"/>
      <c r="B98"/>
      <c r="C98" s="307"/>
      <c r="D98" s="825"/>
      <c r="E98"/>
      <c r="F98"/>
      <c r="G98"/>
      <c r="H98"/>
      <c r="I98"/>
      <c r="J98"/>
      <c r="K98"/>
      <c r="L98" s="307"/>
      <c r="M98" s="825"/>
      <c r="N98"/>
      <c r="O98"/>
      <c r="P98"/>
      <c r="Q98"/>
      <c r="R98" s="308"/>
      <c r="S98"/>
      <c r="T98"/>
      <c r="U98" s="307"/>
      <c r="V98" s="825"/>
      <c r="W98"/>
      <c r="X98"/>
      <c r="Y98"/>
      <c r="Z98"/>
      <c r="AA98"/>
    </row>
    <row r="99" spans="1:27" s="449" customFormat="1">
      <c r="A99" s="471"/>
      <c r="B99" s="465"/>
      <c r="C99" s="826" t="s">
        <v>741</v>
      </c>
      <c r="D99" s="781"/>
      <c r="E99" s="465"/>
      <c r="F99" s="465"/>
      <c r="G99" s="465"/>
      <c r="H99" s="466"/>
      <c r="I99"/>
      <c r="J99" s="471"/>
      <c r="K99" s="465"/>
      <c r="L99" s="826" t="s">
        <v>741</v>
      </c>
      <c r="M99" s="781"/>
      <c r="N99" s="465"/>
      <c r="O99" s="465"/>
      <c r="P99" s="465"/>
      <c r="Q99" s="466"/>
      <c r="R99" s="308"/>
      <c r="S99" s="471"/>
      <c r="T99" s="465"/>
      <c r="U99" s="826" t="s">
        <v>741</v>
      </c>
      <c r="V99" s="781"/>
      <c r="W99" s="465"/>
      <c r="X99" s="465"/>
      <c r="Y99" s="465"/>
      <c r="Z99" s="466"/>
      <c r="AA99"/>
    </row>
    <row r="100" spans="1:27" s="449" customFormat="1">
      <c r="A100" s="472"/>
      <c r="B100" s="272"/>
      <c r="C100" s="827" t="s">
        <v>157</v>
      </c>
      <c r="D100" s="783"/>
      <c r="E100" s="272"/>
      <c r="F100" s="272"/>
      <c r="G100" s="272"/>
      <c r="H100" s="467"/>
      <c r="I100"/>
      <c r="J100" s="472"/>
      <c r="K100" s="272"/>
      <c r="L100" s="827" t="s">
        <v>157</v>
      </c>
      <c r="M100" s="783"/>
      <c r="N100" s="272"/>
      <c r="O100" s="272"/>
      <c r="P100" s="272"/>
      <c r="Q100" s="467"/>
      <c r="R100" s="308"/>
      <c r="S100" s="472"/>
      <c r="T100" s="272"/>
      <c r="U100" s="827" t="s">
        <v>157</v>
      </c>
      <c r="V100" s="783"/>
      <c r="W100" s="272"/>
      <c r="X100" s="272"/>
      <c r="Y100" s="272"/>
      <c r="Z100" s="467"/>
      <c r="AA100"/>
    </row>
    <row r="101" spans="1:27" s="449" customFormat="1">
      <c r="A101" s="472"/>
      <c r="B101" s="272"/>
      <c r="C101" s="272"/>
      <c r="D101" s="473" t="s">
        <v>811</v>
      </c>
      <c r="E101" s="284"/>
      <c r="F101" s="284"/>
      <c r="G101" s="284"/>
      <c r="H101" s="807"/>
      <c r="I101"/>
      <c r="J101" s="472"/>
      <c r="K101" s="272"/>
      <c r="L101" s="272"/>
      <c r="M101" s="473" t="s">
        <v>811</v>
      </c>
      <c r="N101" s="284"/>
      <c r="O101" s="284"/>
      <c r="P101" s="284"/>
      <c r="Q101" s="807"/>
      <c r="R101" s="310"/>
      <c r="S101" s="472"/>
      <c r="T101" s="272"/>
      <c r="U101" s="272"/>
      <c r="V101" s="473" t="s">
        <v>811</v>
      </c>
      <c r="W101" s="284"/>
      <c r="X101" s="284"/>
      <c r="Y101" s="284"/>
      <c r="Z101" s="807"/>
      <c r="AA101"/>
    </row>
    <row r="102" spans="1:27" s="449" customFormat="1">
      <c r="A102" s="472"/>
      <c r="B102" s="272"/>
      <c r="C102" s="272"/>
      <c r="D102" s="828" t="s">
        <v>158</v>
      </c>
      <c r="E102" s="311"/>
      <c r="F102" s="312"/>
      <c r="G102" s="312"/>
      <c r="H102" s="829"/>
      <c r="I102"/>
      <c r="J102" s="472"/>
      <c r="K102" s="272"/>
      <c r="L102" s="272"/>
      <c r="M102" s="828" t="s">
        <v>158</v>
      </c>
      <c r="N102" s="311"/>
      <c r="O102" s="312"/>
      <c r="P102" s="312"/>
      <c r="Q102" s="829"/>
      <c r="R102" s="312"/>
      <c r="S102" s="472"/>
      <c r="T102" s="272"/>
      <c r="U102" s="272"/>
      <c r="V102" s="828" t="s">
        <v>158</v>
      </c>
      <c r="W102" s="311"/>
      <c r="X102" s="312"/>
      <c r="Y102" s="312"/>
      <c r="Z102" s="829"/>
      <c r="AA102"/>
    </row>
    <row r="103" spans="1:27" s="449" customFormat="1">
      <c r="A103" s="472"/>
      <c r="B103" s="272"/>
      <c r="C103" s="272"/>
      <c r="D103" s="473" t="s">
        <v>159</v>
      </c>
      <c r="E103" s="296"/>
      <c r="F103" s="272"/>
      <c r="G103" s="272"/>
      <c r="H103" s="467"/>
      <c r="I103"/>
      <c r="J103" s="472"/>
      <c r="K103" s="272"/>
      <c r="L103" s="272"/>
      <c r="M103" s="473" t="s">
        <v>159</v>
      </c>
      <c r="N103" s="296"/>
      <c r="O103" s="272"/>
      <c r="P103" s="272"/>
      <c r="Q103" s="467"/>
      <c r="R103" s="308"/>
      <c r="S103" s="472"/>
      <c r="T103" s="272"/>
      <c r="U103" s="272"/>
      <c r="V103" s="473" t="s">
        <v>159</v>
      </c>
      <c r="W103" s="296"/>
      <c r="X103" s="272"/>
      <c r="Y103" s="272"/>
      <c r="Z103" s="467"/>
      <c r="AA103"/>
    </row>
    <row r="104" spans="1:27" s="449" customFormat="1">
      <c r="A104" s="472"/>
      <c r="B104" s="272"/>
      <c r="C104" s="272"/>
      <c r="D104" s="473" t="s">
        <v>817</v>
      </c>
      <c r="E104" s="294"/>
      <c r="F104" s="294"/>
      <c r="G104" s="294"/>
      <c r="H104" s="809"/>
      <c r="I104"/>
      <c r="J104" s="472"/>
      <c r="K104" s="272"/>
      <c r="L104" s="272"/>
      <c r="M104" s="473" t="s">
        <v>817</v>
      </c>
      <c r="N104" s="294"/>
      <c r="O104" s="294"/>
      <c r="P104" s="294"/>
      <c r="Q104" s="809"/>
      <c r="R104" s="313"/>
      <c r="S104" s="472"/>
      <c r="T104" s="272"/>
      <c r="U104" s="272"/>
      <c r="V104" s="473" t="s">
        <v>817</v>
      </c>
      <c r="W104" s="294"/>
      <c r="X104" s="294"/>
      <c r="Y104" s="294"/>
      <c r="Z104" s="809"/>
      <c r="AA104"/>
    </row>
    <row r="105" spans="1:27" s="449" customFormat="1">
      <c r="A105" s="472"/>
      <c r="B105" s="272"/>
      <c r="C105" s="827" t="s">
        <v>153</v>
      </c>
      <c r="D105" s="783"/>
      <c r="E105" s="272"/>
      <c r="F105" s="272"/>
      <c r="G105" s="272"/>
      <c r="H105" s="467"/>
      <c r="I105"/>
      <c r="J105" s="472"/>
      <c r="K105" s="272"/>
      <c r="L105" s="827" t="s">
        <v>153</v>
      </c>
      <c r="M105" s="783"/>
      <c r="N105" s="272"/>
      <c r="O105" s="272"/>
      <c r="P105" s="272"/>
      <c r="Q105" s="467"/>
      <c r="R105" s="308"/>
      <c r="S105" s="472"/>
      <c r="T105" s="272"/>
      <c r="U105" s="827" t="s">
        <v>153</v>
      </c>
      <c r="V105" s="783"/>
      <c r="W105" s="272"/>
      <c r="X105" s="272"/>
      <c r="Y105" s="272"/>
      <c r="Z105" s="467"/>
      <c r="AA105"/>
    </row>
    <row r="106" spans="1:27" s="449" customFormat="1">
      <c r="A106" s="472"/>
      <c r="B106" s="272"/>
      <c r="C106" s="278"/>
      <c r="D106" s="473" t="s">
        <v>256</v>
      </c>
      <c r="E106" s="311"/>
      <c r="F106" s="312"/>
      <c r="G106" s="312"/>
      <c r="H106" s="829"/>
      <c r="I106"/>
      <c r="J106" s="472"/>
      <c r="K106" s="272"/>
      <c r="L106" s="278"/>
      <c r="M106" s="473" t="s">
        <v>256</v>
      </c>
      <c r="N106" s="311"/>
      <c r="O106" s="312"/>
      <c r="P106" s="312"/>
      <c r="Q106" s="829"/>
      <c r="R106" s="312"/>
      <c r="S106" s="472"/>
      <c r="T106" s="272"/>
      <c r="U106" s="278"/>
      <c r="V106" s="473" t="s">
        <v>256</v>
      </c>
      <c r="W106" s="311"/>
      <c r="X106" s="312"/>
      <c r="Y106" s="312"/>
      <c r="Z106" s="829"/>
      <c r="AA106"/>
    </row>
    <row r="107" spans="1:27" s="449" customFormat="1">
      <c r="A107" s="472"/>
      <c r="B107" s="272"/>
      <c r="C107" s="278"/>
      <c r="D107" s="473" t="s">
        <v>257</v>
      </c>
      <c r="E107" s="311"/>
      <c r="F107" s="312"/>
      <c r="G107" s="312"/>
      <c r="H107" s="829"/>
      <c r="I107"/>
      <c r="J107" s="472"/>
      <c r="K107" s="272"/>
      <c r="L107" s="278"/>
      <c r="M107" s="473" t="s">
        <v>257</v>
      </c>
      <c r="N107" s="311"/>
      <c r="O107" s="312"/>
      <c r="P107" s="312"/>
      <c r="Q107" s="829"/>
      <c r="R107" s="312"/>
      <c r="S107" s="472"/>
      <c r="T107" s="272"/>
      <c r="U107" s="278"/>
      <c r="V107" s="473" t="s">
        <v>257</v>
      </c>
      <c r="W107" s="311"/>
      <c r="X107" s="312"/>
      <c r="Y107" s="312"/>
      <c r="Z107" s="829"/>
      <c r="AA107"/>
    </row>
    <row r="108" spans="1:27" s="449" customFormat="1">
      <c r="A108" s="472"/>
      <c r="B108" s="272"/>
      <c r="C108" s="278"/>
      <c r="D108" s="473" t="s">
        <v>261</v>
      </c>
      <c r="E108" s="312"/>
      <c r="F108" s="312"/>
      <c r="G108" s="312"/>
      <c r="H108" s="829"/>
      <c r="I108"/>
      <c r="J108" s="472"/>
      <c r="K108" s="272"/>
      <c r="L108" s="278"/>
      <c r="M108" s="473" t="s">
        <v>261</v>
      </c>
      <c r="N108" s="312"/>
      <c r="O108" s="312"/>
      <c r="P108" s="312"/>
      <c r="Q108" s="829"/>
      <c r="R108" s="312"/>
      <c r="S108" s="472"/>
      <c r="T108" s="272"/>
      <c r="U108" s="278"/>
      <c r="V108" s="473" t="s">
        <v>261</v>
      </c>
      <c r="W108" s="312"/>
      <c r="X108" s="312"/>
      <c r="Y108" s="312"/>
      <c r="Z108" s="829"/>
      <c r="AA108"/>
    </row>
    <row r="109" spans="1:27" s="449" customFormat="1">
      <c r="A109" s="472"/>
      <c r="B109" s="272"/>
      <c r="C109" s="278"/>
      <c r="D109" s="473" t="s">
        <v>160</v>
      </c>
      <c r="E109" s="311"/>
      <c r="F109" s="312"/>
      <c r="G109" s="312"/>
      <c r="H109" s="829"/>
      <c r="I109"/>
      <c r="J109" s="472"/>
      <c r="K109" s="272"/>
      <c r="L109" s="278"/>
      <c r="M109" s="473" t="s">
        <v>160</v>
      </c>
      <c r="N109" s="311"/>
      <c r="O109" s="312"/>
      <c r="P109" s="312"/>
      <c r="Q109" s="829"/>
      <c r="R109" s="312"/>
      <c r="S109" s="472"/>
      <c r="T109" s="272"/>
      <c r="U109" s="278"/>
      <c r="V109" s="473" t="s">
        <v>160</v>
      </c>
      <c r="W109" s="311"/>
      <c r="X109" s="312"/>
      <c r="Y109" s="312"/>
      <c r="Z109" s="829"/>
      <c r="AA109"/>
    </row>
    <row r="110" spans="1:27" s="449" customFormat="1">
      <c r="A110" s="472"/>
      <c r="B110" s="272"/>
      <c r="C110" s="272"/>
      <c r="D110" s="473" t="s">
        <v>254</v>
      </c>
      <c r="E110" s="293">
        <f>E109+E108+E107+E106</f>
        <v>0</v>
      </c>
      <c r="F110" s="293">
        <f>F109+F108+F107+F106</f>
        <v>0</v>
      </c>
      <c r="G110" s="293">
        <f>G109+G108+G107+G106</f>
        <v>0</v>
      </c>
      <c r="H110" s="978">
        <f>H109+H108+H107+H106</f>
        <v>0</v>
      </c>
      <c r="I110"/>
      <c r="J110" s="472"/>
      <c r="K110" s="272"/>
      <c r="L110" s="272"/>
      <c r="M110" s="473" t="s">
        <v>254</v>
      </c>
      <c r="N110" s="293">
        <f>N109+N108+N107+N106</f>
        <v>0</v>
      </c>
      <c r="O110" s="293">
        <f>O109+O108+O107+O106</f>
        <v>0</v>
      </c>
      <c r="P110" s="293">
        <f>P109+P108+P107+P106</f>
        <v>0</v>
      </c>
      <c r="Q110" s="978">
        <f>Q109+Q108+Q107+Q106</f>
        <v>0</v>
      </c>
      <c r="R110" s="314"/>
      <c r="S110" s="472"/>
      <c r="T110" s="272"/>
      <c r="U110" s="272"/>
      <c r="V110" s="473" t="s">
        <v>254</v>
      </c>
      <c r="W110" s="293">
        <f>W109+W108+W107+W106</f>
        <v>0</v>
      </c>
      <c r="X110" s="293">
        <f>X109+X108+X107+X106</f>
        <v>0</v>
      </c>
      <c r="Y110" s="293">
        <f>Y109+Y108+Y107+Y106</f>
        <v>0</v>
      </c>
      <c r="Z110" s="978">
        <f>Z109+Z108+Z107+Z106</f>
        <v>0</v>
      </c>
      <c r="AA110"/>
    </row>
    <row r="111" spans="1:27" s="449" customFormat="1">
      <c r="A111" s="472"/>
      <c r="B111" s="272"/>
      <c r="C111" s="272"/>
      <c r="D111" s="473" t="s">
        <v>818</v>
      </c>
      <c r="E111" s="294">
        <f>E110*E16</f>
        <v>0</v>
      </c>
      <c r="F111" s="294">
        <f>F110*F16</f>
        <v>0</v>
      </c>
      <c r="G111" s="294">
        <f>G110*G16</f>
        <v>0</v>
      </c>
      <c r="H111" s="956">
        <f>H110*H16</f>
        <v>0</v>
      </c>
      <c r="I111"/>
      <c r="J111" s="472"/>
      <c r="K111" s="272"/>
      <c r="L111" s="272"/>
      <c r="M111" s="473" t="s">
        <v>818</v>
      </c>
      <c r="N111" s="294">
        <f>N110*N16</f>
        <v>0</v>
      </c>
      <c r="O111" s="294">
        <f>O110*O16</f>
        <v>0</v>
      </c>
      <c r="P111" s="294">
        <f>P110*P16</f>
        <v>0</v>
      </c>
      <c r="Q111" s="956">
        <f>Q110*Q16</f>
        <v>0</v>
      </c>
      <c r="R111" s="313"/>
      <c r="S111" s="472"/>
      <c r="T111" s="272"/>
      <c r="U111" s="272"/>
      <c r="V111" s="473" t="s">
        <v>818</v>
      </c>
      <c r="W111" s="294">
        <f>W110*W16</f>
        <v>0</v>
      </c>
      <c r="X111" s="294">
        <f>X110*X16</f>
        <v>0</v>
      </c>
      <c r="Y111" s="294">
        <f>Y110*Y16</f>
        <v>0</v>
      </c>
      <c r="Z111" s="956">
        <f>Z110*Z16</f>
        <v>0</v>
      </c>
      <c r="AA111"/>
    </row>
    <row r="112" spans="1:27" s="449" customFormat="1">
      <c r="A112" s="472"/>
      <c r="B112" s="272"/>
      <c r="C112" s="827" t="s">
        <v>161</v>
      </c>
      <c r="D112" s="783"/>
      <c r="E112" s="272"/>
      <c r="F112" s="272"/>
      <c r="G112" s="272"/>
      <c r="H112" s="894"/>
      <c r="I112"/>
      <c r="J112" s="472"/>
      <c r="K112" s="272"/>
      <c r="L112" s="827" t="s">
        <v>161</v>
      </c>
      <c r="M112" s="783"/>
      <c r="N112" s="272"/>
      <c r="O112" s="272"/>
      <c r="P112" s="272"/>
      <c r="Q112" s="894"/>
      <c r="R112" s="308"/>
      <c r="S112" s="472"/>
      <c r="T112" s="272"/>
      <c r="U112" s="827" t="s">
        <v>161</v>
      </c>
      <c r="V112" s="783"/>
      <c r="W112" s="272"/>
      <c r="X112" s="272"/>
      <c r="Y112" s="272"/>
      <c r="Z112" s="894"/>
      <c r="AA112"/>
    </row>
    <row r="113" spans="1:27" s="449" customFormat="1">
      <c r="A113" s="472"/>
      <c r="B113" s="272"/>
      <c r="C113" s="272"/>
      <c r="D113" s="473" t="s">
        <v>742</v>
      </c>
      <c r="E113" s="294">
        <f>E104+E111</f>
        <v>0</v>
      </c>
      <c r="F113" s="294">
        <f>F104+F111</f>
        <v>0</v>
      </c>
      <c r="G113" s="294">
        <f>G104+G111</f>
        <v>0</v>
      </c>
      <c r="H113" s="956">
        <f>H104+H111</f>
        <v>0</v>
      </c>
      <c r="I113"/>
      <c r="J113" s="472"/>
      <c r="K113" s="272"/>
      <c r="L113" s="272"/>
      <c r="M113" s="473" t="s">
        <v>742</v>
      </c>
      <c r="N113" s="294">
        <f>N104+N111</f>
        <v>0</v>
      </c>
      <c r="O113" s="294">
        <f>O104+O111</f>
        <v>0</v>
      </c>
      <c r="P113" s="294">
        <f>P104+P111</f>
        <v>0</v>
      </c>
      <c r="Q113" s="956">
        <f>Q104+Q111</f>
        <v>0</v>
      </c>
      <c r="R113" s="313"/>
      <c r="S113" s="472"/>
      <c r="T113" s="272"/>
      <c r="U113" s="272"/>
      <c r="V113" s="473" t="s">
        <v>742</v>
      </c>
      <c r="W113" s="294">
        <f>W104+W111</f>
        <v>0</v>
      </c>
      <c r="X113" s="294">
        <f>X104+X111</f>
        <v>0</v>
      </c>
      <c r="Y113" s="294">
        <f>Y104+Y111</f>
        <v>0</v>
      </c>
      <c r="Z113" s="956">
        <f>Z104+Z111</f>
        <v>0</v>
      </c>
      <c r="AA113"/>
    </row>
    <row r="114" spans="1:27" s="449" customFormat="1">
      <c r="A114" s="472"/>
      <c r="B114" s="272"/>
      <c r="C114" s="272"/>
      <c r="D114" s="473" t="s">
        <v>254</v>
      </c>
      <c r="E114" s="315">
        <f>E113/E16</f>
        <v>0</v>
      </c>
      <c r="F114" s="315">
        <f>F113/F16</f>
        <v>0</v>
      </c>
      <c r="G114" s="315">
        <f>G113/G16</f>
        <v>0</v>
      </c>
      <c r="H114" s="988">
        <f>H113/H16</f>
        <v>0</v>
      </c>
      <c r="I114"/>
      <c r="J114" s="472"/>
      <c r="K114" s="272"/>
      <c r="L114" s="272"/>
      <c r="M114" s="473" t="s">
        <v>254</v>
      </c>
      <c r="N114" s="315">
        <f>N113/N16</f>
        <v>0</v>
      </c>
      <c r="O114" s="315">
        <f>O113/O16</f>
        <v>0</v>
      </c>
      <c r="P114" s="315">
        <f>P113/P16</f>
        <v>0</v>
      </c>
      <c r="Q114" s="988">
        <f>Q113/Q16</f>
        <v>0</v>
      </c>
      <c r="R114" s="308"/>
      <c r="S114" s="472"/>
      <c r="T114" s="272"/>
      <c r="U114" s="272"/>
      <c r="V114" s="473" t="s">
        <v>254</v>
      </c>
      <c r="W114" s="315">
        <f>W113/W16</f>
        <v>0</v>
      </c>
      <c r="X114" s="315">
        <f>X113/X16</f>
        <v>0</v>
      </c>
      <c r="Y114" s="315">
        <f>Y113/Y16</f>
        <v>0</v>
      </c>
      <c r="Z114" s="988">
        <f>Z113/Z16</f>
        <v>0</v>
      </c>
      <c r="AA114"/>
    </row>
    <row r="115" spans="1:27" s="449" customFormat="1">
      <c r="A115" s="472"/>
      <c r="B115" s="272"/>
      <c r="C115" s="272"/>
      <c r="D115" s="473" t="s">
        <v>162</v>
      </c>
      <c r="E115" s="316"/>
      <c r="F115" s="989"/>
      <c r="G115" s="989"/>
      <c r="H115" s="990"/>
      <c r="I115"/>
      <c r="J115" s="472"/>
      <c r="K115" s="272"/>
      <c r="L115" s="272"/>
      <c r="M115" s="473" t="s">
        <v>162</v>
      </c>
      <c r="N115" s="316"/>
      <c r="O115" s="989"/>
      <c r="P115" s="989"/>
      <c r="Q115" s="990"/>
      <c r="R115" s="779"/>
      <c r="S115" s="472"/>
      <c r="T115" s="272"/>
      <c r="U115" s="272"/>
      <c r="V115" s="473" t="s">
        <v>162</v>
      </c>
      <c r="W115" s="316"/>
      <c r="X115" s="989"/>
      <c r="Y115" s="989"/>
      <c r="Z115" s="990"/>
      <c r="AA115"/>
    </row>
    <row r="116" spans="1:27" s="449" customFormat="1">
      <c r="A116" s="472"/>
      <c r="B116" s="272"/>
      <c r="C116" s="814" t="s">
        <v>10</v>
      </c>
      <c r="D116" s="830"/>
      <c r="E116" s="257"/>
      <c r="F116" s="257"/>
      <c r="G116" s="257"/>
      <c r="H116" s="991"/>
      <c r="I116"/>
      <c r="J116" s="472"/>
      <c r="K116" s="272"/>
      <c r="L116" s="814" t="s">
        <v>10</v>
      </c>
      <c r="M116" s="830"/>
      <c r="N116" s="257"/>
      <c r="O116" s="257"/>
      <c r="P116" s="257"/>
      <c r="Q116" s="991"/>
      <c r="R116" s="257"/>
      <c r="S116" s="472"/>
      <c r="T116" s="272"/>
      <c r="U116" s="814" t="s">
        <v>10</v>
      </c>
      <c r="V116" s="830"/>
      <c r="W116" s="257"/>
      <c r="X116" s="257"/>
      <c r="Y116" s="257"/>
      <c r="Z116" s="991"/>
      <c r="AA116"/>
    </row>
    <row r="117" spans="1:27" s="449" customFormat="1">
      <c r="A117" s="831"/>
      <c r="B117" s="308"/>
      <c r="C117" s="305"/>
      <c r="D117" s="830"/>
      <c r="E117" s="257"/>
      <c r="F117" s="257"/>
      <c r="G117" s="257"/>
      <c r="H117" s="991"/>
      <c r="I117" s="255"/>
      <c r="J117" s="831"/>
      <c r="K117" s="308"/>
      <c r="L117" s="305"/>
      <c r="M117" s="830"/>
      <c r="N117" s="257"/>
      <c r="O117" s="257"/>
      <c r="P117" s="257"/>
      <c r="Q117" s="991"/>
      <c r="R117" s="257"/>
      <c r="S117" s="831"/>
      <c r="T117" s="308"/>
      <c r="U117" s="305"/>
      <c r="V117" s="830"/>
      <c r="W117" s="257"/>
      <c r="X117" s="257"/>
      <c r="Y117" s="257"/>
      <c r="Z117" s="991"/>
      <c r="AA117" s="255"/>
    </row>
    <row r="118" spans="1:27" s="449" customFormat="1">
      <c r="A118" s="831"/>
      <c r="B118" s="308"/>
      <c r="C118" s="827" t="s">
        <v>261</v>
      </c>
      <c r="D118" s="255"/>
      <c r="E118" s="312">
        <f>E119+E120</f>
        <v>0</v>
      </c>
      <c r="F118" s="312">
        <f>F119+F120</f>
        <v>0</v>
      </c>
      <c r="G118" s="312">
        <f>G119+G120</f>
        <v>0</v>
      </c>
      <c r="H118" s="992">
        <f>H119+H120</f>
        <v>0</v>
      </c>
      <c r="I118" s="255"/>
      <c r="J118" s="831"/>
      <c r="K118" s="308"/>
      <c r="L118" s="827" t="s">
        <v>261</v>
      </c>
      <c r="M118" s="255"/>
      <c r="N118" s="312">
        <f>N119+N120</f>
        <v>0</v>
      </c>
      <c r="O118" s="312">
        <f>O119+O120</f>
        <v>0</v>
      </c>
      <c r="P118" s="312">
        <f>P119+P120</f>
        <v>0</v>
      </c>
      <c r="Q118" s="992">
        <f>Q119+Q120</f>
        <v>0</v>
      </c>
      <c r="R118" s="257"/>
      <c r="S118" s="831"/>
      <c r="T118" s="308"/>
      <c r="U118" s="827" t="s">
        <v>261</v>
      </c>
      <c r="V118" s="255"/>
      <c r="W118" s="312">
        <f>W119+W120</f>
        <v>0</v>
      </c>
      <c r="X118" s="312">
        <f>X119+X120</f>
        <v>0</v>
      </c>
      <c r="Y118" s="312">
        <f>Y119+Y120</f>
        <v>0</v>
      </c>
      <c r="Z118" s="992">
        <f>Z119+Z120</f>
        <v>0</v>
      </c>
      <c r="AA118" s="255"/>
    </row>
    <row r="119" spans="1:27" s="449" customFormat="1">
      <c r="A119" s="831"/>
      <c r="B119" s="308"/>
      <c r="C119" s="255"/>
      <c r="D119" s="473" t="s">
        <v>163</v>
      </c>
      <c r="E119" s="311"/>
      <c r="F119" s="311"/>
      <c r="G119" s="311"/>
      <c r="H119" s="993"/>
      <c r="I119" s="255"/>
      <c r="J119" s="831"/>
      <c r="K119" s="308"/>
      <c r="L119" s="255"/>
      <c r="M119" s="473" t="s">
        <v>163</v>
      </c>
      <c r="N119" s="311"/>
      <c r="O119" s="311"/>
      <c r="P119" s="311"/>
      <c r="Q119" s="993"/>
      <c r="R119" s="257"/>
      <c r="S119" s="831"/>
      <c r="T119" s="308"/>
      <c r="U119" s="255"/>
      <c r="V119" s="473" t="s">
        <v>163</v>
      </c>
      <c r="W119" s="311"/>
      <c r="X119" s="311"/>
      <c r="Y119" s="311"/>
      <c r="Z119" s="993"/>
      <c r="AA119" s="255"/>
    </row>
    <row r="120" spans="1:27" s="449" customFormat="1">
      <c r="A120" s="831"/>
      <c r="B120" s="308"/>
      <c r="C120" s="255"/>
      <c r="D120" s="473" t="s">
        <v>164</v>
      </c>
      <c r="E120" s="311"/>
      <c r="F120" s="311"/>
      <c r="G120" s="311"/>
      <c r="H120" s="993"/>
      <c r="I120" s="255"/>
      <c r="J120" s="831"/>
      <c r="K120" s="308"/>
      <c r="L120" s="255"/>
      <c r="M120" s="473" t="s">
        <v>164</v>
      </c>
      <c r="N120" s="311"/>
      <c r="O120" s="311"/>
      <c r="P120" s="311"/>
      <c r="Q120" s="993"/>
      <c r="R120" s="257"/>
      <c r="S120" s="831"/>
      <c r="T120" s="308"/>
      <c r="U120" s="255"/>
      <c r="V120" s="473" t="s">
        <v>164</v>
      </c>
      <c r="W120" s="311"/>
      <c r="X120" s="311"/>
      <c r="Y120" s="311"/>
      <c r="Z120" s="993"/>
      <c r="AA120" s="255"/>
    </row>
    <row r="121" spans="1:27" s="449" customFormat="1">
      <c r="A121" s="831"/>
      <c r="B121" s="308"/>
      <c r="C121" s="255"/>
      <c r="D121" s="810" t="s">
        <v>743</v>
      </c>
      <c r="E121" s="254">
        <f>E118*E16</f>
        <v>0</v>
      </c>
      <c r="F121" s="254">
        <f>F118*F16</f>
        <v>0</v>
      </c>
      <c r="G121" s="254">
        <f>G118*G16</f>
        <v>0</v>
      </c>
      <c r="H121" s="953">
        <f>H118*H16</f>
        <v>0</v>
      </c>
      <c r="I121" s="255"/>
      <c r="J121" s="831"/>
      <c r="K121" s="308"/>
      <c r="L121" s="255"/>
      <c r="M121" s="810" t="s">
        <v>743</v>
      </c>
      <c r="N121" s="254">
        <f>N118*N16</f>
        <v>0</v>
      </c>
      <c r="O121" s="254">
        <f>O118*O16</f>
        <v>0</v>
      </c>
      <c r="P121" s="254">
        <f>P118*P16</f>
        <v>0</v>
      </c>
      <c r="Q121" s="953">
        <f>Q118*Q16</f>
        <v>0</v>
      </c>
      <c r="R121" s="257"/>
      <c r="S121" s="831"/>
      <c r="T121" s="308"/>
      <c r="U121" s="255"/>
      <c r="V121" s="810" t="s">
        <v>743</v>
      </c>
      <c r="W121" s="254">
        <f>W118*W16</f>
        <v>0</v>
      </c>
      <c r="X121" s="254">
        <f>X118*X16</f>
        <v>0</v>
      </c>
      <c r="Y121" s="254">
        <f>Y118*Y16</f>
        <v>0</v>
      </c>
      <c r="Z121" s="953">
        <f>Z118*Z16</f>
        <v>0</v>
      </c>
      <c r="AA121" s="255"/>
    </row>
    <row r="122" spans="1:27" s="449" customFormat="1">
      <c r="A122" s="831"/>
      <c r="B122" s="308"/>
      <c r="C122" s="305"/>
      <c r="D122" s="830"/>
      <c r="E122" s="257"/>
      <c r="F122" s="257"/>
      <c r="G122" s="257"/>
      <c r="H122" s="991"/>
      <c r="I122" s="255"/>
      <c r="J122" s="831"/>
      <c r="K122" s="308"/>
      <c r="L122" s="305"/>
      <c r="M122" s="830"/>
      <c r="N122" s="257"/>
      <c r="O122" s="257"/>
      <c r="P122" s="257"/>
      <c r="Q122" s="991"/>
      <c r="R122" s="257"/>
      <c r="S122" s="831"/>
      <c r="T122" s="308"/>
      <c r="U122" s="305"/>
      <c r="V122" s="830"/>
      <c r="W122" s="257"/>
      <c r="X122" s="257"/>
      <c r="Y122" s="257"/>
      <c r="Z122" s="991"/>
      <c r="AA122" s="255"/>
    </row>
    <row r="123" spans="1:27" s="449" customFormat="1">
      <c r="A123" s="831"/>
      <c r="B123" s="308"/>
      <c r="C123" s="832" t="s">
        <v>165</v>
      </c>
      <c r="D123" s="830"/>
      <c r="E123" s="994">
        <f>E121+E116</f>
        <v>0</v>
      </c>
      <c r="F123" s="994">
        <f>F121+F116</f>
        <v>0</v>
      </c>
      <c r="G123" s="994">
        <f>G121+G116</f>
        <v>0</v>
      </c>
      <c r="H123" s="995">
        <f>H121+H116</f>
        <v>0</v>
      </c>
      <c r="I123" s="255"/>
      <c r="J123" s="831"/>
      <c r="K123" s="308"/>
      <c r="L123" s="832" t="s">
        <v>165</v>
      </c>
      <c r="M123" s="830"/>
      <c r="N123" s="994">
        <f>N121+N116</f>
        <v>0</v>
      </c>
      <c r="O123" s="994">
        <f>O121+O116</f>
        <v>0</v>
      </c>
      <c r="P123" s="994">
        <f>P121+P116</f>
        <v>0</v>
      </c>
      <c r="Q123" s="995">
        <f>Q121+Q116</f>
        <v>0</v>
      </c>
      <c r="R123" s="257"/>
      <c r="S123" s="831"/>
      <c r="T123" s="308"/>
      <c r="U123" s="832" t="s">
        <v>165</v>
      </c>
      <c r="V123" s="830"/>
      <c r="W123" s="994">
        <f>W121+W116</f>
        <v>0</v>
      </c>
      <c r="X123" s="994">
        <f>X121+X116</f>
        <v>0</v>
      </c>
      <c r="Y123" s="994">
        <f>Y121+Y116</f>
        <v>0</v>
      </c>
      <c r="Z123" s="995">
        <f>Z121+Z116</f>
        <v>0</v>
      </c>
      <c r="AA123" s="255"/>
    </row>
    <row r="124" spans="1:27" s="449" customFormat="1" ht="13.5" thickBot="1">
      <c r="A124" s="474"/>
      <c r="B124" s="469"/>
      <c r="C124" s="469"/>
      <c r="D124" s="833"/>
      <c r="E124" s="469"/>
      <c r="F124" s="469"/>
      <c r="G124" s="469"/>
      <c r="H124" s="470"/>
      <c r="I124"/>
      <c r="J124" s="474"/>
      <c r="K124" s="469"/>
      <c r="L124" s="469"/>
      <c r="M124" s="833"/>
      <c r="N124" s="469"/>
      <c r="O124" s="469"/>
      <c r="P124" s="469"/>
      <c r="Q124" s="470"/>
      <c r="R124" s="308"/>
      <c r="S124" s="474"/>
      <c r="T124" s="469"/>
      <c r="U124" s="469"/>
      <c r="V124" s="833"/>
      <c r="W124" s="469"/>
      <c r="X124" s="469"/>
      <c r="Y124" s="469"/>
      <c r="Z124" s="470"/>
      <c r="AA124"/>
    </row>
    <row r="125" spans="1:27" s="449" customFormat="1" ht="13.5" thickBot="1"/>
    <row r="126" spans="1:27" s="449" customFormat="1" ht="13.5" thickBot="1">
      <c r="J126" s="834" t="s">
        <v>166</v>
      </c>
      <c r="K126" s="835"/>
      <c r="L126" s="835"/>
      <c r="M126" s="835"/>
      <c r="N126" s="835"/>
      <c r="O126" s="835"/>
      <c r="P126" s="835"/>
      <c r="Q126" s="642"/>
      <c r="S126" s="834" t="s">
        <v>167</v>
      </c>
      <c r="T126" s="835"/>
      <c r="U126" s="835"/>
      <c r="V126" s="835"/>
      <c r="W126" s="835"/>
      <c r="X126" s="835"/>
      <c r="Y126" s="835"/>
      <c r="Z126" s="642"/>
    </row>
    <row r="127" spans="1:27" s="449" customFormat="1"/>
    <row r="128" spans="1:27" s="449" customFormat="1"/>
  </sheetData>
  <mergeCells count="6">
    <mergeCell ref="N7:Q7"/>
    <mergeCell ref="W7:Z7"/>
    <mergeCell ref="E9:H9"/>
    <mergeCell ref="N9:Q9"/>
    <mergeCell ref="W9:Z9"/>
    <mergeCell ref="E7:H7"/>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rowBreaks count="1" manualBreakCount="1">
    <brk id="126" max="16383" man="1"/>
  </rowBreaks>
</worksheet>
</file>

<file path=xl/worksheets/sheet96.xml><?xml version="1.0" encoding="utf-8"?>
<worksheet xmlns="http://schemas.openxmlformats.org/spreadsheetml/2006/main" xmlns:r="http://schemas.openxmlformats.org/officeDocument/2006/relationships">
  <sheetPr published="0" enableFormatConditionsCalculation="0">
    <tabColor theme="3"/>
  </sheetPr>
  <dimension ref="A1:AL161"/>
  <sheetViews>
    <sheetView showGridLines="0" zoomScale="70" zoomScaleNormal="70" zoomScalePageLayoutView="70" workbookViewId="0">
      <selection activeCell="M57" sqref="M57:M58"/>
    </sheetView>
  </sheetViews>
  <sheetFormatPr baseColWidth="10" defaultColWidth="8.85546875" defaultRowHeight="12.75"/>
  <cols>
    <col min="1" max="1" width="15" customWidth="1"/>
    <col min="2" max="3" width="9.140625" customWidth="1"/>
    <col min="4" max="4" width="64" customWidth="1"/>
    <col min="5" max="5" width="10.85546875" bestFit="1" customWidth="1"/>
    <col min="6" max="6" width="9.28515625" customWidth="1"/>
    <col min="7" max="7" width="11.5703125" bestFit="1" customWidth="1"/>
    <col min="8" max="8" width="13" bestFit="1" customWidth="1"/>
    <col min="9" max="9" width="13.7109375" bestFit="1" customWidth="1"/>
    <col min="10" max="10" width="14.42578125" bestFit="1" customWidth="1"/>
    <col min="11" max="11" width="14.85546875" bestFit="1" customWidth="1"/>
    <col min="12" max="12" width="15.85546875" customWidth="1"/>
    <col min="14" max="14" width="9" bestFit="1" customWidth="1"/>
    <col min="16" max="16" width="10.7109375" customWidth="1"/>
    <col min="17" max="17" width="42.7109375" customWidth="1"/>
    <col min="18" max="18" width="11" bestFit="1" customWidth="1"/>
    <col min="19" max="19" width="10.7109375" bestFit="1" customWidth="1"/>
    <col min="20" max="20" width="11.7109375" bestFit="1" customWidth="1"/>
    <col min="21" max="21" width="13.140625" bestFit="1" customWidth="1"/>
    <col min="22" max="22" width="13.85546875" bestFit="1" customWidth="1"/>
    <col min="23" max="23" width="14.5703125" bestFit="1" customWidth="1"/>
    <col min="24" max="25" width="15" bestFit="1" customWidth="1"/>
    <col min="27" max="27" width="9.140625" bestFit="1" customWidth="1"/>
    <col min="29" max="29" width="28.140625" customWidth="1"/>
    <col min="30" max="30" width="19.85546875" customWidth="1"/>
    <col min="31" max="32" width="9.28515625" bestFit="1" customWidth="1"/>
    <col min="33" max="33" width="10.140625" bestFit="1" customWidth="1"/>
    <col min="34" max="35" width="11.7109375" bestFit="1" customWidth="1"/>
    <col min="36" max="36" width="12.7109375" bestFit="1" customWidth="1"/>
    <col min="37" max="38" width="12.85546875" bestFit="1" customWidth="1"/>
  </cols>
  <sheetData>
    <row r="1" spans="1:38" s="378" customFormat="1" ht="18">
      <c r="A1" s="374" t="s">
        <v>1937</v>
      </c>
      <c r="B1" s="374"/>
      <c r="C1" s="374"/>
      <c r="D1" s="377"/>
      <c r="E1" s="377"/>
      <c r="F1" s="377"/>
      <c r="G1" s="377"/>
      <c r="H1" s="377"/>
      <c r="I1" s="377"/>
      <c r="J1" s="377"/>
      <c r="K1" s="377"/>
      <c r="L1" s="377"/>
    </row>
    <row r="2" spans="1:38" s="307" customFormat="1" ht="11.25">
      <c r="A2" s="357" t="str">
        <f>'PAGE DE GARDE'!C8</f>
        <v>ELECTRICITE</v>
      </c>
      <c r="B2" s="369"/>
      <c r="C2" s="2480" t="str">
        <f>'PAGE DE GARDE'!C10</f>
        <v>PT 2015-2016 V0</v>
      </c>
      <c r="D2" s="366"/>
      <c r="E2" s="366"/>
      <c r="F2" s="366"/>
      <c r="G2" s="366"/>
      <c r="H2" s="366"/>
      <c r="I2" s="366"/>
      <c r="J2" s="366"/>
      <c r="K2" s="366"/>
      <c r="L2" s="366"/>
    </row>
    <row r="3" spans="1:38" s="307" customFormat="1" ht="11.25">
      <c r="A3" s="1320" t="str">
        <f>'PAGE DE GARDE'!C7</f>
        <v>GRD</v>
      </c>
      <c r="B3" s="369"/>
      <c r="C3" s="357"/>
      <c r="D3" s="366"/>
      <c r="E3" s="366"/>
      <c r="F3" s="366"/>
      <c r="G3" s="366"/>
      <c r="H3" s="366"/>
      <c r="I3" s="366"/>
      <c r="J3" s="366"/>
      <c r="K3" s="366"/>
      <c r="L3" s="366"/>
    </row>
    <row r="6" spans="1:38" ht="15.75">
      <c r="C6" s="397"/>
      <c r="D6" s="331"/>
      <c r="E6" s="4261" t="s">
        <v>1748</v>
      </c>
      <c r="F6" s="4261"/>
      <c r="G6" s="4261"/>
      <c r="H6" s="4261"/>
      <c r="I6" s="4261"/>
      <c r="J6" s="4261"/>
      <c r="K6" s="4261"/>
      <c r="L6" s="4261"/>
      <c r="M6" s="332"/>
      <c r="P6" s="397"/>
      <c r="Q6" s="331"/>
      <c r="R6" s="4263" t="s">
        <v>1746</v>
      </c>
      <c r="S6" s="4263"/>
      <c r="T6" s="4263"/>
      <c r="U6" s="4263"/>
      <c r="V6" s="4263"/>
      <c r="W6" s="4263"/>
      <c r="X6" s="4263"/>
      <c r="Y6" s="4263"/>
      <c r="AC6" s="397"/>
      <c r="AD6" s="331"/>
      <c r="AE6" s="4263" t="s">
        <v>1747</v>
      </c>
      <c r="AF6" s="4263"/>
      <c r="AG6" s="4263"/>
      <c r="AH6" s="4263"/>
      <c r="AI6" s="4263"/>
      <c r="AJ6" s="4263"/>
      <c r="AK6" s="4263"/>
      <c r="AL6" s="4263"/>
    </row>
    <row r="7" spans="1:38" ht="13.5" thickBot="1">
      <c r="D7" s="333"/>
      <c r="E7" s="469"/>
      <c r="F7" s="469"/>
      <c r="G7" s="469"/>
      <c r="H7" s="469"/>
      <c r="I7" s="469"/>
      <c r="J7" s="469"/>
      <c r="K7" s="469"/>
      <c r="L7" s="469"/>
      <c r="M7" s="255"/>
      <c r="Q7" s="333"/>
      <c r="R7" s="469"/>
      <c r="S7" s="469"/>
      <c r="T7" s="469"/>
      <c r="U7" s="469"/>
      <c r="V7" s="469"/>
      <c r="W7" s="469"/>
      <c r="X7" s="469"/>
      <c r="Y7" s="469"/>
      <c r="AD7" s="333"/>
      <c r="AE7" s="469"/>
      <c r="AF7" s="469"/>
      <c r="AG7" s="469"/>
      <c r="AH7" s="469"/>
      <c r="AI7" s="469"/>
      <c r="AJ7" s="469"/>
      <c r="AK7" s="469"/>
      <c r="AL7" s="469"/>
    </row>
    <row r="8" spans="1:38" ht="18.75" thickBot="1">
      <c r="A8" s="838" t="s">
        <v>199</v>
      </c>
      <c r="B8" s="465"/>
      <c r="C8" s="465"/>
      <c r="D8" s="839"/>
      <c r="E8" s="840" t="s">
        <v>781</v>
      </c>
      <c r="F8" s="840" t="s">
        <v>782</v>
      </c>
      <c r="G8" s="840" t="s">
        <v>783</v>
      </c>
      <c r="H8" s="840" t="s">
        <v>784</v>
      </c>
      <c r="I8" s="840" t="s">
        <v>785</v>
      </c>
      <c r="J8" s="840" t="s">
        <v>786</v>
      </c>
      <c r="K8" s="840" t="s">
        <v>788</v>
      </c>
      <c r="L8" s="841" t="s">
        <v>787</v>
      </c>
      <c r="M8" s="334"/>
      <c r="N8" s="838" t="s">
        <v>199</v>
      </c>
      <c r="O8" s="465"/>
      <c r="P8" s="465"/>
      <c r="Q8" s="839"/>
      <c r="R8" s="840" t="s">
        <v>781</v>
      </c>
      <c r="S8" s="840" t="s">
        <v>782</v>
      </c>
      <c r="T8" s="840" t="s">
        <v>783</v>
      </c>
      <c r="U8" s="840" t="s">
        <v>784</v>
      </c>
      <c r="V8" s="840" t="s">
        <v>785</v>
      </c>
      <c r="W8" s="840" t="s">
        <v>786</v>
      </c>
      <c r="X8" s="840" t="s">
        <v>788</v>
      </c>
      <c r="Y8" s="841" t="s">
        <v>787</v>
      </c>
      <c r="AA8" s="838" t="s">
        <v>199</v>
      </c>
      <c r="AB8" s="465"/>
      <c r="AC8" s="465"/>
      <c r="AD8" s="839"/>
      <c r="AE8" s="840" t="s">
        <v>781</v>
      </c>
      <c r="AF8" s="840" t="s">
        <v>782</v>
      </c>
      <c r="AG8" s="840" t="s">
        <v>783</v>
      </c>
      <c r="AH8" s="840" t="s">
        <v>784</v>
      </c>
      <c r="AI8" s="840" t="s">
        <v>785</v>
      </c>
      <c r="AJ8" s="840" t="s">
        <v>786</v>
      </c>
      <c r="AK8" s="840" t="s">
        <v>788</v>
      </c>
      <c r="AL8" s="841" t="s">
        <v>787</v>
      </c>
    </row>
    <row r="9" spans="1:38">
      <c r="A9" s="472"/>
      <c r="B9" s="272"/>
      <c r="C9" s="272"/>
      <c r="D9" s="842"/>
      <c r="E9" s="272"/>
      <c r="F9" s="272"/>
      <c r="G9" s="272"/>
      <c r="H9" s="272"/>
      <c r="I9" s="272"/>
      <c r="J9" s="272"/>
      <c r="K9" s="272"/>
      <c r="L9" s="467"/>
      <c r="M9" s="255"/>
      <c r="N9" s="472"/>
      <c r="O9" s="272"/>
      <c r="P9" s="272"/>
      <c r="Q9" s="842"/>
      <c r="R9" s="272"/>
      <c r="S9" s="272"/>
      <c r="T9" s="272"/>
      <c r="U9" s="272"/>
      <c r="V9" s="272"/>
      <c r="W9" s="272"/>
      <c r="X9" s="272"/>
      <c r="Y9" s="467"/>
      <c r="AA9" s="472"/>
      <c r="AB9" s="272"/>
      <c r="AC9" s="272"/>
      <c r="AD9" s="842"/>
      <c r="AE9" s="272"/>
      <c r="AF9" s="272"/>
      <c r="AG9" s="272"/>
      <c r="AH9" s="272"/>
      <c r="AI9" s="272"/>
      <c r="AJ9" s="272"/>
      <c r="AK9" s="272"/>
      <c r="AL9" s="467"/>
    </row>
    <row r="10" spans="1:38" ht="15.75">
      <c r="A10" s="472"/>
      <c r="B10" s="272"/>
      <c r="C10" s="272"/>
      <c r="D10" s="842"/>
      <c r="E10" s="272"/>
      <c r="F10" s="272"/>
      <c r="G10" s="272"/>
      <c r="H10" s="272"/>
      <c r="I10" s="272"/>
      <c r="J10" s="272"/>
      <c r="K10" s="272"/>
      <c r="L10" s="467"/>
      <c r="M10" s="335"/>
      <c r="N10" s="472"/>
      <c r="O10" s="272"/>
      <c r="P10" s="272"/>
      <c r="Q10" s="842"/>
      <c r="R10" s="272"/>
      <c r="S10" s="272"/>
      <c r="T10" s="272"/>
      <c r="U10" s="272"/>
      <c r="V10" s="272"/>
      <c r="W10" s="272"/>
      <c r="X10" s="272"/>
      <c r="Y10" s="467"/>
      <c r="AA10" s="472"/>
      <c r="AB10" s="272"/>
      <c r="AC10" s="272"/>
      <c r="AD10" s="842"/>
      <c r="AE10" s="272"/>
      <c r="AF10" s="272"/>
      <c r="AG10" s="272"/>
      <c r="AH10" s="272"/>
      <c r="AI10" s="272"/>
      <c r="AJ10" s="272"/>
      <c r="AK10" s="272"/>
      <c r="AL10" s="467"/>
    </row>
    <row r="11" spans="1:38" ht="15.75">
      <c r="A11" s="472"/>
      <c r="B11" s="280"/>
      <c r="C11" s="800" t="s">
        <v>200</v>
      </c>
      <c r="D11" s="843"/>
      <c r="E11" s="283"/>
      <c r="F11" s="283"/>
      <c r="G11" s="283"/>
      <c r="H11" s="283"/>
      <c r="I11" s="283"/>
      <c r="J11" s="283"/>
      <c r="K11" s="283"/>
      <c r="L11" s="787"/>
      <c r="M11" s="336"/>
      <c r="N11" s="472"/>
      <c r="O11" s="280"/>
      <c r="P11" s="800" t="s">
        <v>200</v>
      </c>
      <c r="Q11" s="843"/>
      <c r="R11" s="283"/>
      <c r="S11" s="283"/>
      <c r="T11" s="283"/>
      <c r="U11" s="283"/>
      <c r="V11" s="283"/>
      <c r="W11" s="283"/>
      <c r="X11" s="283"/>
      <c r="Y11" s="787"/>
      <c r="AA11" s="472"/>
      <c r="AB11" s="280"/>
      <c r="AC11" s="800" t="s">
        <v>200</v>
      </c>
      <c r="AD11" s="843"/>
      <c r="AE11" s="283"/>
      <c r="AF11" s="283"/>
      <c r="AG11" s="283"/>
      <c r="AH11" s="283"/>
      <c r="AI11" s="283"/>
      <c r="AJ11" s="283"/>
      <c r="AK11" s="283"/>
      <c r="AL11" s="787"/>
    </row>
    <row r="12" spans="1:38">
      <c r="A12" s="788"/>
      <c r="B12" s="284"/>
      <c r="C12" s="844" t="s">
        <v>201</v>
      </c>
      <c r="D12" s="845"/>
      <c r="E12" s="791">
        <f>30*1000</f>
        <v>30000</v>
      </c>
      <c r="F12" s="791">
        <f>50*1000</f>
        <v>50000</v>
      </c>
      <c r="G12" s="791">
        <f>100*1600</f>
        <v>160000</v>
      </c>
      <c r="H12" s="791">
        <f>500*2500</f>
        <v>1250000</v>
      </c>
      <c r="I12" s="791">
        <f>500*4000</f>
        <v>2000000</v>
      </c>
      <c r="J12" s="791">
        <f>2500*4000</f>
        <v>10000000</v>
      </c>
      <c r="K12" s="791">
        <f>4500*4000</f>
        <v>18000000</v>
      </c>
      <c r="L12" s="792">
        <f>3000*4000</f>
        <v>12000000</v>
      </c>
      <c r="M12" s="337"/>
      <c r="N12" s="788"/>
      <c r="O12" s="284"/>
      <c r="P12" s="844" t="s">
        <v>201</v>
      </c>
      <c r="Q12" s="845"/>
      <c r="R12" s="791">
        <f>30*1000</f>
        <v>30000</v>
      </c>
      <c r="S12" s="791">
        <f>50*1000</f>
        <v>50000</v>
      </c>
      <c r="T12" s="791">
        <f>100*1600</f>
        <v>160000</v>
      </c>
      <c r="U12" s="791">
        <f>500*2500</f>
        <v>1250000</v>
      </c>
      <c r="V12" s="791">
        <f>500*4000</f>
        <v>2000000</v>
      </c>
      <c r="W12" s="791">
        <f>2500*4000</f>
        <v>10000000</v>
      </c>
      <c r="X12" s="791">
        <f>4500*4000</f>
        <v>18000000</v>
      </c>
      <c r="Y12" s="792">
        <f>3000*4000</f>
        <v>12000000</v>
      </c>
      <c r="AA12" s="788"/>
      <c r="AB12" s="284"/>
      <c r="AC12" s="844" t="s">
        <v>201</v>
      </c>
      <c r="AD12" s="845"/>
      <c r="AE12" s="791">
        <f>30*1000</f>
        <v>30000</v>
      </c>
      <c r="AF12" s="791">
        <f>50*1000</f>
        <v>50000</v>
      </c>
      <c r="AG12" s="791">
        <f>100*1600</f>
        <v>160000</v>
      </c>
      <c r="AH12" s="791">
        <f>500*2500</f>
        <v>1250000</v>
      </c>
      <c r="AI12" s="791">
        <f>500*4000</f>
        <v>2000000</v>
      </c>
      <c r="AJ12" s="791">
        <f>2500*4000</f>
        <v>10000000</v>
      </c>
      <c r="AK12" s="791">
        <f>4500*4000</f>
        <v>18000000</v>
      </c>
      <c r="AL12" s="792">
        <f>3000*4000</f>
        <v>12000000</v>
      </c>
    </row>
    <row r="13" spans="1:38">
      <c r="A13" s="788"/>
      <c r="B13" s="284"/>
      <c r="C13" s="844" t="s">
        <v>202</v>
      </c>
      <c r="D13" s="845"/>
      <c r="E13" s="791">
        <v>0</v>
      </c>
      <c r="F13" s="791">
        <v>0</v>
      </c>
      <c r="G13" s="791">
        <v>0</v>
      </c>
      <c r="H13" s="791">
        <v>0</v>
      </c>
      <c r="I13" s="791">
        <v>0</v>
      </c>
      <c r="J13" s="791">
        <v>0</v>
      </c>
      <c r="K13" s="791">
        <f>1500*4000</f>
        <v>6000000</v>
      </c>
      <c r="L13" s="792">
        <f>3000*4000</f>
        <v>12000000</v>
      </c>
      <c r="M13" s="337"/>
      <c r="N13" s="788"/>
      <c r="O13" s="284"/>
      <c r="P13" s="844" t="s">
        <v>202</v>
      </c>
      <c r="Q13" s="845"/>
      <c r="R13" s="791">
        <v>0</v>
      </c>
      <c r="S13" s="791">
        <v>0</v>
      </c>
      <c r="T13" s="791">
        <v>0</v>
      </c>
      <c r="U13" s="791">
        <v>0</v>
      </c>
      <c r="V13" s="791">
        <v>0</v>
      </c>
      <c r="W13" s="791">
        <v>0</v>
      </c>
      <c r="X13" s="791">
        <f>1500*4000</f>
        <v>6000000</v>
      </c>
      <c r="Y13" s="792">
        <f>3000*4000</f>
        <v>12000000</v>
      </c>
      <c r="AA13" s="788"/>
      <c r="AB13" s="284"/>
      <c r="AC13" s="844" t="s">
        <v>202</v>
      </c>
      <c r="AD13" s="845"/>
      <c r="AE13" s="791">
        <v>0</v>
      </c>
      <c r="AF13" s="791">
        <v>0</v>
      </c>
      <c r="AG13" s="791">
        <v>0</v>
      </c>
      <c r="AH13" s="791">
        <v>0</v>
      </c>
      <c r="AI13" s="791">
        <v>0</v>
      </c>
      <c r="AJ13" s="791">
        <v>0</v>
      </c>
      <c r="AK13" s="791">
        <f>1500*4000</f>
        <v>6000000</v>
      </c>
      <c r="AL13" s="792">
        <f>3000*4000</f>
        <v>12000000</v>
      </c>
    </row>
    <row r="14" spans="1:38">
      <c r="A14" s="788"/>
      <c r="B14" s="284"/>
      <c r="C14" s="844" t="s">
        <v>203</v>
      </c>
      <c r="D14" s="845"/>
      <c r="E14" s="791">
        <v>0</v>
      </c>
      <c r="F14" s="791">
        <v>0</v>
      </c>
      <c r="G14" s="791">
        <v>0</v>
      </c>
      <c r="H14" s="791">
        <v>0</v>
      </c>
      <c r="I14" s="791">
        <v>0</v>
      </c>
      <c r="J14" s="791">
        <v>0</v>
      </c>
      <c r="K14" s="791">
        <v>0</v>
      </c>
      <c r="L14" s="792">
        <v>0</v>
      </c>
      <c r="M14" s="337"/>
      <c r="N14" s="788"/>
      <c r="O14" s="284"/>
      <c r="P14" s="844" t="s">
        <v>203</v>
      </c>
      <c r="Q14" s="845"/>
      <c r="R14" s="791">
        <v>0</v>
      </c>
      <c r="S14" s="791">
        <v>0</v>
      </c>
      <c r="T14" s="791">
        <v>0</v>
      </c>
      <c r="U14" s="791">
        <v>0</v>
      </c>
      <c r="V14" s="791">
        <v>0</v>
      </c>
      <c r="W14" s="791">
        <v>0</v>
      </c>
      <c r="X14" s="791">
        <v>0</v>
      </c>
      <c r="Y14" s="792">
        <v>0</v>
      </c>
      <c r="AA14" s="788"/>
      <c r="AB14" s="284"/>
      <c r="AC14" s="844" t="s">
        <v>203</v>
      </c>
      <c r="AD14" s="845"/>
      <c r="AE14" s="791">
        <v>0</v>
      </c>
      <c r="AF14" s="791">
        <v>0</v>
      </c>
      <c r="AG14" s="791">
        <v>0</v>
      </c>
      <c r="AH14" s="791">
        <v>0</v>
      </c>
      <c r="AI14" s="791">
        <v>0</v>
      </c>
      <c r="AJ14" s="791">
        <v>0</v>
      </c>
      <c r="AK14" s="791">
        <v>0</v>
      </c>
      <c r="AL14" s="792">
        <v>0</v>
      </c>
    </row>
    <row r="15" spans="1:38">
      <c r="A15" s="788"/>
      <c r="B15" s="284"/>
      <c r="C15" s="844" t="s">
        <v>204</v>
      </c>
      <c r="D15" s="845"/>
      <c r="E15" s="791">
        <f t="shared" ref="E15:L15" si="0">+E13+E14</f>
        <v>0</v>
      </c>
      <c r="F15" s="791">
        <f t="shared" si="0"/>
        <v>0</v>
      </c>
      <c r="G15" s="791">
        <f t="shared" si="0"/>
        <v>0</v>
      </c>
      <c r="H15" s="791">
        <f t="shared" si="0"/>
        <v>0</v>
      </c>
      <c r="I15" s="791">
        <f t="shared" si="0"/>
        <v>0</v>
      </c>
      <c r="J15" s="791">
        <f t="shared" si="0"/>
        <v>0</v>
      </c>
      <c r="K15" s="791">
        <f t="shared" si="0"/>
        <v>6000000</v>
      </c>
      <c r="L15" s="792">
        <f t="shared" si="0"/>
        <v>12000000</v>
      </c>
      <c r="M15" s="337"/>
      <c r="N15" s="788"/>
      <c r="O15" s="284"/>
      <c r="P15" s="844" t="s">
        <v>204</v>
      </c>
      <c r="Q15" s="845"/>
      <c r="R15" s="791">
        <f t="shared" ref="R15:Y15" si="1">+R13+R14</f>
        <v>0</v>
      </c>
      <c r="S15" s="791">
        <f t="shared" si="1"/>
        <v>0</v>
      </c>
      <c r="T15" s="791">
        <f t="shared" si="1"/>
        <v>0</v>
      </c>
      <c r="U15" s="791">
        <f t="shared" si="1"/>
        <v>0</v>
      </c>
      <c r="V15" s="791">
        <f t="shared" si="1"/>
        <v>0</v>
      </c>
      <c r="W15" s="791">
        <f t="shared" si="1"/>
        <v>0</v>
      </c>
      <c r="X15" s="791">
        <f t="shared" si="1"/>
        <v>6000000</v>
      </c>
      <c r="Y15" s="792">
        <f t="shared" si="1"/>
        <v>12000000</v>
      </c>
      <c r="AA15" s="788"/>
      <c r="AB15" s="284"/>
      <c r="AC15" s="844" t="s">
        <v>204</v>
      </c>
      <c r="AD15" s="845"/>
      <c r="AE15" s="791">
        <f t="shared" ref="AE15:AL15" si="2">+AE13+AE14</f>
        <v>0</v>
      </c>
      <c r="AF15" s="791">
        <f t="shared" si="2"/>
        <v>0</v>
      </c>
      <c r="AG15" s="791">
        <f t="shared" si="2"/>
        <v>0</v>
      </c>
      <c r="AH15" s="791">
        <f t="shared" si="2"/>
        <v>0</v>
      </c>
      <c r="AI15" s="791">
        <f t="shared" si="2"/>
        <v>0</v>
      </c>
      <c r="AJ15" s="791">
        <f t="shared" si="2"/>
        <v>0</v>
      </c>
      <c r="AK15" s="791">
        <f t="shared" si="2"/>
        <v>6000000</v>
      </c>
      <c r="AL15" s="792">
        <f t="shared" si="2"/>
        <v>12000000</v>
      </c>
    </row>
    <row r="16" spans="1:38">
      <c r="A16" s="788"/>
      <c r="B16" s="284"/>
      <c r="C16" s="844" t="s">
        <v>205</v>
      </c>
      <c r="D16" s="845"/>
      <c r="E16" s="791">
        <f t="shared" ref="E16:L16" si="3">+E12+E15</f>
        <v>30000</v>
      </c>
      <c r="F16" s="791">
        <f t="shared" si="3"/>
        <v>50000</v>
      </c>
      <c r="G16" s="791">
        <f t="shared" si="3"/>
        <v>160000</v>
      </c>
      <c r="H16" s="791">
        <f t="shared" si="3"/>
        <v>1250000</v>
      </c>
      <c r="I16" s="791">
        <f t="shared" si="3"/>
        <v>2000000</v>
      </c>
      <c r="J16" s="791">
        <f t="shared" si="3"/>
        <v>10000000</v>
      </c>
      <c r="K16" s="791">
        <f t="shared" si="3"/>
        <v>24000000</v>
      </c>
      <c r="L16" s="792">
        <f t="shared" si="3"/>
        <v>24000000</v>
      </c>
      <c r="M16" s="337"/>
      <c r="N16" s="788"/>
      <c r="O16" s="284"/>
      <c r="P16" s="844" t="s">
        <v>205</v>
      </c>
      <c r="Q16" s="845"/>
      <c r="R16" s="791">
        <f t="shared" ref="R16:Y16" si="4">+R12+R15</f>
        <v>30000</v>
      </c>
      <c r="S16" s="791">
        <f t="shared" si="4"/>
        <v>50000</v>
      </c>
      <c r="T16" s="791">
        <f t="shared" si="4"/>
        <v>160000</v>
      </c>
      <c r="U16" s="791">
        <f t="shared" si="4"/>
        <v>1250000</v>
      </c>
      <c r="V16" s="791">
        <f t="shared" si="4"/>
        <v>2000000</v>
      </c>
      <c r="W16" s="791">
        <f t="shared" si="4"/>
        <v>10000000</v>
      </c>
      <c r="X16" s="791">
        <f t="shared" si="4"/>
        <v>24000000</v>
      </c>
      <c r="Y16" s="792">
        <f t="shared" si="4"/>
        <v>24000000</v>
      </c>
      <c r="AA16" s="788"/>
      <c r="AB16" s="284"/>
      <c r="AC16" s="844" t="s">
        <v>205</v>
      </c>
      <c r="AD16" s="845"/>
      <c r="AE16" s="791">
        <f t="shared" ref="AE16:AL16" si="5">+AE12+AE15</f>
        <v>30000</v>
      </c>
      <c r="AF16" s="791">
        <f t="shared" si="5"/>
        <v>50000</v>
      </c>
      <c r="AG16" s="791">
        <f t="shared" si="5"/>
        <v>160000</v>
      </c>
      <c r="AH16" s="791">
        <f t="shared" si="5"/>
        <v>1250000</v>
      </c>
      <c r="AI16" s="791">
        <f t="shared" si="5"/>
        <v>2000000</v>
      </c>
      <c r="AJ16" s="791">
        <f t="shared" si="5"/>
        <v>10000000</v>
      </c>
      <c r="AK16" s="791">
        <f t="shared" si="5"/>
        <v>24000000</v>
      </c>
      <c r="AL16" s="792">
        <f t="shared" si="5"/>
        <v>24000000</v>
      </c>
    </row>
    <row r="17" spans="1:38">
      <c r="A17" s="788"/>
      <c r="B17" s="284"/>
      <c r="C17" s="844" t="s">
        <v>206</v>
      </c>
      <c r="D17" s="845"/>
      <c r="E17" s="791">
        <v>30</v>
      </c>
      <c r="F17" s="791">
        <v>50</v>
      </c>
      <c r="G17" s="791">
        <v>100</v>
      </c>
      <c r="H17" s="791">
        <v>500</v>
      </c>
      <c r="I17" s="791">
        <v>500</v>
      </c>
      <c r="J17" s="791">
        <v>2500</v>
      </c>
      <c r="K17" s="791">
        <v>4000</v>
      </c>
      <c r="L17" s="792">
        <v>4000</v>
      </c>
      <c r="M17" s="337"/>
      <c r="N17" s="788"/>
      <c r="O17" s="284"/>
      <c r="P17" s="844" t="s">
        <v>206</v>
      </c>
      <c r="Q17" s="845"/>
      <c r="R17" s="791">
        <v>30</v>
      </c>
      <c r="S17" s="791">
        <v>50</v>
      </c>
      <c r="T17" s="791">
        <v>100</v>
      </c>
      <c r="U17" s="791">
        <v>500</v>
      </c>
      <c r="V17" s="791">
        <v>500</v>
      </c>
      <c r="W17" s="791">
        <v>2500</v>
      </c>
      <c r="X17" s="791">
        <v>4000</v>
      </c>
      <c r="Y17" s="792">
        <v>4000</v>
      </c>
      <c r="AA17" s="788"/>
      <c r="AB17" s="284"/>
      <c r="AC17" s="844" t="s">
        <v>206</v>
      </c>
      <c r="AD17" s="1009"/>
      <c r="AE17" s="791">
        <v>30</v>
      </c>
      <c r="AF17" s="791">
        <v>50</v>
      </c>
      <c r="AG17" s="791">
        <v>100</v>
      </c>
      <c r="AH17" s="791">
        <v>500</v>
      </c>
      <c r="AI17" s="791">
        <v>500</v>
      </c>
      <c r="AJ17" s="791">
        <v>2500</v>
      </c>
      <c r="AK17" s="791">
        <v>4000</v>
      </c>
      <c r="AL17" s="792">
        <v>4000</v>
      </c>
    </row>
    <row r="18" spans="1:38">
      <c r="A18" s="788"/>
      <c r="B18" s="284"/>
      <c r="C18" s="844" t="s">
        <v>207</v>
      </c>
      <c r="D18" s="845"/>
      <c r="E18" s="791">
        <v>30</v>
      </c>
      <c r="F18" s="791">
        <v>50</v>
      </c>
      <c r="G18" s="791">
        <v>100</v>
      </c>
      <c r="H18" s="791">
        <v>500</v>
      </c>
      <c r="I18" s="791">
        <v>500</v>
      </c>
      <c r="J18" s="791">
        <v>2500</v>
      </c>
      <c r="K18" s="791">
        <v>4000</v>
      </c>
      <c r="L18" s="792">
        <v>4000</v>
      </c>
      <c r="M18" s="337"/>
      <c r="N18" s="788"/>
      <c r="O18" s="284"/>
      <c r="P18" s="844" t="s">
        <v>207</v>
      </c>
      <c r="Q18" s="845"/>
      <c r="R18" s="791">
        <v>30</v>
      </c>
      <c r="S18" s="791">
        <v>50</v>
      </c>
      <c r="T18" s="791">
        <v>100</v>
      </c>
      <c r="U18" s="791">
        <v>500</v>
      </c>
      <c r="V18" s="791">
        <v>500</v>
      </c>
      <c r="W18" s="791">
        <v>2500</v>
      </c>
      <c r="X18" s="791">
        <v>4000</v>
      </c>
      <c r="Y18" s="792">
        <v>4000</v>
      </c>
      <c r="AA18" s="788"/>
      <c r="AB18" s="284"/>
      <c r="AC18" s="844" t="s">
        <v>207</v>
      </c>
      <c r="AD18" s="1009"/>
      <c r="AE18" s="791">
        <v>30</v>
      </c>
      <c r="AF18" s="791">
        <v>50</v>
      </c>
      <c r="AG18" s="791">
        <v>100</v>
      </c>
      <c r="AH18" s="791">
        <v>500</v>
      </c>
      <c r="AI18" s="791">
        <v>500</v>
      </c>
      <c r="AJ18" s="791">
        <v>2500</v>
      </c>
      <c r="AK18" s="791">
        <v>4000</v>
      </c>
      <c r="AL18" s="792">
        <v>4000</v>
      </c>
    </row>
    <row r="19" spans="1:38">
      <c r="A19" s="788"/>
      <c r="B19" s="284"/>
      <c r="C19" s="844" t="s">
        <v>208</v>
      </c>
      <c r="D19" s="845"/>
      <c r="E19" s="791">
        <v>30</v>
      </c>
      <c r="F19" s="791">
        <v>50</v>
      </c>
      <c r="G19" s="791">
        <v>100</v>
      </c>
      <c r="H19" s="791">
        <v>500</v>
      </c>
      <c r="I19" s="791">
        <v>500</v>
      </c>
      <c r="J19" s="791">
        <v>2500</v>
      </c>
      <c r="K19" s="791">
        <v>4000</v>
      </c>
      <c r="L19" s="792">
        <v>4000</v>
      </c>
      <c r="M19" s="337"/>
      <c r="N19" s="788"/>
      <c r="O19" s="284"/>
      <c r="P19" s="844" t="s">
        <v>208</v>
      </c>
      <c r="Q19" s="845"/>
      <c r="R19" s="791">
        <v>30</v>
      </c>
      <c r="S19" s="791">
        <v>50</v>
      </c>
      <c r="T19" s="791">
        <v>100</v>
      </c>
      <c r="U19" s="791">
        <v>500</v>
      </c>
      <c r="V19" s="791">
        <v>500</v>
      </c>
      <c r="W19" s="791">
        <v>2500</v>
      </c>
      <c r="X19" s="791">
        <v>4000</v>
      </c>
      <c r="Y19" s="792">
        <v>4000</v>
      </c>
      <c r="AA19" s="788"/>
      <c r="AB19" s="284"/>
      <c r="AC19" s="844" t="s">
        <v>208</v>
      </c>
      <c r="AD19" s="1009"/>
      <c r="AE19" s="791">
        <v>30</v>
      </c>
      <c r="AF19" s="791">
        <v>50</v>
      </c>
      <c r="AG19" s="791">
        <v>100</v>
      </c>
      <c r="AH19" s="791">
        <v>500</v>
      </c>
      <c r="AI19" s="791">
        <v>500</v>
      </c>
      <c r="AJ19" s="791">
        <v>2500</v>
      </c>
      <c r="AK19" s="791">
        <v>4000</v>
      </c>
      <c r="AL19" s="792">
        <v>4000</v>
      </c>
    </row>
    <row r="20" spans="1:38">
      <c r="A20" s="472"/>
      <c r="B20" s="272"/>
      <c r="C20" s="272"/>
      <c r="D20" s="842"/>
      <c r="E20" s="793"/>
      <c r="F20" s="793"/>
      <c r="G20" s="793"/>
      <c r="H20" s="793"/>
      <c r="I20" s="793"/>
      <c r="J20" s="793"/>
      <c r="K20" s="793"/>
      <c r="L20" s="794"/>
      <c r="M20" s="338"/>
      <c r="N20" s="472"/>
      <c r="O20" s="272"/>
      <c r="P20" s="272"/>
      <c r="Q20" s="842"/>
      <c r="R20" s="793"/>
      <c r="S20" s="793"/>
      <c r="T20" s="793"/>
      <c r="U20" s="793"/>
      <c r="V20" s="793"/>
      <c r="W20" s="793"/>
      <c r="X20" s="793"/>
      <c r="Y20" s="794"/>
      <c r="AA20" s="472"/>
      <c r="AB20" s="272"/>
      <c r="AC20" s="272"/>
      <c r="AD20" s="999"/>
      <c r="AE20" s="793"/>
      <c r="AF20" s="793"/>
      <c r="AG20" s="793"/>
      <c r="AH20" s="793"/>
      <c r="AI20" s="793"/>
      <c r="AJ20" s="793"/>
      <c r="AK20" s="793"/>
      <c r="AL20" s="794"/>
    </row>
    <row r="21" spans="1:38">
      <c r="A21" s="788"/>
      <c r="B21" s="284"/>
      <c r="C21" s="844" t="s">
        <v>209</v>
      </c>
      <c r="D21" s="845"/>
      <c r="E21" s="791">
        <f t="shared" ref="E21:L21" si="6">+E16/E17</f>
        <v>1000</v>
      </c>
      <c r="F21" s="791">
        <f t="shared" si="6"/>
        <v>1000</v>
      </c>
      <c r="G21" s="791">
        <f t="shared" si="6"/>
        <v>1600</v>
      </c>
      <c r="H21" s="791">
        <f t="shared" si="6"/>
        <v>2500</v>
      </c>
      <c r="I21" s="791">
        <f t="shared" si="6"/>
        <v>4000</v>
      </c>
      <c r="J21" s="791">
        <f t="shared" si="6"/>
        <v>4000</v>
      </c>
      <c r="K21" s="791">
        <f t="shared" si="6"/>
        <v>6000</v>
      </c>
      <c r="L21" s="792">
        <f t="shared" si="6"/>
        <v>6000</v>
      </c>
      <c r="M21" s="337"/>
      <c r="N21" s="788"/>
      <c r="O21" s="284"/>
      <c r="P21" s="844" t="s">
        <v>209</v>
      </c>
      <c r="Q21" s="845"/>
      <c r="R21" s="791">
        <f t="shared" ref="R21:Y21" si="7">+R16/R17</f>
        <v>1000</v>
      </c>
      <c r="S21" s="791">
        <f t="shared" si="7"/>
        <v>1000</v>
      </c>
      <c r="T21" s="791">
        <f t="shared" si="7"/>
        <v>1600</v>
      </c>
      <c r="U21" s="791">
        <f t="shared" si="7"/>
        <v>2500</v>
      </c>
      <c r="V21" s="791">
        <f t="shared" si="7"/>
        <v>4000</v>
      </c>
      <c r="W21" s="791">
        <f t="shared" si="7"/>
        <v>4000</v>
      </c>
      <c r="X21" s="791">
        <f t="shared" si="7"/>
        <v>6000</v>
      </c>
      <c r="Y21" s="792">
        <f t="shared" si="7"/>
        <v>6000</v>
      </c>
      <c r="AA21" s="788"/>
      <c r="AB21" s="284"/>
      <c r="AC21" s="844" t="s">
        <v>209</v>
      </c>
      <c r="AD21" s="1009"/>
      <c r="AE21" s="791">
        <f t="shared" ref="AE21:AL21" si="8">+AE16/AE17</f>
        <v>1000</v>
      </c>
      <c r="AF21" s="791">
        <f t="shared" si="8"/>
        <v>1000</v>
      </c>
      <c r="AG21" s="791">
        <f t="shared" si="8"/>
        <v>1600</v>
      </c>
      <c r="AH21" s="791">
        <f t="shared" si="8"/>
        <v>2500</v>
      </c>
      <c r="AI21" s="791">
        <f t="shared" si="8"/>
        <v>4000</v>
      </c>
      <c r="AJ21" s="791">
        <f t="shared" si="8"/>
        <v>4000</v>
      </c>
      <c r="AK21" s="791">
        <f t="shared" si="8"/>
        <v>6000</v>
      </c>
      <c r="AL21" s="792">
        <f t="shared" si="8"/>
        <v>6000</v>
      </c>
    </row>
    <row r="22" spans="1:38">
      <c r="A22" s="788"/>
      <c r="B22" s="284"/>
      <c r="C22" s="844" t="s">
        <v>210</v>
      </c>
      <c r="D22" s="845"/>
      <c r="E22" s="791">
        <f t="shared" ref="E22:L22" si="9">+E12/E18</f>
        <v>1000</v>
      </c>
      <c r="F22" s="791">
        <f t="shared" si="9"/>
        <v>1000</v>
      </c>
      <c r="G22" s="791">
        <f t="shared" si="9"/>
        <v>1600</v>
      </c>
      <c r="H22" s="791">
        <f t="shared" si="9"/>
        <v>2500</v>
      </c>
      <c r="I22" s="791">
        <f t="shared" si="9"/>
        <v>4000</v>
      </c>
      <c r="J22" s="791">
        <f t="shared" si="9"/>
        <v>4000</v>
      </c>
      <c r="K22" s="791">
        <f t="shared" si="9"/>
        <v>4500</v>
      </c>
      <c r="L22" s="792">
        <f t="shared" si="9"/>
        <v>3000</v>
      </c>
      <c r="M22" s="337"/>
      <c r="N22" s="788"/>
      <c r="O22" s="284"/>
      <c r="P22" s="844" t="s">
        <v>210</v>
      </c>
      <c r="Q22" s="845"/>
      <c r="R22" s="791">
        <f t="shared" ref="R22:Y22" si="10">+R12/R18</f>
        <v>1000</v>
      </c>
      <c r="S22" s="791">
        <f t="shared" si="10"/>
        <v>1000</v>
      </c>
      <c r="T22" s="791">
        <f t="shared" si="10"/>
        <v>1600</v>
      </c>
      <c r="U22" s="791">
        <f t="shared" si="10"/>
        <v>2500</v>
      </c>
      <c r="V22" s="791">
        <f t="shared" si="10"/>
        <v>4000</v>
      </c>
      <c r="W22" s="791">
        <f t="shared" si="10"/>
        <v>4000</v>
      </c>
      <c r="X22" s="791">
        <f t="shared" si="10"/>
        <v>4500</v>
      </c>
      <c r="Y22" s="792">
        <f t="shared" si="10"/>
        <v>3000</v>
      </c>
      <c r="AA22" s="788"/>
      <c r="AB22" s="284"/>
      <c r="AC22" s="844" t="s">
        <v>210</v>
      </c>
      <c r="AD22" s="1009"/>
      <c r="AE22" s="791">
        <f t="shared" ref="AE22:AL22" si="11">+AE12/AE18</f>
        <v>1000</v>
      </c>
      <c r="AF22" s="791">
        <f t="shared" si="11"/>
        <v>1000</v>
      </c>
      <c r="AG22" s="791">
        <f t="shared" si="11"/>
        <v>1600</v>
      </c>
      <c r="AH22" s="791">
        <f t="shared" si="11"/>
        <v>2500</v>
      </c>
      <c r="AI22" s="791">
        <f t="shared" si="11"/>
        <v>4000</v>
      </c>
      <c r="AJ22" s="791">
        <f t="shared" si="11"/>
        <v>4000</v>
      </c>
      <c r="AK22" s="791">
        <f t="shared" si="11"/>
        <v>4500</v>
      </c>
      <c r="AL22" s="792">
        <f t="shared" si="11"/>
        <v>3000</v>
      </c>
    </row>
    <row r="23" spans="1:38">
      <c r="A23" s="788"/>
      <c r="B23" s="284"/>
      <c r="C23" s="844" t="s">
        <v>211</v>
      </c>
      <c r="D23" s="845"/>
      <c r="E23" s="791">
        <f t="shared" ref="E23:L23" si="12">+E15/E19</f>
        <v>0</v>
      </c>
      <c r="F23" s="791">
        <f t="shared" si="12"/>
        <v>0</v>
      </c>
      <c r="G23" s="791">
        <f t="shared" si="12"/>
        <v>0</v>
      </c>
      <c r="H23" s="791">
        <f t="shared" si="12"/>
        <v>0</v>
      </c>
      <c r="I23" s="791">
        <f t="shared" si="12"/>
        <v>0</v>
      </c>
      <c r="J23" s="791">
        <f t="shared" si="12"/>
        <v>0</v>
      </c>
      <c r="K23" s="791">
        <f t="shared" si="12"/>
        <v>1500</v>
      </c>
      <c r="L23" s="792">
        <f t="shared" si="12"/>
        <v>3000</v>
      </c>
      <c r="M23" s="337"/>
      <c r="N23" s="788"/>
      <c r="O23" s="284"/>
      <c r="P23" s="844" t="s">
        <v>211</v>
      </c>
      <c r="Q23" s="845"/>
      <c r="R23" s="791">
        <f t="shared" ref="R23:Y23" si="13">+R15/R19</f>
        <v>0</v>
      </c>
      <c r="S23" s="791">
        <f t="shared" si="13"/>
        <v>0</v>
      </c>
      <c r="T23" s="791">
        <f t="shared" si="13"/>
        <v>0</v>
      </c>
      <c r="U23" s="791">
        <f t="shared" si="13"/>
        <v>0</v>
      </c>
      <c r="V23" s="791">
        <f t="shared" si="13"/>
        <v>0</v>
      </c>
      <c r="W23" s="791">
        <f t="shared" si="13"/>
        <v>0</v>
      </c>
      <c r="X23" s="791">
        <f t="shared" si="13"/>
        <v>1500</v>
      </c>
      <c r="Y23" s="792">
        <f t="shared" si="13"/>
        <v>3000</v>
      </c>
      <c r="AA23" s="788"/>
      <c r="AB23" s="284"/>
      <c r="AC23" s="844" t="s">
        <v>211</v>
      </c>
      <c r="AD23" s="1009"/>
      <c r="AE23" s="791">
        <f t="shared" ref="AE23:AL23" si="14">+AE15/AE19</f>
        <v>0</v>
      </c>
      <c r="AF23" s="791">
        <f t="shared" si="14"/>
        <v>0</v>
      </c>
      <c r="AG23" s="791">
        <f t="shared" si="14"/>
        <v>0</v>
      </c>
      <c r="AH23" s="791">
        <f t="shared" si="14"/>
        <v>0</v>
      </c>
      <c r="AI23" s="791">
        <f t="shared" si="14"/>
        <v>0</v>
      </c>
      <c r="AJ23" s="791">
        <f t="shared" si="14"/>
        <v>0</v>
      </c>
      <c r="AK23" s="791">
        <f t="shared" si="14"/>
        <v>1500</v>
      </c>
      <c r="AL23" s="792">
        <f t="shared" si="14"/>
        <v>3000</v>
      </c>
    </row>
    <row r="24" spans="1:38">
      <c r="A24" s="472"/>
      <c r="B24" s="272"/>
      <c r="C24" s="272"/>
      <c r="D24" s="842"/>
      <c r="E24" s="793"/>
      <c r="F24" s="793"/>
      <c r="G24" s="793"/>
      <c r="H24" s="793"/>
      <c r="I24" s="793"/>
      <c r="J24" s="793"/>
      <c r="K24" s="793"/>
      <c r="L24" s="794"/>
      <c r="M24" s="338"/>
      <c r="N24" s="472"/>
      <c r="O24" s="272"/>
      <c r="P24" s="272"/>
      <c r="Q24" s="842"/>
      <c r="R24" s="793"/>
      <c r="S24" s="793"/>
      <c r="T24" s="793"/>
      <c r="U24" s="793"/>
      <c r="V24" s="793"/>
      <c r="W24" s="793"/>
      <c r="X24" s="793"/>
      <c r="Y24" s="794"/>
      <c r="AA24" s="472"/>
      <c r="AB24" s="272"/>
      <c r="AC24" s="272"/>
      <c r="AD24" s="999"/>
      <c r="AE24" s="793"/>
      <c r="AF24" s="793"/>
      <c r="AG24" s="793"/>
      <c r="AH24" s="793"/>
      <c r="AI24" s="793"/>
      <c r="AJ24" s="793"/>
      <c r="AK24" s="793"/>
      <c r="AL24" s="794"/>
    </row>
    <row r="25" spans="1:38">
      <c r="A25" s="788"/>
      <c r="B25" s="284"/>
      <c r="C25" s="844" t="s">
        <v>212</v>
      </c>
      <c r="D25" s="845"/>
      <c r="E25" s="286">
        <f t="shared" ref="E25:L26" si="15">+E18</f>
        <v>30</v>
      </c>
      <c r="F25" s="286">
        <f t="shared" si="15"/>
        <v>50</v>
      </c>
      <c r="G25" s="286">
        <f t="shared" si="15"/>
        <v>100</v>
      </c>
      <c r="H25" s="286">
        <f t="shared" si="15"/>
        <v>500</v>
      </c>
      <c r="I25" s="286">
        <f t="shared" si="15"/>
        <v>500</v>
      </c>
      <c r="J25" s="286">
        <f t="shared" si="15"/>
        <v>2500</v>
      </c>
      <c r="K25" s="286">
        <f t="shared" si="15"/>
        <v>4000</v>
      </c>
      <c r="L25" s="795">
        <f t="shared" si="15"/>
        <v>4000</v>
      </c>
      <c r="M25" s="339"/>
      <c r="N25" s="788"/>
      <c r="O25" s="284"/>
      <c r="P25" s="844" t="s">
        <v>212</v>
      </c>
      <c r="Q25" s="845"/>
      <c r="R25" s="286">
        <f t="shared" ref="R25:Y26" si="16">+R18</f>
        <v>30</v>
      </c>
      <c r="S25" s="286">
        <f t="shared" si="16"/>
        <v>50</v>
      </c>
      <c r="T25" s="286">
        <f t="shared" si="16"/>
        <v>100</v>
      </c>
      <c r="U25" s="286">
        <f t="shared" si="16"/>
        <v>500</v>
      </c>
      <c r="V25" s="286">
        <f t="shared" si="16"/>
        <v>500</v>
      </c>
      <c r="W25" s="286">
        <f t="shared" si="16"/>
        <v>2500</v>
      </c>
      <c r="X25" s="286">
        <f t="shared" si="16"/>
        <v>4000</v>
      </c>
      <c r="Y25" s="795">
        <f t="shared" si="16"/>
        <v>4000</v>
      </c>
      <c r="AA25" s="788"/>
      <c r="AB25" s="284"/>
      <c r="AC25" s="844" t="s">
        <v>212</v>
      </c>
      <c r="AD25" s="1009"/>
      <c r="AE25" s="286">
        <f t="shared" ref="AE25:AL26" si="17">+AE18</f>
        <v>30</v>
      </c>
      <c r="AF25" s="286">
        <f t="shared" si="17"/>
        <v>50</v>
      </c>
      <c r="AG25" s="286">
        <f t="shared" si="17"/>
        <v>100</v>
      </c>
      <c r="AH25" s="286">
        <f t="shared" si="17"/>
        <v>500</v>
      </c>
      <c r="AI25" s="286">
        <f t="shared" si="17"/>
        <v>500</v>
      </c>
      <c r="AJ25" s="286">
        <f t="shared" si="17"/>
        <v>2500</v>
      </c>
      <c r="AK25" s="286">
        <f t="shared" si="17"/>
        <v>4000</v>
      </c>
      <c r="AL25" s="795">
        <f t="shared" si="17"/>
        <v>4000</v>
      </c>
    </row>
    <row r="26" spans="1:38">
      <c r="A26" s="788"/>
      <c r="B26" s="284"/>
      <c r="C26" s="844" t="s">
        <v>213</v>
      </c>
      <c r="D26" s="845"/>
      <c r="E26" s="791">
        <f t="shared" si="15"/>
        <v>30</v>
      </c>
      <c r="F26" s="791">
        <f t="shared" si="15"/>
        <v>50</v>
      </c>
      <c r="G26" s="791">
        <f t="shared" si="15"/>
        <v>100</v>
      </c>
      <c r="H26" s="791">
        <f t="shared" si="15"/>
        <v>500</v>
      </c>
      <c r="I26" s="791">
        <f t="shared" si="15"/>
        <v>500</v>
      </c>
      <c r="J26" s="791">
        <f t="shared" si="15"/>
        <v>2500</v>
      </c>
      <c r="K26" s="791">
        <f t="shared" si="15"/>
        <v>4000</v>
      </c>
      <c r="L26" s="792">
        <f t="shared" si="15"/>
        <v>4000</v>
      </c>
      <c r="M26" s="337"/>
      <c r="N26" s="788"/>
      <c r="O26" s="284"/>
      <c r="P26" s="844" t="s">
        <v>213</v>
      </c>
      <c r="Q26" s="845"/>
      <c r="R26" s="791">
        <f t="shared" si="16"/>
        <v>30</v>
      </c>
      <c r="S26" s="791">
        <f t="shared" si="16"/>
        <v>50</v>
      </c>
      <c r="T26" s="791">
        <f t="shared" si="16"/>
        <v>100</v>
      </c>
      <c r="U26" s="791">
        <f t="shared" si="16"/>
        <v>500</v>
      </c>
      <c r="V26" s="791">
        <f t="shared" si="16"/>
        <v>500</v>
      </c>
      <c r="W26" s="791">
        <f t="shared" si="16"/>
        <v>2500</v>
      </c>
      <c r="X26" s="791">
        <f t="shared" si="16"/>
        <v>4000</v>
      </c>
      <c r="Y26" s="792">
        <f t="shared" si="16"/>
        <v>4000</v>
      </c>
      <c r="AA26" s="788"/>
      <c r="AB26" s="284"/>
      <c r="AC26" s="844" t="s">
        <v>213</v>
      </c>
      <c r="AD26" s="1009"/>
      <c r="AE26" s="791">
        <f t="shared" si="17"/>
        <v>30</v>
      </c>
      <c r="AF26" s="791">
        <f t="shared" si="17"/>
        <v>50</v>
      </c>
      <c r="AG26" s="791">
        <f t="shared" si="17"/>
        <v>100</v>
      </c>
      <c r="AH26" s="791">
        <f t="shared" si="17"/>
        <v>500</v>
      </c>
      <c r="AI26" s="791">
        <f t="shared" si="17"/>
        <v>500</v>
      </c>
      <c r="AJ26" s="791">
        <f t="shared" si="17"/>
        <v>2500</v>
      </c>
      <c r="AK26" s="791">
        <f t="shared" si="17"/>
        <v>4000</v>
      </c>
      <c r="AL26" s="792">
        <f t="shared" si="17"/>
        <v>4000</v>
      </c>
    </row>
    <row r="27" spans="1:38">
      <c r="A27" s="788"/>
      <c r="B27" s="284"/>
      <c r="C27" s="284"/>
      <c r="D27" s="845"/>
      <c r="E27" s="791"/>
      <c r="F27" s="791"/>
      <c r="G27" s="791"/>
      <c r="H27" s="791"/>
      <c r="I27" s="791"/>
      <c r="J27" s="791"/>
      <c r="K27" s="791"/>
      <c r="L27" s="792"/>
      <c r="M27" s="337"/>
      <c r="N27" s="788"/>
      <c r="O27" s="284"/>
      <c r="P27" s="284"/>
      <c r="Q27" s="845"/>
      <c r="R27" s="791"/>
      <c r="S27" s="791"/>
      <c r="T27" s="791"/>
      <c r="U27" s="791"/>
      <c r="V27" s="791"/>
      <c r="W27" s="791"/>
      <c r="X27" s="791"/>
      <c r="Y27" s="792"/>
      <c r="AA27" s="788"/>
      <c r="AB27" s="284"/>
      <c r="AC27" s="284"/>
      <c r="AD27" s="1009"/>
      <c r="AE27" s="791"/>
      <c r="AF27" s="791"/>
      <c r="AG27" s="791"/>
      <c r="AH27" s="791"/>
      <c r="AI27" s="791"/>
      <c r="AJ27" s="791"/>
      <c r="AK27" s="791"/>
      <c r="AL27" s="792"/>
    </row>
    <row r="28" spans="1:38">
      <c r="A28" s="788"/>
      <c r="B28" s="284"/>
      <c r="C28" s="844" t="s">
        <v>214</v>
      </c>
      <c r="D28" s="846" t="s">
        <v>215</v>
      </c>
      <c r="E28" s="791">
        <v>0</v>
      </c>
      <c r="F28" s="791">
        <v>0</v>
      </c>
      <c r="G28" s="791">
        <v>0</v>
      </c>
      <c r="H28" s="791">
        <v>0</v>
      </c>
      <c r="I28" s="791">
        <v>0</v>
      </c>
      <c r="J28" s="791">
        <v>0</v>
      </c>
      <c r="K28" s="791">
        <v>0</v>
      </c>
      <c r="L28" s="792">
        <v>0</v>
      </c>
      <c r="M28" s="337"/>
      <c r="N28" s="788"/>
      <c r="O28" s="284"/>
      <c r="P28" s="844" t="s">
        <v>214</v>
      </c>
      <c r="Q28" s="846" t="s">
        <v>215</v>
      </c>
      <c r="R28" s="791">
        <v>0</v>
      </c>
      <c r="S28" s="791">
        <v>0</v>
      </c>
      <c r="T28" s="791">
        <v>0</v>
      </c>
      <c r="U28" s="791">
        <v>0</v>
      </c>
      <c r="V28" s="791">
        <v>0</v>
      </c>
      <c r="W28" s="791">
        <v>0</v>
      </c>
      <c r="X28" s="791">
        <v>0</v>
      </c>
      <c r="Y28" s="792">
        <v>0</v>
      </c>
      <c r="AA28" s="788"/>
      <c r="AB28" s="284"/>
      <c r="AC28" s="844" t="s">
        <v>214</v>
      </c>
      <c r="AD28" s="997" t="s">
        <v>215</v>
      </c>
      <c r="AE28" s="791">
        <v>0</v>
      </c>
      <c r="AF28" s="791">
        <v>0</v>
      </c>
      <c r="AG28" s="791">
        <v>0</v>
      </c>
      <c r="AH28" s="791">
        <v>0</v>
      </c>
      <c r="AI28" s="791">
        <v>0</v>
      </c>
      <c r="AJ28" s="791">
        <v>0</v>
      </c>
      <c r="AK28" s="791">
        <v>0</v>
      </c>
      <c r="AL28" s="792">
        <v>0</v>
      </c>
    </row>
    <row r="29" spans="1:38">
      <c r="A29" s="472"/>
      <c r="B29" s="272"/>
      <c r="C29" s="272"/>
      <c r="D29" s="842"/>
      <c r="E29" s="272"/>
      <c r="F29" s="272"/>
      <c r="G29" s="272"/>
      <c r="H29" s="272"/>
      <c r="I29" s="272"/>
      <c r="J29" s="272"/>
      <c r="K29" s="272"/>
      <c r="L29" s="467"/>
      <c r="M29" s="255"/>
      <c r="N29" s="472"/>
      <c r="O29" s="272"/>
      <c r="P29" s="272"/>
      <c r="Q29" s="842"/>
      <c r="R29" s="272"/>
      <c r="S29" s="272"/>
      <c r="T29" s="272"/>
      <c r="U29" s="272"/>
      <c r="V29" s="272"/>
      <c r="W29" s="272"/>
      <c r="X29" s="272"/>
      <c r="Y29" s="467"/>
      <c r="AA29" s="472"/>
      <c r="AB29" s="272"/>
      <c r="AC29" s="272"/>
      <c r="AD29" s="999"/>
      <c r="AE29" s="272"/>
      <c r="AF29" s="272"/>
      <c r="AG29" s="272"/>
      <c r="AH29" s="272"/>
      <c r="AI29" s="272"/>
      <c r="AJ29" s="272"/>
      <c r="AK29" s="272"/>
      <c r="AL29" s="467"/>
    </row>
    <row r="30" spans="1:38">
      <c r="A30" s="472"/>
      <c r="B30" s="272"/>
      <c r="C30" s="272"/>
      <c r="D30" s="842"/>
      <c r="E30" s="272"/>
      <c r="F30" s="272"/>
      <c r="G30" s="272"/>
      <c r="H30" s="272"/>
      <c r="I30" s="272"/>
      <c r="J30" s="272"/>
      <c r="K30" s="272"/>
      <c r="L30" s="467"/>
      <c r="M30" s="255"/>
      <c r="N30" s="472"/>
      <c r="O30" s="272"/>
      <c r="P30" s="272"/>
      <c r="Q30" s="842"/>
      <c r="R30" s="272"/>
      <c r="S30" s="272"/>
      <c r="T30" s="272"/>
      <c r="U30" s="272"/>
      <c r="V30" s="272"/>
      <c r="W30" s="272"/>
      <c r="X30" s="272"/>
      <c r="Y30" s="467"/>
      <c r="AA30" s="472"/>
      <c r="AB30" s="272"/>
      <c r="AC30" s="272"/>
      <c r="AD30" s="999"/>
      <c r="AE30" s="272"/>
      <c r="AF30" s="272"/>
      <c r="AG30" s="272"/>
      <c r="AH30" s="272"/>
      <c r="AI30" s="272"/>
      <c r="AJ30" s="272"/>
      <c r="AK30" s="272"/>
      <c r="AL30" s="467"/>
    </row>
    <row r="31" spans="1:38" ht="15.75">
      <c r="A31" s="799">
        <v>0</v>
      </c>
      <c r="B31" s="800" t="s">
        <v>216</v>
      </c>
      <c r="C31" s="280"/>
      <c r="D31" s="842"/>
      <c r="E31" s="836" t="s">
        <v>815</v>
      </c>
      <c r="F31" s="836" t="s">
        <v>815</v>
      </c>
      <c r="G31" s="836" t="s">
        <v>814</v>
      </c>
      <c r="H31" s="836" t="s">
        <v>814</v>
      </c>
      <c r="I31" s="836" t="s">
        <v>814</v>
      </c>
      <c r="J31" s="836" t="s">
        <v>814</v>
      </c>
      <c r="K31" s="836" t="s">
        <v>814</v>
      </c>
      <c r="L31" s="837" t="s">
        <v>814</v>
      </c>
      <c r="M31" s="340"/>
      <c r="N31" s="799">
        <v>0</v>
      </c>
      <c r="O31" s="800" t="s">
        <v>216</v>
      </c>
      <c r="P31" s="280"/>
      <c r="Q31" s="842"/>
      <c r="R31" s="836" t="s">
        <v>815</v>
      </c>
      <c r="S31" s="836" t="s">
        <v>815</v>
      </c>
      <c r="T31" s="836" t="s">
        <v>814</v>
      </c>
      <c r="U31" s="836" t="s">
        <v>814</v>
      </c>
      <c r="V31" s="836" t="s">
        <v>814</v>
      </c>
      <c r="W31" s="836" t="s">
        <v>814</v>
      </c>
      <c r="X31" s="836" t="s">
        <v>814</v>
      </c>
      <c r="Y31" s="837" t="s">
        <v>814</v>
      </c>
      <c r="AA31" s="799">
        <v>0</v>
      </c>
      <c r="AB31" s="800" t="s">
        <v>216</v>
      </c>
      <c r="AC31" s="280"/>
      <c r="AD31" s="999"/>
      <c r="AE31" s="836" t="s">
        <v>815</v>
      </c>
      <c r="AF31" s="836" t="s">
        <v>815</v>
      </c>
      <c r="AG31" s="836" t="s">
        <v>814</v>
      </c>
      <c r="AH31" s="836" t="s">
        <v>814</v>
      </c>
      <c r="AI31" s="836" t="s">
        <v>814</v>
      </c>
      <c r="AJ31" s="836" t="s">
        <v>814</v>
      </c>
      <c r="AK31" s="836" t="s">
        <v>814</v>
      </c>
      <c r="AL31" s="837" t="s">
        <v>814</v>
      </c>
    </row>
    <row r="32" spans="1:38">
      <c r="A32" s="788"/>
      <c r="B32" s="284"/>
      <c r="C32" s="284"/>
      <c r="D32" s="847" t="s">
        <v>168</v>
      </c>
      <c r="E32" s="341"/>
      <c r="F32" s="793"/>
      <c r="G32" s="341"/>
      <c r="H32" s="793"/>
      <c r="I32" s="793"/>
      <c r="J32" s="793"/>
      <c r="K32" s="793"/>
      <c r="L32" s="794"/>
      <c r="M32" s="608"/>
      <c r="N32" s="788"/>
      <c r="O32" s="284"/>
      <c r="P32" s="284"/>
      <c r="Q32" s="847" t="s">
        <v>168</v>
      </c>
      <c r="R32" s="341">
        <v>0</v>
      </c>
      <c r="S32" s="793">
        <f>+$R$32</f>
        <v>0</v>
      </c>
      <c r="T32" s="341">
        <v>0</v>
      </c>
      <c r="U32" s="793">
        <f>+$T$32</f>
        <v>0</v>
      </c>
      <c r="V32" s="793">
        <f>+$T$32</f>
        <v>0</v>
      </c>
      <c r="W32" s="793">
        <f>+$T$32</f>
        <v>0</v>
      </c>
      <c r="X32" s="793">
        <f>+$T$32</f>
        <v>0</v>
      </c>
      <c r="Y32" s="794">
        <f>+$T$32</f>
        <v>0</v>
      </c>
      <c r="AA32" s="788"/>
      <c r="AB32" s="284"/>
      <c r="AC32" s="284"/>
      <c r="AD32" s="1010" t="s">
        <v>168</v>
      </c>
      <c r="AE32" s="341">
        <v>0</v>
      </c>
      <c r="AF32" s="793">
        <f>+$R$32</f>
        <v>0</v>
      </c>
      <c r="AG32" s="341">
        <v>0</v>
      </c>
      <c r="AH32" s="793">
        <f>+$T$32</f>
        <v>0</v>
      </c>
      <c r="AI32" s="793">
        <f>+$T$32</f>
        <v>0</v>
      </c>
      <c r="AJ32" s="793">
        <f>+$T$32</f>
        <v>0</v>
      </c>
      <c r="AK32" s="793">
        <f>+$T$32</f>
        <v>0</v>
      </c>
      <c r="AL32" s="794">
        <f>+$T$32</f>
        <v>0</v>
      </c>
    </row>
    <row r="33" spans="1:38">
      <c r="A33" s="472"/>
      <c r="B33" s="272"/>
      <c r="C33" s="272"/>
      <c r="D33" s="842"/>
      <c r="E33" s="272"/>
      <c r="F33" s="272"/>
      <c r="G33" s="272"/>
      <c r="H33" s="272"/>
      <c r="I33" s="272"/>
      <c r="J33" s="272"/>
      <c r="K33" s="272"/>
      <c r="L33" s="467"/>
      <c r="M33" s="255"/>
      <c r="N33" s="472"/>
      <c r="O33" s="272"/>
      <c r="P33" s="272"/>
      <c r="Q33" s="842"/>
      <c r="R33" s="272"/>
      <c r="S33" s="272"/>
      <c r="T33" s="272"/>
      <c r="U33" s="272"/>
      <c r="V33" s="272"/>
      <c r="W33" s="272"/>
      <c r="X33" s="272"/>
      <c r="Y33" s="467"/>
      <c r="AA33" s="472"/>
      <c r="AB33" s="272"/>
      <c r="AC33" s="272"/>
      <c r="AD33" s="999"/>
      <c r="AE33" s="272"/>
      <c r="AF33" s="272"/>
      <c r="AG33" s="272"/>
      <c r="AH33" s="272"/>
      <c r="AI33" s="272"/>
      <c r="AJ33" s="272"/>
      <c r="AK33" s="272"/>
      <c r="AL33" s="467"/>
    </row>
    <row r="34" spans="1:38" ht="15.75">
      <c r="A34" s="799">
        <v>1</v>
      </c>
      <c r="B34" s="800" t="s">
        <v>129</v>
      </c>
      <c r="C34" s="280"/>
      <c r="D34" s="843"/>
      <c r="E34" s="272"/>
      <c r="F34" s="272"/>
      <c r="G34" s="272"/>
      <c r="H34" s="272"/>
      <c r="I34" s="272"/>
      <c r="J34" s="272"/>
      <c r="K34" s="272"/>
      <c r="L34" s="467"/>
      <c r="M34" s="255"/>
      <c r="N34" s="799">
        <v>1</v>
      </c>
      <c r="O34" s="800" t="s">
        <v>129</v>
      </c>
      <c r="P34" s="280"/>
      <c r="Q34" s="843"/>
      <c r="R34" s="272"/>
      <c r="S34" s="272"/>
      <c r="T34" s="272"/>
      <c r="U34" s="272"/>
      <c r="V34" s="272"/>
      <c r="W34" s="272"/>
      <c r="X34" s="272"/>
      <c r="Y34" s="467"/>
      <c r="AA34" s="799">
        <v>1</v>
      </c>
      <c r="AB34" s="800" t="s">
        <v>129</v>
      </c>
      <c r="AC34" s="280"/>
      <c r="AD34" s="1001"/>
      <c r="AE34" s="272"/>
      <c r="AF34" s="272"/>
      <c r="AG34" s="272"/>
      <c r="AH34" s="272"/>
      <c r="AI34" s="272"/>
      <c r="AJ34" s="272"/>
      <c r="AK34" s="272"/>
      <c r="AL34" s="467"/>
    </row>
    <row r="35" spans="1:38">
      <c r="A35" s="472"/>
      <c r="B35" s="801" t="s">
        <v>736</v>
      </c>
      <c r="C35" s="801" t="s">
        <v>130</v>
      </c>
      <c r="D35" s="843"/>
      <c r="E35" s="272"/>
      <c r="F35" s="272"/>
      <c r="G35" s="272"/>
      <c r="H35" s="272"/>
      <c r="I35" s="272"/>
      <c r="J35" s="272"/>
      <c r="K35" s="272"/>
      <c r="L35" s="467"/>
      <c r="M35" s="255"/>
      <c r="N35" s="472"/>
      <c r="O35" s="801" t="s">
        <v>736</v>
      </c>
      <c r="P35" s="801" t="s">
        <v>130</v>
      </c>
      <c r="Q35" s="843"/>
      <c r="R35" s="272"/>
      <c r="S35" s="272"/>
      <c r="T35" s="272"/>
      <c r="U35" s="272"/>
      <c r="V35" s="272"/>
      <c r="W35" s="272"/>
      <c r="X35" s="272"/>
      <c r="Y35" s="467"/>
      <c r="AA35" s="472"/>
      <c r="AB35" s="801" t="s">
        <v>736</v>
      </c>
      <c r="AC35" s="801" t="s">
        <v>130</v>
      </c>
      <c r="AD35" s="1001"/>
      <c r="AE35" s="272"/>
      <c r="AF35" s="272"/>
      <c r="AG35" s="272"/>
      <c r="AH35" s="272"/>
      <c r="AI35" s="272"/>
      <c r="AJ35" s="272"/>
      <c r="AK35" s="272"/>
      <c r="AL35" s="467"/>
    </row>
    <row r="36" spans="1:38">
      <c r="A36" s="472"/>
      <c r="B36" s="272"/>
      <c r="C36" s="801" t="s">
        <v>740</v>
      </c>
      <c r="D36" s="842"/>
      <c r="E36" s="272"/>
      <c r="F36" s="272"/>
      <c r="G36" s="272"/>
      <c r="H36" s="272"/>
      <c r="I36" s="272"/>
      <c r="J36" s="272"/>
      <c r="K36" s="272"/>
      <c r="L36" s="467"/>
      <c r="M36" s="255"/>
      <c r="N36" s="472"/>
      <c r="O36" s="272"/>
      <c r="P36" s="801" t="s">
        <v>740</v>
      </c>
      <c r="Q36" s="999"/>
      <c r="R36" s="272"/>
      <c r="S36" s="272"/>
      <c r="T36" s="272"/>
      <c r="U36" s="272"/>
      <c r="V36" s="272"/>
      <c r="W36" s="272"/>
      <c r="X36" s="272"/>
      <c r="Y36" s="467"/>
      <c r="AA36" s="472"/>
      <c r="AB36" s="272"/>
      <c r="AC36" s="801" t="s">
        <v>740</v>
      </c>
      <c r="AD36" s="999"/>
      <c r="AE36" s="272"/>
      <c r="AF36" s="272"/>
      <c r="AG36" s="272"/>
      <c r="AH36" s="272"/>
      <c r="AI36" s="272"/>
      <c r="AJ36" s="272"/>
      <c r="AK36" s="272"/>
      <c r="AL36" s="467"/>
    </row>
    <row r="37" spans="1:38">
      <c r="A37" s="472"/>
      <c r="B37" s="272"/>
      <c r="C37" s="848" t="s">
        <v>11</v>
      </c>
      <c r="D37" s="842"/>
      <c r="E37" s="272"/>
      <c r="F37" s="272"/>
      <c r="G37" s="272"/>
      <c r="H37" s="272"/>
      <c r="I37" s="272"/>
      <c r="J37" s="272"/>
      <c r="K37" s="272"/>
      <c r="L37" s="467"/>
      <c r="M37" s="255"/>
      <c r="N37" s="472"/>
      <c r="O37" s="272"/>
      <c r="P37" s="848" t="s">
        <v>11</v>
      </c>
      <c r="Q37" s="999"/>
      <c r="R37" s="272"/>
      <c r="S37" s="272"/>
      <c r="T37" s="272"/>
      <c r="U37" s="272"/>
      <c r="V37" s="272"/>
      <c r="W37" s="272"/>
      <c r="X37" s="272"/>
      <c r="Y37" s="467"/>
      <c r="AA37" s="472"/>
      <c r="AB37" s="272"/>
      <c r="AC37" s="848" t="s">
        <v>11</v>
      </c>
      <c r="AD37" s="999"/>
      <c r="AE37" s="272"/>
      <c r="AF37" s="272"/>
      <c r="AG37" s="272"/>
      <c r="AH37" s="272"/>
      <c r="AI37" s="272"/>
      <c r="AJ37" s="272"/>
      <c r="AK37" s="272"/>
      <c r="AL37" s="467"/>
    </row>
    <row r="38" spans="1:38">
      <c r="A38" s="472"/>
      <c r="B38" s="272"/>
      <c r="C38" s="848" t="s">
        <v>169</v>
      </c>
      <c r="D38" s="842"/>
      <c r="E38" s="272"/>
      <c r="F38" s="272"/>
      <c r="G38" s="272"/>
      <c r="H38" s="272"/>
      <c r="I38" s="272"/>
      <c r="J38" s="272"/>
      <c r="K38" s="272"/>
      <c r="L38" s="467"/>
      <c r="M38" s="255"/>
      <c r="N38" s="472"/>
      <c r="O38" s="272"/>
      <c r="P38" s="848" t="s">
        <v>169</v>
      </c>
      <c r="Q38" s="999"/>
      <c r="R38" s="272"/>
      <c r="S38" s="272"/>
      <c r="T38" s="272"/>
      <c r="U38" s="272"/>
      <c r="V38" s="272"/>
      <c r="W38" s="272"/>
      <c r="X38" s="272"/>
      <c r="Y38" s="467"/>
      <c r="AA38" s="472"/>
      <c r="AB38" s="272"/>
      <c r="AC38" s="848" t="s">
        <v>169</v>
      </c>
      <c r="AD38" s="999"/>
      <c r="AE38" s="272"/>
      <c r="AF38" s="272"/>
      <c r="AG38" s="272"/>
      <c r="AH38" s="272"/>
      <c r="AI38" s="272"/>
      <c r="AJ38" s="272"/>
      <c r="AK38" s="272"/>
      <c r="AL38" s="467"/>
    </row>
    <row r="39" spans="1:38">
      <c r="A39" s="472"/>
      <c r="B39" s="272"/>
      <c r="C39" s="848" t="s">
        <v>170</v>
      </c>
      <c r="D39" s="842"/>
      <c r="E39" s="272"/>
      <c r="F39" s="272"/>
      <c r="G39" s="272"/>
      <c r="H39" s="272"/>
      <c r="I39" s="272"/>
      <c r="J39" s="272"/>
      <c r="K39" s="272"/>
      <c r="L39" s="467"/>
      <c r="M39" s="255"/>
      <c r="N39" s="472"/>
      <c r="O39" s="272"/>
      <c r="P39" s="848" t="s">
        <v>170</v>
      </c>
      <c r="Q39" s="999"/>
      <c r="R39" s="272"/>
      <c r="S39" s="272"/>
      <c r="T39" s="272"/>
      <c r="U39" s="272"/>
      <c r="V39" s="272"/>
      <c r="W39" s="272"/>
      <c r="X39" s="272"/>
      <c r="Y39" s="467"/>
      <c r="AA39" s="472"/>
      <c r="AB39" s="272"/>
      <c r="AC39" s="848" t="s">
        <v>170</v>
      </c>
      <c r="AD39" s="999"/>
      <c r="AE39" s="272"/>
      <c r="AF39" s="272"/>
      <c r="AG39" s="272"/>
      <c r="AH39" s="272"/>
      <c r="AI39" s="272"/>
      <c r="AJ39" s="272"/>
      <c r="AK39" s="272"/>
      <c r="AL39" s="467"/>
    </row>
    <row r="40" spans="1:38">
      <c r="A40" s="472"/>
      <c r="B40" s="272"/>
      <c r="C40" s="342"/>
      <c r="D40" s="842"/>
      <c r="E40" s="272"/>
      <c r="F40" s="272"/>
      <c r="G40" s="272"/>
      <c r="H40" s="272"/>
      <c r="I40" s="272"/>
      <c r="J40" s="272"/>
      <c r="K40" s="272"/>
      <c r="L40" s="467"/>
      <c r="M40" s="255"/>
      <c r="N40" s="472"/>
      <c r="O40" s="272"/>
      <c r="P40" s="342"/>
      <c r="Q40" s="999"/>
      <c r="R40" s="272"/>
      <c r="S40" s="272"/>
      <c r="T40" s="272"/>
      <c r="U40" s="272"/>
      <c r="V40" s="272"/>
      <c r="W40" s="272"/>
      <c r="X40" s="272"/>
      <c r="Y40" s="467"/>
      <c r="AA40" s="472"/>
      <c r="AB40" s="272"/>
      <c r="AC40" s="342"/>
      <c r="AD40" s="999"/>
      <c r="AE40" s="272"/>
      <c r="AF40" s="272"/>
      <c r="AG40" s="272"/>
      <c r="AH40" s="272"/>
      <c r="AI40" s="272"/>
      <c r="AJ40" s="272"/>
      <c r="AK40" s="272"/>
      <c r="AL40" s="467"/>
    </row>
    <row r="41" spans="1:38">
      <c r="A41" s="472"/>
      <c r="B41" s="272"/>
      <c r="C41" s="849" t="s">
        <v>861</v>
      </c>
      <c r="D41" s="850"/>
      <c r="E41" s="290"/>
      <c r="F41" s="290"/>
      <c r="G41" s="290"/>
      <c r="H41" s="290"/>
      <c r="I41" s="290"/>
      <c r="J41" s="290"/>
      <c r="K41" s="290"/>
      <c r="L41" s="804"/>
      <c r="M41" s="343"/>
      <c r="N41" s="472"/>
      <c r="O41" s="272"/>
      <c r="P41" s="849" t="s">
        <v>861</v>
      </c>
      <c r="Q41" s="1006"/>
      <c r="R41" s="290"/>
      <c r="S41" s="290"/>
      <c r="T41" s="290"/>
      <c r="U41" s="290"/>
      <c r="V41" s="290"/>
      <c r="W41" s="290"/>
      <c r="X41" s="290"/>
      <c r="Y41" s="804"/>
      <c r="AA41" s="472"/>
      <c r="AB41" s="272"/>
      <c r="AC41" s="849" t="s">
        <v>861</v>
      </c>
      <c r="AD41" s="1006"/>
      <c r="AE41" s="290"/>
      <c r="AF41" s="290"/>
      <c r="AG41" s="290"/>
      <c r="AH41" s="290"/>
      <c r="AI41" s="290"/>
      <c r="AJ41" s="290"/>
      <c r="AK41" s="290"/>
      <c r="AL41" s="804"/>
    </row>
    <row r="42" spans="1:38">
      <c r="A42" s="472"/>
      <c r="B42" s="272"/>
      <c r="C42" s="849" t="s">
        <v>252</v>
      </c>
      <c r="D42" s="851"/>
      <c r="E42" s="290"/>
      <c r="F42" s="290"/>
      <c r="G42" s="290"/>
      <c r="H42" s="290"/>
      <c r="I42" s="290"/>
      <c r="J42" s="290"/>
      <c r="K42" s="290"/>
      <c r="L42" s="804"/>
      <c r="M42" s="343"/>
      <c r="N42" s="472"/>
      <c r="O42" s="272"/>
      <c r="P42" s="849" t="s">
        <v>252</v>
      </c>
      <c r="Q42" s="1007"/>
      <c r="R42" s="290"/>
      <c r="S42" s="290"/>
      <c r="T42" s="290"/>
      <c r="U42" s="290"/>
      <c r="V42" s="290"/>
      <c r="W42" s="290"/>
      <c r="X42" s="290"/>
      <c r="Y42" s="804"/>
      <c r="AA42" s="472"/>
      <c r="AB42" s="272"/>
      <c r="AC42" s="849" t="s">
        <v>252</v>
      </c>
      <c r="AD42" s="1007"/>
      <c r="AE42" s="290"/>
      <c r="AF42" s="290"/>
      <c r="AG42" s="290"/>
      <c r="AH42" s="290"/>
      <c r="AI42" s="290"/>
      <c r="AJ42" s="290"/>
      <c r="AK42" s="290"/>
      <c r="AL42" s="804"/>
    </row>
    <row r="43" spans="1:38">
      <c r="A43" s="472"/>
      <c r="B43" s="272"/>
      <c r="C43" s="849" t="s">
        <v>12</v>
      </c>
      <c r="D43" s="851"/>
      <c r="E43" s="290"/>
      <c r="F43" s="290"/>
      <c r="G43" s="290"/>
      <c r="H43" s="290"/>
      <c r="I43" s="290"/>
      <c r="J43" s="290"/>
      <c r="K43" s="290"/>
      <c r="L43" s="804"/>
      <c r="M43" s="343"/>
      <c r="N43" s="472"/>
      <c r="O43" s="272"/>
      <c r="P43" s="849" t="s">
        <v>12</v>
      </c>
      <c r="Q43" s="1007"/>
      <c r="R43" s="290"/>
      <c r="S43" s="290"/>
      <c r="T43" s="290"/>
      <c r="U43" s="290"/>
      <c r="V43" s="290"/>
      <c r="W43" s="290"/>
      <c r="X43" s="290"/>
      <c r="Y43" s="804"/>
      <c r="AA43" s="472"/>
      <c r="AB43" s="272"/>
      <c r="AC43" s="849" t="s">
        <v>12</v>
      </c>
      <c r="AD43" s="1007"/>
      <c r="AE43" s="290"/>
      <c r="AF43" s="290"/>
      <c r="AG43" s="290"/>
      <c r="AH43" s="290"/>
      <c r="AI43" s="290"/>
      <c r="AJ43" s="290"/>
      <c r="AK43" s="290"/>
      <c r="AL43" s="804"/>
    </row>
    <row r="44" spans="1:38">
      <c r="A44" s="472"/>
      <c r="B44" s="272"/>
      <c r="C44" s="849" t="s">
        <v>863</v>
      </c>
      <c r="D44" s="850"/>
      <c r="E44" s="290"/>
      <c r="F44" s="290"/>
      <c r="G44" s="290"/>
      <c r="H44" s="290"/>
      <c r="I44" s="290"/>
      <c r="J44" s="290"/>
      <c r="K44" s="290"/>
      <c r="L44" s="804"/>
      <c r="M44" s="343"/>
      <c r="N44" s="472"/>
      <c r="O44" s="272"/>
      <c r="P44" s="849" t="s">
        <v>863</v>
      </c>
      <c r="Q44" s="1006"/>
      <c r="R44" s="290"/>
      <c r="S44" s="290"/>
      <c r="T44" s="290"/>
      <c r="U44" s="290"/>
      <c r="V44" s="290"/>
      <c r="W44" s="290"/>
      <c r="X44" s="290"/>
      <c r="Y44" s="804"/>
      <c r="AA44" s="472"/>
      <c r="AB44" s="272"/>
      <c r="AC44" s="849" t="s">
        <v>863</v>
      </c>
      <c r="AD44" s="1006"/>
      <c r="AE44" s="290"/>
      <c r="AF44" s="290"/>
      <c r="AG44" s="290"/>
      <c r="AH44" s="290"/>
      <c r="AI44" s="290"/>
      <c r="AJ44" s="290"/>
      <c r="AK44" s="290"/>
      <c r="AL44" s="804"/>
    </row>
    <row r="45" spans="1:38">
      <c r="A45" s="472"/>
      <c r="B45" s="272"/>
      <c r="C45" s="849" t="s">
        <v>864</v>
      </c>
      <c r="D45" s="850"/>
      <c r="E45" s="290"/>
      <c r="F45" s="290"/>
      <c r="G45" s="290"/>
      <c r="H45" s="290"/>
      <c r="I45" s="290"/>
      <c r="J45" s="290"/>
      <c r="K45" s="290"/>
      <c r="L45" s="804"/>
      <c r="M45" s="343"/>
      <c r="N45" s="472"/>
      <c r="O45" s="272"/>
      <c r="P45" s="849" t="s">
        <v>864</v>
      </c>
      <c r="Q45" s="1006"/>
      <c r="R45" s="290"/>
      <c r="S45" s="290"/>
      <c r="T45" s="290"/>
      <c r="U45" s="290"/>
      <c r="V45" s="290"/>
      <c r="W45" s="290"/>
      <c r="X45" s="290"/>
      <c r="Y45" s="804"/>
      <c r="AA45" s="472"/>
      <c r="AB45" s="272"/>
      <c r="AC45" s="849" t="s">
        <v>864</v>
      </c>
      <c r="AD45" s="1006"/>
      <c r="AE45" s="290"/>
      <c r="AF45" s="290"/>
      <c r="AG45" s="290"/>
      <c r="AH45" s="290"/>
      <c r="AI45" s="290"/>
      <c r="AJ45" s="290"/>
      <c r="AK45" s="290"/>
      <c r="AL45" s="804"/>
    </row>
    <row r="46" spans="1:38">
      <c r="A46" s="472"/>
      <c r="B46" s="272"/>
      <c r="C46" s="323"/>
      <c r="D46" s="842"/>
      <c r="E46" s="344"/>
      <c r="F46" s="344"/>
      <c r="G46" s="344"/>
      <c r="H46" s="344"/>
      <c r="I46" s="344"/>
      <c r="J46" s="344"/>
      <c r="K46" s="344"/>
      <c r="L46" s="852"/>
      <c r="M46" s="345"/>
      <c r="N46" s="472"/>
      <c r="O46" s="272"/>
      <c r="P46" s="323"/>
      <c r="Q46" s="999"/>
      <c r="R46" s="344"/>
      <c r="S46" s="344"/>
      <c r="T46" s="344"/>
      <c r="U46" s="344"/>
      <c r="V46" s="344"/>
      <c r="W46" s="344"/>
      <c r="X46" s="344"/>
      <c r="Y46" s="852"/>
      <c r="AA46" s="472"/>
      <c r="AB46" s="272"/>
      <c r="AC46" s="323"/>
      <c r="AD46" s="999"/>
      <c r="AE46" s="344"/>
      <c r="AF46" s="344"/>
      <c r="AG46" s="344"/>
      <c r="AH46" s="344"/>
      <c r="AI46" s="344"/>
      <c r="AJ46" s="344"/>
      <c r="AK46" s="344"/>
      <c r="AL46" s="852"/>
    </row>
    <row r="47" spans="1:38">
      <c r="A47" s="472"/>
      <c r="B47" s="272"/>
      <c r="C47" s="849" t="s">
        <v>744</v>
      </c>
      <c r="D47" s="853"/>
      <c r="E47" s="344"/>
      <c r="F47" s="344"/>
      <c r="G47" s="344"/>
      <c r="H47" s="344"/>
      <c r="I47" s="344"/>
      <c r="J47" s="344"/>
      <c r="K47" s="344"/>
      <c r="L47" s="852"/>
      <c r="M47" s="345"/>
      <c r="N47" s="472"/>
      <c r="O47" s="272"/>
      <c r="P47" s="849" t="s">
        <v>744</v>
      </c>
      <c r="Q47" s="1008"/>
      <c r="R47" s="344"/>
      <c r="S47" s="344"/>
      <c r="T47" s="344"/>
      <c r="U47" s="344"/>
      <c r="V47" s="344"/>
      <c r="W47" s="344"/>
      <c r="X47" s="344"/>
      <c r="Y47" s="852"/>
      <c r="AA47" s="472"/>
      <c r="AB47" s="272"/>
      <c r="AC47" s="849" t="s">
        <v>744</v>
      </c>
      <c r="AD47" s="1008"/>
      <c r="AE47" s="344"/>
      <c r="AF47" s="344"/>
      <c r="AG47" s="344"/>
      <c r="AH47" s="344"/>
      <c r="AI47" s="344"/>
      <c r="AJ47" s="344"/>
      <c r="AK47" s="344"/>
      <c r="AL47" s="852"/>
    </row>
    <row r="48" spans="1:38">
      <c r="A48" s="472"/>
      <c r="B48" s="272"/>
      <c r="C48" s="324"/>
      <c r="D48" s="842"/>
      <c r="E48" s="272"/>
      <c r="F48" s="272"/>
      <c r="G48" s="272"/>
      <c r="H48" s="272"/>
      <c r="I48" s="272"/>
      <c r="J48" s="272"/>
      <c r="K48" s="272"/>
      <c r="L48" s="467"/>
      <c r="M48" s="255"/>
      <c r="N48" s="472"/>
      <c r="O48" s="272"/>
      <c r="P48" s="324"/>
      <c r="Q48" s="999"/>
      <c r="R48" s="272"/>
      <c r="S48" s="272"/>
      <c r="T48" s="272"/>
      <c r="U48" s="272"/>
      <c r="V48" s="272"/>
      <c r="W48" s="272"/>
      <c r="X48" s="272"/>
      <c r="Y48" s="467"/>
      <c r="AA48" s="472"/>
      <c r="AB48" s="272"/>
      <c r="AC48" s="324"/>
      <c r="AD48" s="999"/>
      <c r="AE48" s="272"/>
      <c r="AF48" s="272"/>
      <c r="AG48" s="272"/>
      <c r="AH48" s="272"/>
      <c r="AI48" s="272"/>
      <c r="AJ48" s="272"/>
      <c r="AK48" s="272"/>
      <c r="AL48" s="467"/>
    </row>
    <row r="49" spans="1:38">
      <c r="A49" s="472"/>
      <c r="B49" s="272"/>
      <c r="C49" s="854" t="s">
        <v>131</v>
      </c>
      <c r="D49" s="996" t="s">
        <v>132</v>
      </c>
      <c r="E49" s="940">
        <f>E25</f>
        <v>30</v>
      </c>
      <c r="F49" s="284">
        <f t="shared" ref="F49:L50" si="18">F25</f>
        <v>50</v>
      </c>
      <c r="G49" s="284">
        <f t="shared" si="18"/>
        <v>100</v>
      </c>
      <c r="H49" s="284">
        <f t="shared" si="18"/>
        <v>500</v>
      </c>
      <c r="I49" s="284">
        <f t="shared" si="18"/>
        <v>500</v>
      </c>
      <c r="J49" s="284">
        <f t="shared" si="18"/>
        <v>2500</v>
      </c>
      <c r="K49" s="284">
        <f t="shared" si="18"/>
        <v>4000</v>
      </c>
      <c r="L49" s="941">
        <f t="shared" si="18"/>
        <v>4000</v>
      </c>
      <c r="M49" s="346"/>
      <c r="N49" s="472"/>
      <c r="O49" s="272"/>
      <c r="P49" s="854" t="s">
        <v>131</v>
      </c>
      <c r="Q49" s="996" t="s">
        <v>132</v>
      </c>
      <c r="R49" s="940">
        <f>R25</f>
        <v>30</v>
      </c>
      <c r="S49" s="284">
        <f t="shared" ref="S49:Y50" si="19">S25</f>
        <v>50</v>
      </c>
      <c r="T49" s="284">
        <f t="shared" si="19"/>
        <v>100</v>
      </c>
      <c r="U49" s="284">
        <f t="shared" si="19"/>
        <v>500</v>
      </c>
      <c r="V49" s="284">
        <f t="shared" si="19"/>
        <v>500</v>
      </c>
      <c r="W49" s="284">
        <f t="shared" si="19"/>
        <v>2500</v>
      </c>
      <c r="X49" s="284">
        <f t="shared" si="19"/>
        <v>4000</v>
      </c>
      <c r="Y49" s="941">
        <f t="shared" si="19"/>
        <v>4000</v>
      </c>
      <c r="AA49" s="472"/>
      <c r="AB49" s="272"/>
      <c r="AC49" s="854" t="s">
        <v>131</v>
      </c>
      <c r="AD49" s="996" t="s">
        <v>132</v>
      </c>
      <c r="AE49" s="940">
        <f>AE25</f>
        <v>30</v>
      </c>
      <c r="AF49" s="284">
        <f t="shared" ref="AF49:AL50" si="20">AF25</f>
        <v>50</v>
      </c>
      <c r="AG49" s="284">
        <f t="shared" si="20"/>
        <v>100</v>
      </c>
      <c r="AH49" s="284">
        <f t="shared" si="20"/>
        <v>500</v>
      </c>
      <c r="AI49" s="284">
        <f t="shared" si="20"/>
        <v>500</v>
      </c>
      <c r="AJ49" s="284">
        <f t="shared" si="20"/>
        <v>2500</v>
      </c>
      <c r="AK49" s="284">
        <f t="shared" si="20"/>
        <v>4000</v>
      </c>
      <c r="AL49" s="941">
        <f t="shared" si="20"/>
        <v>4000</v>
      </c>
    </row>
    <row r="50" spans="1:38">
      <c r="A50" s="472"/>
      <c r="B50" s="272"/>
      <c r="C50" s="322"/>
      <c r="D50" s="996" t="s">
        <v>133</v>
      </c>
      <c r="E50" s="940">
        <f>E26</f>
        <v>30</v>
      </c>
      <c r="F50" s="284">
        <f t="shared" si="18"/>
        <v>50</v>
      </c>
      <c r="G50" s="284">
        <f t="shared" si="18"/>
        <v>100</v>
      </c>
      <c r="H50" s="284">
        <f t="shared" si="18"/>
        <v>500</v>
      </c>
      <c r="I50" s="284">
        <f t="shared" si="18"/>
        <v>500</v>
      </c>
      <c r="J50" s="284">
        <f t="shared" si="18"/>
        <v>2500</v>
      </c>
      <c r="K50" s="284">
        <f t="shared" si="18"/>
        <v>4000</v>
      </c>
      <c r="L50" s="941">
        <f t="shared" si="18"/>
        <v>4000</v>
      </c>
      <c r="M50" s="346"/>
      <c r="N50" s="472"/>
      <c r="O50" s="272"/>
      <c r="P50" s="322"/>
      <c r="Q50" s="996" t="s">
        <v>133</v>
      </c>
      <c r="R50" s="940">
        <f>R26</f>
        <v>30</v>
      </c>
      <c r="S50" s="284">
        <f t="shared" si="19"/>
        <v>50</v>
      </c>
      <c r="T50" s="284">
        <f t="shared" si="19"/>
        <v>100</v>
      </c>
      <c r="U50" s="284">
        <f t="shared" si="19"/>
        <v>500</v>
      </c>
      <c r="V50" s="284">
        <f t="shared" si="19"/>
        <v>500</v>
      </c>
      <c r="W50" s="284">
        <f t="shared" si="19"/>
        <v>2500</v>
      </c>
      <c r="X50" s="284">
        <f t="shared" si="19"/>
        <v>4000</v>
      </c>
      <c r="Y50" s="941">
        <f t="shared" si="19"/>
        <v>4000</v>
      </c>
      <c r="AA50" s="472"/>
      <c r="AB50" s="272"/>
      <c r="AC50" s="322"/>
      <c r="AD50" s="996" t="s">
        <v>133</v>
      </c>
      <c r="AE50" s="940">
        <f>AE26</f>
        <v>30</v>
      </c>
      <c r="AF50" s="284">
        <f t="shared" si="20"/>
        <v>50</v>
      </c>
      <c r="AG50" s="284">
        <f t="shared" si="20"/>
        <v>100</v>
      </c>
      <c r="AH50" s="284">
        <f t="shared" si="20"/>
        <v>500</v>
      </c>
      <c r="AI50" s="284">
        <f t="shared" si="20"/>
        <v>500</v>
      </c>
      <c r="AJ50" s="284">
        <f t="shared" si="20"/>
        <v>2500</v>
      </c>
      <c r="AK50" s="284">
        <f t="shared" si="20"/>
        <v>4000</v>
      </c>
      <c r="AL50" s="941">
        <f t="shared" si="20"/>
        <v>4000</v>
      </c>
    </row>
    <row r="51" spans="1:38">
      <c r="A51" s="472"/>
      <c r="B51" s="272"/>
      <c r="C51" s="324"/>
      <c r="D51" s="997" t="s">
        <v>134</v>
      </c>
      <c r="E51" s="940">
        <f>E49</f>
        <v>30</v>
      </c>
      <c r="F51" s="284">
        <f t="shared" ref="F51:L51" si="21">F49</f>
        <v>50</v>
      </c>
      <c r="G51" s="284">
        <f t="shared" si="21"/>
        <v>100</v>
      </c>
      <c r="H51" s="284">
        <f t="shared" si="21"/>
        <v>500</v>
      </c>
      <c r="I51" s="284">
        <f t="shared" si="21"/>
        <v>500</v>
      </c>
      <c r="J51" s="284">
        <f t="shared" si="21"/>
        <v>2500</v>
      </c>
      <c r="K51" s="284">
        <f t="shared" si="21"/>
        <v>4000</v>
      </c>
      <c r="L51" s="941">
        <f t="shared" si="21"/>
        <v>4000</v>
      </c>
      <c r="M51" s="346"/>
      <c r="N51" s="472"/>
      <c r="O51" s="272"/>
      <c r="P51" s="324"/>
      <c r="Q51" s="997" t="s">
        <v>134</v>
      </c>
      <c r="R51" s="940">
        <f>R49</f>
        <v>30</v>
      </c>
      <c r="S51" s="284">
        <f t="shared" ref="S51:Y51" si="22">S49</f>
        <v>50</v>
      </c>
      <c r="T51" s="284">
        <f t="shared" si="22"/>
        <v>100</v>
      </c>
      <c r="U51" s="284">
        <f t="shared" si="22"/>
        <v>500</v>
      </c>
      <c r="V51" s="284">
        <f t="shared" si="22"/>
        <v>500</v>
      </c>
      <c r="W51" s="284">
        <f t="shared" si="22"/>
        <v>2500</v>
      </c>
      <c r="X51" s="284">
        <f t="shared" si="22"/>
        <v>4000</v>
      </c>
      <c r="Y51" s="941">
        <f t="shared" si="22"/>
        <v>4000</v>
      </c>
      <c r="AA51" s="472"/>
      <c r="AB51" s="272"/>
      <c r="AC51" s="324"/>
      <c r="AD51" s="997" t="s">
        <v>134</v>
      </c>
      <c r="AE51" s="940">
        <f>AE49</f>
        <v>30</v>
      </c>
      <c r="AF51" s="284">
        <f t="shared" ref="AF51:AL51" si="23">AF49</f>
        <v>50</v>
      </c>
      <c r="AG51" s="284">
        <f t="shared" si="23"/>
        <v>100</v>
      </c>
      <c r="AH51" s="284">
        <f t="shared" si="23"/>
        <v>500</v>
      </c>
      <c r="AI51" s="284">
        <f t="shared" si="23"/>
        <v>500</v>
      </c>
      <c r="AJ51" s="284">
        <f t="shared" si="23"/>
        <v>2500</v>
      </c>
      <c r="AK51" s="284">
        <f t="shared" si="23"/>
        <v>4000</v>
      </c>
      <c r="AL51" s="941">
        <f t="shared" si="23"/>
        <v>4000</v>
      </c>
    </row>
    <row r="52" spans="1:38">
      <c r="A52" s="472"/>
      <c r="B52" s="272"/>
      <c r="C52" s="324"/>
      <c r="D52" s="996" t="s">
        <v>14</v>
      </c>
      <c r="E52" s="1011"/>
      <c r="F52" s="293"/>
      <c r="G52" s="293"/>
      <c r="H52" s="293"/>
      <c r="I52" s="293"/>
      <c r="J52" s="293"/>
      <c r="K52" s="293"/>
      <c r="L52" s="978"/>
      <c r="M52" s="347"/>
      <c r="N52" s="472"/>
      <c r="O52" s="272"/>
      <c r="P52" s="324"/>
      <c r="Q52" s="996" t="s">
        <v>14</v>
      </c>
      <c r="R52" s="1011"/>
      <c r="S52" s="293"/>
      <c r="T52" s="293"/>
      <c r="U52" s="293"/>
      <c r="V52" s="293"/>
      <c r="W52" s="293"/>
      <c r="X52" s="293"/>
      <c r="Y52" s="978"/>
      <c r="AA52" s="472"/>
      <c r="AB52" s="272"/>
      <c r="AC52" s="324"/>
      <c r="AD52" s="996" t="s">
        <v>14</v>
      </c>
      <c r="AE52" s="1011"/>
      <c r="AF52" s="293"/>
      <c r="AG52" s="293"/>
      <c r="AH52" s="293"/>
      <c r="AI52" s="293"/>
      <c r="AJ52" s="293"/>
      <c r="AK52" s="293"/>
      <c r="AL52" s="978"/>
    </row>
    <row r="53" spans="1:38">
      <c r="A53" s="472"/>
      <c r="B53" s="272"/>
      <c r="C53" s="324"/>
      <c r="D53" s="996" t="s">
        <v>13</v>
      </c>
      <c r="E53" s="1011">
        <f>E49*E52</f>
        <v>0</v>
      </c>
      <c r="F53" s="293">
        <f t="shared" ref="F53:L53" si="24">F49*F52</f>
        <v>0</v>
      </c>
      <c r="G53" s="293">
        <f t="shared" si="24"/>
        <v>0</v>
      </c>
      <c r="H53" s="293">
        <f t="shared" si="24"/>
        <v>0</v>
      </c>
      <c r="I53" s="293">
        <f t="shared" si="24"/>
        <v>0</v>
      </c>
      <c r="J53" s="293">
        <f t="shared" si="24"/>
        <v>0</v>
      </c>
      <c r="K53" s="293">
        <f t="shared" si="24"/>
        <v>0</v>
      </c>
      <c r="L53" s="978">
        <f t="shared" si="24"/>
        <v>0</v>
      </c>
      <c r="M53" s="347"/>
      <c r="N53" s="472"/>
      <c r="O53" s="272"/>
      <c r="P53" s="324"/>
      <c r="Q53" s="996" t="s">
        <v>13</v>
      </c>
      <c r="R53" s="1011">
        <f>R49*R52</f>
        <v>0</v>
      </c>
      <c r="S53" s="293">
        <f t="shared" ref="S53:Y53" si="25">S49*S52</f>
        <v>0</v>
      </c>
      <c r="T53" s="293">
        <f t="shared" si="25"/>
        <v>0</v>
      </c>
      <c r="U53" s="293">
        <f t="shared" si="25"/>
        <v>0</v>
      </c>
      <c r="V53" s="293">
        <f t="shared" si="25"/>
        <v>0</v>
      </c>
      <c r="W53" s="293">
        <f t="shared" si="25"/>
        <v>0</v>
      </c>
      <c r="X53" s="293">
        <f t="shared" si="25"/>
        <v>0</v>
      </c>
      <c r="Y53" s="978">
        <f t="shared" si="25"/>
        <v>0</v>
      </c>
      <c r="AA53" s="472"/>
      <c r="AB53" s="272"/>
      <c r="AC53" s="324"/>
      <c r="AD53" s="996" t="s">
        <v>13</v>
      </c>
      <c r="AE53" s="1011">
        <f>AE49*AE52</f>
        <v>0</v>
      </c>
      <c r="AF53" s="293">
        <f t="shared" ref="AF53:AL53" si="26">AF49*AF52</f>
        <v>0</v>
      </c>
      <c r="AG53" s="293">
        <f t="shared" si="26"/>
        <v>0</v>
      </c>
      <c r="AH53" s="293">
        <f t="shared" si="26"/>
        <v>0</v>
      </c>
      <c r="AI53" s="293">
        <f t="shared" si="26"/>
        <v>0</v>
      </c>
      <c r="AJ53" s="293">
        <f t="shared" si="26"/>
        <v>0</v>
      </c>
      <c r="AK53" s="293">
        <f t="shared" si="26"/>
        <v>0</v>
      </c>
      <c r="AL53" s="978">
        <f t="shared" si="26"/>
        <v>0</v>
      </c>
    </row>
    <row r="54" spans="1:38">
      <c r="A54" s="856"/>
      <c r="B54" s="325"/>
      <c r="C54" s="325"/>
      <c r="D54" s="998" t="s">
        <v>171</v>
      </c>
      <c r="E54" s="942">
        <f>E53*D41</f>
        <v>0</v>
      </c>
      <c r="F54" s="326">
        <f t="shared" ref="F54:L54" si="27">F53*E41</f>
        <v>0</v>
      </c>
      <c r="G54" s="326">
        <f t="shared" si="27"/>
        <v>0</v>
      </c>
      <c r="H54" s="326">
        <f t="shared" si="27"/>
        <v>0</v>
      </c>
      <c r="I54" s="326">
        <f t="shared" si="27"/>
        <v>0</v>
      </c>
      <c r="J54" s="326">
        <f t="shared" si="27"/>
        <v>0</v>
      </c>
      <c r="K54" s="326">
        <f t="shared" si="27"/>
        <v>0</v>
      </c>
      <c r="L54" s="943">
        <f t="shared" si="27"/>
        <v>0</v>
      </c>
      <c r="M54" s="348"/>
      <c r="N54" s="856"/>
      <c r="O54" s="325"/>
      <c r="P54" s="325"/>
      <c r="Q54" s="998" t="s">
        <v>171</v>
      </c>
      <c r="R54" s="942">
        <f>R53*Q41</f>
        <v>0</v>
      </c>
      <c r="S54" s="326">
        <f t="shared" ref="S54:Y54" si="28">S53*R41</f>
        <v>0</v>
      </c>
      <c r="T54" s="326">
        <f t="shared" si="28"/>
        <v>0</v>
      </c>
      <c r="U54" s="326">
        <f t="shared" si="28"/>
        <v>0</v>
      </c>
      <c r="V54" s="326">
        <f t="shared" si="28"/>
        <v>0</v>
      </c>
      <c r="W54" s="326">
        <f t="shared" si="28"/>
        <v>0</v>
      </c>
      <c r="X54" s="326">
        <f t="shared" si="28"/>
        <v>0</v>
      </c>
      <c r="Y54" s="943">
        <f t="shared" si="28"/>
        <v>0</v>
      </c>
      <c r="AA54" s="856"/>
      <c r="AB54" s="325"/>
      <c r="AC54" s="325"/>
      <c r="AD54" s="998" t="s">
        <v>171</v>
      </c>
      <c r="AE54" s="942">
        <f>AE53*AD41</f>
        <v>0</v>
      </c>
      <c r="AF54" s="326">
        <f t="shared" ref="AF54:AL54" si="29">AF53*AE41</f>
        <v>0</v>
      </c>
      <c r="AG54" s="326">
        <f t="shared" si="29"/>
        <v>0</v>
      </c>
      <c r="AH54" s="326">
        <f t="shared" si="29"/>
        <v>0</v>
      </c>
      <c r="AI54" s="326">
        <f t="shared" si="29"/>
        <v>0</v>
      </c>
      <c r="AJ54" s="326">
        <f t="shared" si="29"/>
        <v>0</v>
      </c>
      <c r="AK54" s="326">
        <f t="shared" si="29"/>
        <v>0</v>
      </c>
      <c r="AL54" s="943">
        <f t="shared" si="29"/>
        <v>0</v>
      </c>
    </row>
    <row r="55" spans="1:38">
      <c r="A55" s="472"/>
      <c r="B55" s="272"/>
      <c r="C55" s="324"/>
      <c r="D55" s="999"/>
      <c r="E55" s="1012"/>
      <c r="F55" s="349"/>
      <c r="G55" s="349"/>
      <c r="H55" s="349"/>
      <c r="I55" s="349"/>
      <c r="J55" s="349"/>
      <c r="K55" s="349"/>
      <c r="L55" s="1013"/>
      <c r="M55" s="350"/>
      <c r="N55" s="472"/>
      <c r="O55" s="272"/>
      <c r="P55" s="324"/>
      <c r="Q55" s="999"/>
      <c r="R55" s="1012"/>
      <c r="S55" s="349"/>
      <c r="T55" s="349"/>
      <c r="U55" s="349"/>
      <c r="V55" s="349"/>
      <c r="W55" s="349"/>
      <c r="X55" s="349"/>
      <c r="Y55" s="1013"/>
      <c r="AA55" s="472"/>
      <c r="AB55" s="272"/>
      <c r="AC55" s="324"/>
      <c r="AD55" s="999"/>
      <c r="AE55" s="1012"/>
      <c r="AF55" s="349"/>
      <c r="AG55" s="349"/>
      <c r="AH55" s="349"/>
      <c r="AI55" s="349"/>
      <c r="AJ55" s="349"/>
      <c r="AK55" s="349"/>
      <c r="AL55" s="1013"/>
    </row>
    <row r="56" spans="1:38">
      <c r="A56" s="472"/>
      <c r="B56" s="272"/>
      <c r="C56" s="854" t="s">
        <v>172</v>
      </c>
      <c r="D56" s="999"/>
      <c r="E56" s="946"/>
      <c r="F56" s="272"/>
      <c r="G56" s="272"/>
      <c r="H56" s="272"/>
      <c r="I56" s="272"/>
      <c r="J56" s="272"/>
      <c r="K56" s="272"/>
      <c r="L56" s="894"/>
      <c r="M56" s="255"/>
      <c r="N56" s="472"/>
      <c r="O56" s="272"/>
      <c r="P56" s="854" t="s">
        <v>172</v>
      </c>
      <c r="Q56" s="999"/>
      <c r="R56" s="946"/>
      <c r="S56" s="272"/>
      <c r="T56" s="272"/>
      <c r="U56" s="272"/>
      <c r="V56" s="272"/>
      <c r="W56" s="272"/>
      <c r="X56" s="272"/>
      <c r="Y56" s="894"/>
      <c r="AA56" s="472"/>
      <c r="AB56" s="272"/>
      <c r="AC56" s="854" t="s">
        <v>172</v>
      </c>
      <c r="AD56" s="999"/>
      <c r="AE56" s="946"/>
      <c r="AF56" s="272"/>
      <c r="AG56" s="272"/>
      <c r="AH56" s="272"/>
      <c r="AI56" s="272"/>
      <c r="AJ56" s="272"/>
      <c r="AK56" s="272"/>
      <c r="AL56" s="894"/>
    </row>
    <row r="57" spans="1:38">
      <c r="A57" s="472"/>
      <c r="B57" s="272"/>
      <c r="C57" s="324"/>
      <c r="D57" s="996" t="s">
        <v>173</v>
      </c>
      <c r="E57" s="940">
        <f>E49*E22</f>
        <v>30000</v>
      </c>
      <c r="F57" s="284">
        <f t="shared" ref="F57:L57" si="30">F49*F22</f>
        <v>50000</v>
      </c>
      <c r="G57" s="284">
        <f t="shared" si="30"/>
        <v>160000</v>
      </c>
      <c r="H57" s="284">
        <f t="shared" si="30"/>
        <v>1250000</v>
      </c>
      <c r="I57" s="284">
        <f t="shared" si="30"/>
        <v>2000000</v>
      </c>
      <c r="J57" s="284">
        <f t="shared" si="30"/>
        <v>10000000</v>
      </c>
      <c r="K57" s="284">
        <f t="shared" si="30"/>
        <v>18000000</v>
      </c>
      <c r="L57" s="941">
        <f t="shared" si="30"/>
        <v>12000000</v>
      </c>
      <c r="M57" s="346"/>
      <c r="N57" s="472"/>
      <c r="O57" s="272"/>
      <c r="P57" s="324"/>
      <c r="Q57" s="996" t="s">
        <v>173</v>
      </c>
      <c r="R57" s="940">
        <f>R49*R22</f>
        <v>30000</v>
      </c>
      <c r="S57" s="284">
        <f t="shared" ref="S57:Y57" si="31">S49*S22</f>
        <v>50000</v>
      </c>
      <c r="T57" s="284">
        <f t="shared" si="31"/>
        <v>160000</v>
      </c>
      <c r="U57" s="284">
        <f t="shared" si="31"/>
        <v>1250000</v>
      </c>
      <c r="V57" s="284">
        <f t="shared" si="31"/>
        <v>2000000</v>
      </c>
      <c r="W57" s="284">
        <f t="shared" si="31"/>
        <v>10000000</v>
      </c>
      <c r="X57" s="284">
        <f t="shared" si="31"/>
        <v>18000000</v>
      </c>
      <c r="Y57" s="941">
        <f t="shared" si="31"/>
        <v>12000000</v>
      </c>
      <c r="AA57" s="472"/>
      <c r="AB57" s="272"/>
      <c r="AC57" s="324"/>
      <c r="AD57" s="996" t="s">
        <v>173</v>
      </c>
      <c r="AE57" s="940">
        <f>AE49*AE22</f>
        <v>30000</v>
      </c>
      <c r="AF57" s="284">
        <f t="shared" ref="AF57:AL57" si="32">AF49*AF22</f>
        <v>50000</v>
      </c>
      <c r="AG57" s="284">
        <f t="shared" si="32"/>
        <v>160000</v>
      </c>
      <c r="AH57" s="284">
        <f t="shared" si="32"/>
        <v>1250000</v>
      </c>
      <c r="AI57" s="284">
        <f t="shared" si="32"/>
        <v>2000000</v>
      </c>
      <c r="AJ57" s="284">
        <f t="shared" si="32"/>
        <v>10000000</v>
      </c>
      <c r="AK57" s="284">
        <f t="shared" si="32"/>
        <v>18000000</v>
      </c>
      <c r="AL57" s="941">
        <f t="shared" si="32"/>
        <v>12000000</v>
      </c>
    </row>
    <row r="58" spans="1:38">
      <c r="A58" s="856"/>
      <c r="B58" s="325"/>
      <c r="C58" s="325"/>
      <c r="D58" s="998" t="s">
        <v>174</v>
      </c>
      <c r="E58" s="942">
        <f>E57*D44</f>
        <v>0</v>
      </c>
      <c r="F58" s="326">
        <f t="shared" ref="F58:L58" si="33">F57*E44</f>
        <v>0</v>
      </c>
      <c r="G58" s="326">
        <f t="shared" si="33"/>
        <v>0</v>
      </c>
      <c r="H58" s="326">
        <f t="shared" si="33"/>
        <v>0</v>
      </c>
      <c r="I58" s="326">
        <f t="shared" si="33"/>
        <v>0</v>
      </c>
      <c r="J58" s="326">
        <f t="shared" si="33"/>
        <v>0</v>
      </c>
      <c r="K58" s="326">
        <f t="shared" si="33"/>
        <v>0</v>
      </c>
      <c r="L58" s="943">
        <f t="shared" si="33"/>
        <v>0</v>
      </c>
      <c r="M58" s="348"/>
      <c r="N58" s="856"/>
      <c r="O58" s="325"/>
      <c r="P58" s="325"/>
      <c r="Q58" s="998" t="s">
        <v>174</v>
      </c>
      <c r="R58" s="942">
        <f>R57*Q44</f>
        <v>0</v>
      </c>
      <c r="S58" s="326">
        <f t="shared" ref="S58:Y58" si="34">S57*R44</f>
        <v>0</v>
      </c>
      <c r="T58" s="326">
        <f t="shared" si="34"/>
        <v>0</v>
      </c>
      <c r="U58" s="326">
        <f t="shared" si="34"/>
        <v>0</v>
      </c>
      <c r="V58" s="326">
        <f t="shared" si="34"/>
        <v>0</v>
      </c>
      <c r="W58" s="326">
        <f t="shared" si="34"/>
        <v>0</v>
      </c>
      <c r="X58" s="326">
        <f t="shared" si="34"/>
        <v>0</v>
      </c>
      <c r="Y58" s="943">
        <f t="shared" si="34"/>
        <v>0</v>
      </c>
      <c r="AA58" s="856"/>
      <c r="AB58" s="325"/>
      <c r="AC58" s="325"/>
      <c r="AD58" s="998" t="s">
        <v>174</v>
      </c>
      <c r="AE58" s="942">
        <f>AE57*AD44</f>
        <v>0</v>
      </c>
      <c r="AF58" s="326">
        <f t="shared" ref="AF58:AL58" si="35">AF57*AE44</f>
        <v>0</v>
      </c>
      <c r="AG58" s="326">
        <f t="shared" si="35"/>
        <v>0</v>
      </c>
      <c r="AH58" s="326">
        <f t="shared" si="35"/>
        <v>0</v>
      </c>
      <c r="AI58" s="326">
        <f t="shared" si="35"/>
        <v>0</v>
      </c>
      <c r="AJ58" s="326">
        <f t="shared" si="35"/>
        <v>0</v>
      </c>
      <c r="AK58" s="326">
        <f t="shared" si="35"/>
        <v>0</v>
      </c>
      <c r="AL58" s="943">
        <f t="shared" si="35"/>
        <v>0</v>
      </c>
    </row>
    <row r="59" spans="1:38">
      <c r="A59" s="472"/>
      <c r="B59" s="272"/>
      <c r="C59" s="324"/>
      <c r="D59" s="999"/>
      <c r="E59" s="1012"/>
      <c r="F59" s="349"/>
      <c r="G59" s="349"/>
      <c r="H59" s="349"/>
      <c r="I59" s="349"/>
      <c r="J59" s="349"/>
      <c r="K59" s="349"/>
      <c r="L59" s="1013"/>
      <c r="M59" s="350"/>
      <c r="N59" s="472"/>
      <c r="O59" s="272"/>
      <c r="P59" s="324"/>
      <c r="Q59" s="999"/>
      <c r="R59" s="1012"/>
      <c r="S59" s="349"/>
      <c r="T59" s="349"/>
      <c r="U59" s="349"/>
      <c r="V59" s="349"/>
      <c r="W59" s="349"/>
      <c r="X59" s="349"/>
      <c r="Y59" s="1013"/>
      <c r="AA59" s="472"/>
      <c r="AB59" s="272"/>
      <c r="AC59" s="324"/>
      <c r="AD59" s="999"/>
      <c r="AE59" s="1012"/>
      <c r="AF59" s="349"/>
      <c r="AG59" s="349"/>
      <c r="AH59" s="349"/>
      <c r="AI59" s="349"/>
      <c r="AJ59" s="349"/>
      <c r="AK59" s="349"/>
      <c r="AL59" s="1013"/>
    </row>
    <row r="60" spans="1:38">
      <c r="A60" s="472"/>
      <c r="B60" s="272"/>
      <c r="C60" s="854" t="s">
        <v>175</v>
      </c>
      <c r="D60" s="999"/>
      <c r="E60" s="1012"/>
      <c r="F60" s="349"/>
      <c r="G60" s="349"/>
      <c r="H60" s="349"/>
      <c r="I60" s="349"/>
      <c r="J60" s="349"/>
      <c r="K60" s="349"/>
      <c r="L60" s="1013"/>
      <c r="M60" s="350"/>
      <c r="N60" s="472"/>
      <c r="O60" s="272"/>
      <c r="P60" s="854" t="s">
        <v>175</v>
      </c>
      <c r="Q60" s="999"/>
      <c r="R60" s="1012"/>
      <c r="S60" s="349"/>
      <c r="T60" s="349"/>
      <c r="U60" s="349"/>
      <c r="V60" s="349"/>
      <c r="W60" s="349"/>
      <c r="X60" s="349"/>
      <c r="Y60" s="1013"/>
      <c r="AA60" s="472"/>
      <c r="AB60" s="272"/>
      <c r="AC60" s="854" t="s">
        <v>175</v>
      </c>
      <c r="AD60" s="999"/>
      <c r="AE60" s="1012"/>
      <c r="AF60" s="349"/>
      <c r="AG60" s="349"/>
      <c r="AH60" s="349"/>
      <c r="AI60" s="349"/>
      <c r="AJ60" s="349"/>
      <c r="AK60" s="349"/>
      <c r="AL60" s="1013"/>
    </row>
    <row r="61" spans="1:38">
      <c r="A61" s="472"/>
      <c r="B61" s="272"/>
      <c r="C61" s="322"/>
      <c r="D61" s="996" t="s">
        <v>131</v>
      </c>
      <c r="E61" s="955">
        <f>E54</f>
        <v>0</v>
      </c>
      <c r="F61" s="294">
        <f t="shared" ref="F61:L61" si="36">F54</f>
        <v>0</v>
      </c>
      <c r="G61" s="294">
        <f t="shared" si="36"/>
        <v>0</v>
      </c>
      <c r="H61" s="294">
        <f t="shared" si="36"/>
        <v>0</v>
      </c>
      <c r="I61" s="294">
        <f t="shared" si="36"/>
        <v>0</v>
      </c>
      <c r="J61" s="294">
        <f t="shared" si="36"/>
        <v>0</v>
      </c>
      <c r="K61" s="294">
        <f t="shared" si="36"/>
        <v>0</v>
      </c>
      <c r="L61" s="956">
        <f t="shared" si="36"/>
        <v>0</v>
      </c>
      <c r="M61" s="273"/>
      <c r="N61" s="472"/>
      <c r="O61" s="272"/>
      <c r="P61" s="322"/>
      <c r="Q61" s="996" t="s">
        <v>131</v>
      </c>
      <c r="R61" s="955">
        <f>R54</f>
        <v>0</v>
      </c>
      <c r="S61" s="294">
        <f t="shared" ref="S61:Y61" si="37">S54</f>
        <v>0</v>
      </c>
      <c r="T61" s="294">
        <f t="shared" si="37"/>
        <v>0</v>
      </c>
      <c r="U61" s="294">
        <f t="shared" si="37"/>
        <v>0</v>
      </c>
      <c r="V61" s="294">
        <f t="shared" si="37"/>
        <v>0</v>
      </c>
      <c r="W61" s="294">
        <f t="shared" si="37"/>
        <v>0</v>
      </c>
      <c r="X61" s="294">
        <f t="shared" si="37"/>
        <v>0</v>
      </c>
      <c r="Y61" s="956">
        <f t="shared" si="37"/>
        <v>0</v>
      </c>
      <c r="AA61" s="472"/>
      <c r="AB61" s="272"/>
      <c r="AC61" s="322"/>
      <c r="AD61" s="996" t="s">
        <v>131</v>
      </c>
      <c r="AE61" s="955">
        <f>AE54</f>
        <v>0</v>
      </c>
      <c r="AF61" s="294">
        <f t="shared" ref="AF61:AL61" si="38">AF54</f>
        <v>0</v>
      </c>
      <c r="AG61" s="294">
        <f t="shared" si="38"/>
        <v>0</v>
      </c>
      <c r="AH61" s="294">
        <f t="shared" si="38"/>
        <v>0</v>
      </c>
      <c r="AI61" s="294">
        <f t="shared" si="38"/>
        <v>0</v>
      </c>
      <c r="AJ61" s="294">
        <f t="shared" si="38"/>
        <v>0</v>
      </c>
      <c r="AK61" s="294">
        <f t="shared" si="38"/>
        <v>0</v>
      </c>
      <c r="AL61" s="956">
        <f t="shared" si="38"/>
        <v>0</v>
      </c>
    </row>
    <row r="62" spans="1:38">
      <c r="A62" s="472"/>
      <c r="B62" s="272"/>
      <c r="C62" s="324"/>
      <c r="D62" s="996" t="s">
        <v>172</v>
      </c>
      <c r="E62" s="955">
        <f>E58</f>
        <v>0</v>
      </c>
      <c r="F62" s="294">
        <f t="shared" ref="F62:L62" si="39">F58</f>
        <v>0</v>
      </c>
      <c r="G62" s="294">
        <f t="shared" si="39"/>
        <v>0</v>
      </c>
      <c r="H62" s="294">
        <f t="shared" si="39"/>
        <v>0</v>
      </c>
      <c r="I62" s="294">
        <f t="shared" si="39"/>
        <v>0</v>
      </c>
      <c r="J62" s="294">
        <f t="shared" si="39"/>
        <v>0</v>
      </c>
      <c r="K62" s="294">
        <f t="shared" si="39"/>
        <v>0</v>
      </c>
      <c r="L62" s="956">
        <f t="shared" si="39"/>
        <v>0</v>
      </c>
      <c r="M62" s="273"/>
      <c r="N62" s="472"/>
      <c r="O62" s="272"/>
      <c r="P62" s="324"/>
      <c r="Q62" s="996" t="s">
        <v>172</v>
      </c>
      <c r="R62" s="955">
        <f>R58</f>
        <v>0</v>
      </c>
      <c r="S62" s="294">
        <f t="shared" ref="S62:Y62" si="40">S58</f>
        <v>0</v>
      </c>
      <c r="T62" s="294">
        <f t="shared" si="40"/>
        <v>0</v>
      </c>
      <c r="U62" s="294">
        <f t="shared" si="40"/>
        <v>0</v>
      </c>
      <c r="V62" s="294">
        <f t="shared" si="40"/>
        <v>0</v>
      </c>
      <c r="W62" s="294">
        <f t="shared" si="40"/>
        <v>0</v>
      </c>
      <c r="X62" s="294">
        <f t="shared" si="40"/>
        <v>0</v>
      </c>
      <c r="Y62" s="956">
        <f t="shared" si="40"/>
        <v>0</v>
      </c>
      <c r="AA62" s="472"/>
      <c r="AB62" s="272"/>
      <c r="AC62" s="324"/>
      <c r="AD62" s="996" t="s">
        <v>172</v>
      </c>
      <c r="AE62" s="955">
        <f>AE58</f>
        <v>0</v>
      </c>
      <c r="AF62" s="294">
        <f t="shared" ref="AF62:AL62" si="41">AF58</f>
        <v>0</v>
      </c>
      <c r="AG62" s="294">
        <f t="shared" si="41"/>
        <v>0</v>
      </c>
      <c r="AH62" s="294">
        <f t="shared" si="41"/>
        <v>0</v>
      </c>
      <c r="AI62" s="294">
        <f t="shared" si="41"/>
        <v>0</v>
      </c>
      <c r="AJ62" s="294">
        <f t="shared" si="41"/>
        <v>0</v>
      </c>
      <c r="AK62" s="294">
        <f t="shared" si="41"/>
        <v>0</v>
      </c>
      <c r="AL62" s="956">
        <f t="shared" si="41"/>
        <v>0</v>
      </c>
    </row>
    <row r="63" spans="1:38">
      <c r="A63" s="472"/>
      <c r="B63" s="272"/>
      <c r="C63" s="324"/>
      <c r="D63" s="996" t="s">
        <v>559</v>
      </c>
      <c r="E63" s="955">
        <f>E61+E62</f>
        <v>0</v>
      </c>
      <c r="F63" s="294">
        <f t="shared" ref="F63:L63" si="42">F61+F62</f>
        <v>0</v>
      </c>
      <c r="G63" s="294">
        <f t="shared" si="42"/>
        <v>0</v>
      </c>
      <c r="H63" s="294">
        <f t="shared" si="42"/>
        <v>0</v>
      </c>
      <c r="I63" s="294">
        <f t="shared" si="42"/>
        <v>0</v>
      </c>
      <c r="J63" s="294">
        <f t="shared" si="42"/>
        <v>0</v>
      </c>
      <c r="K63" s="294">
        <f t="shared" si="42"/>
        <v>0</v>
      </c>
      <c r="L63" s="956">
        <f t="shared" si="42"/>
        <v>0</v>
      </c>
      <c r="M63" s="273"/>
      <c r="N63" s="472"/>
      <c r="O63" s="272"/>
      <c r="P63" s="324"/>
      <c r="Q63" s="996" t="s">
        <v>559</v>
      </c>
      <c r="R63" s="955">
        <f>R61+R62</f>
        <v>0</v>
      </c>
      <c r="S63" s="294">
        <f t="shared" ref="S63:Y63" si="43">S61+S62</f>
        <v>0</v>
      </c>
      <c r="T63" s="294">
        <f t="shared" si="43"/>
        <v>0</v>
      </c>
      <c r="U63" s="294">
        <f t="shared" si="43"/>
        <v>0</v>
      </c>
      <c r="V63" s="294">
        <f t="shared" si="43"/>
        <v>0</v>
      </c>
      <c r="W63" s="294">
        <f t="shared" si="43"/>
        <v>0</v>
      </c>
      <c r="X63" s="294">
        <f t="shared" si="43"/>
        <v>0</v>
      </c>
      <c r="Y63" s="956">
        <f t="shared" si="43"/>
        <v>0</v>
      </c>
      <c r="AA63" s="472"/>
      <c r="AB63" s="272"/>
      <c r="AC63" s="324"/>
      <c r="AD63" s="996" t="s">
        <v>559</v>
      </c>
      <c r="AE63" s="955">
        <f>AE61+AE62</f>
        <v>0</v>
      </c>
      <c r="AF63" s="294">
        <f t="shared" ref="AF63:AL63" si="44">AF61+AF62</f>
        <v>0</v>
      </c>
      <c r="AG63" s="294">
        <f t="shared" si="44"/>
        <v>0</v>
      </c>
      <c r="AH63" s="294">
        <f t="shared" si="44"/>
        <v>0</v>
      </c>
      <c r="AI63" s="294">
        <f t="shared" si="44"/>
        <v>0</v>
      </c>
      <c r="AJ63" s="294">
        <f t="shared" si="44"/>
        <v>0</v>
      </c>
      <c r="AK63" s="294">
        <f t="shared" si="44"/>
        <v>0</v>
      </c>
      <c r="AL63" s="956">
        <f t="shared" si="44"/>
        <v>0</v>
      </c>
    </row>
    <row r="64" spans="1:38">
      <c r="A64" s="472"/>
      <c r="B64" s="272"/>
      <c r="C64" s="324"/>
      <c r="D64" s="996" t="s">
        <v>176</v>
      </c>
      <c r="E64" s="940">
        <f>E12</f>
        <v>30000</v>
      </c>
      <c r="F64" s="284">
        <f t="shared" ref="F64:L64" si="45">F12</f>
        <v>50000</v>
      </c>
      <c r="G64" s="284">
        <f t="shared" si="45"/>
        <v>160000</v>
      </c>
      <c r="H64" s="284">
        <f t="shared" si="45"/>
        <v>1250000</v>
      </c>
      <c r="I64" s="284">
        <f t="shared" si="45"/>
        <v>2000000</v>
      </c>
      <c r="J64" s="284">
        <f t="shared" si="45"/>
        <v>10000000</v>
      </c>
      <c r="K64" s="284">
        <f t="shared" si="45"/>
        <v>18000000</v>
      </c>
      <c r="L64" s="941">
        <f t="shared" si="45"/>
        <v>12000000</v>
      </c>
      <c r="M64" s="346"/>
      <c r="N64" s="472"/>
      <c r="O64" s="272"/>
      <c r="P64" s="324"/>
      <c r="Q64" s="996" t="s">
        <v>176</v>
      </c>
      <c r="R64" s="940">
        <f>R12</f>
        <v>30000</v>
      </c>
      <c r="S64" s="284">
        <f t="shared" ref="S64:Y64" si="46">S12</f>
        <v>50000</v>
      </c>
      <c r="T64" s="284">
        <f t="shared" si="46"/>
        <v>160000</v>
      </c>
      <c r="U64" s="284">
        <f t="shared" si="46"/>
        <v>1250000</v>
      </c>
      <c r="V64" s="284">
        <f t="shared" si="46"/>
        <v>2000000</v>
      </c>
      <c r="W64" s="284">
        <f t="shared" si="46"/>
        <v>10000000</v>
      </c>
      <c r="X64" s="284">
        <f t="shared" si="46"/>
        <v>18000000</v>
      </c>
      <c r="Y64" s="941">
        <f t="shared" si="46"/>
        <v>12000000</v>
      </c>
      <c r="AA64" s="472"/>
      <c r="AB64" s="272"/>
      <c r="AC64" s="324"/>
      <c r="AD64" s="996" t="s">
        <v>176</v>
      </c>
      <c r="AE64" s="940">
        <f>AE12</f>
        <v>30000</v>
      </c>
      <c r="AF64" s="284">
        <f t="shared" ref="AF64:AL64" si="47">AF12</f>
        <v>50000</v>
      </c>
      <c r="AG64" s="284">
        <f t="shared" si="47"/>
        <v>160000</v>
      </c>
      <c r="AH64" s="284">
        <f t="shared" si="47"/>
        <v>1250000</v>
      </c>
      <c r="AI64" s="284">
        <f t="shared" si="47"/>
        <v>2000000</v>
      </c>
      <c r="AJ64" s="284">
        <f t="shared" si="47"/>
        <v>10000000</v>
      </c>
      <c r="AK64" s="284">
        <f t="shared" si="47"/>
        <v>18000000</v>
      </c>
      <c r="AL64" s="941">
        <f t="shared" si="47"/>
        <v>12000000</v>
      </c>
    </row>
    <row r="65" spans="1:38">
      <c r="A65" s="472"/>
      <c r="B65" s="272"/>
      <c r="C65" s="324"/>
      <c r="D65" s="996" t="s">
        <v>138</v>
      </c>
      <c r="E65" s="1011">
        <f>E63/E64</f>
        <v>0</v>
      </c>
      <c r="F65" s="293">
        <f t="shared" ref="F65:L65" si="48">F63/F64</f>
        <v>0</v>
      </c>
      <c r="G65" s="293">
        <f t="shared" si="48"/>
        <v>0</v>
      </c>
      <c r="H65" s="293">
        <f t="shared" si="48"/>
        <v>0</v>
      </c>
      <c r="I65" s="293">
        <f t="shared" si="48"/>
        <v>0</v>
      </c>
      <c r="J65" s="293">
        <f t="shared" si="48"/>
        <v>0</v>
      </c>
      <c r="K65" s="293">
        <f t="shared" si="48"/>
        <v>0</v>
      </c>
      <c r="L65" s="978">
        <f t="shared" si="48"/>
        <v>0</v>
      </c>
      <c r="M65" s="347"/>
      <c r="N65" s="472"/>
      <c r="O65" s="272"/>
      <c r="P65" s="324"/>
      <c r="Q65" s="996" t="s">
        <v>138</v>
      </c>
      <c r="R65" s="1011">
        <f>R63/R64</f>
        <v>0</v>
      </c>
      <c r="S65" s="293">
        <f t="shared" ref="S65:Y65" si="49">S63/S64</f>
        <v>0</v>
      </c>
      <c r="T65" s="293">
        <f t="shared" si="49"/>
        <v>0</v>
      </c>
      <c r="U65" s="293">
        <f t="shared" si="49"/>
        <v>0</v>
      </c>
      <c r="V65" s="293">
        <f t="shared" si="49"/>
        <v>0</v>
      </c>
      <c r="W65" s="293">
        <f t="shared" si="49"/>
        <v>0</v>
      </c>
      <c r="X65" s="293">
        <f t="shared" si="49"/>
        <v>0</v>
      </c>
      <c r="Y65" s="978">
        <f t="shared" si="49"/>
        <v>0</v>
      </c>
      <c r="AA65" s="472"/>
      <c r="AB65" s="272"/>
      <c r="AC65" s="324"/>
      <c r="AD65" s="996" t="s">
        <v>138</v>
      </c>
      <c r="AE65" s="1011">
        <f>AE63/AE64</f>
        <v>0</v>
      </c>
      <c r="AF65" s="293">
        <f t="shared" ref="AF65:AL65" si="50">AF63/AF64</f>
        <v>0</v>
      </c>
      <c r="AG65" s="293">
        <f t="shared" si="50"/>
        <v>0</v>
      </c>
      <c r="AH65" s="293">
        <f t="shared" si="50"/>
        <v>0</v>
      </c>
      <c r="AI65" s="293">
        <f t="shared" si="50"/>
        <v>0</v>
      </c>
      <c r="AJ65" s="293">
        <f t="shared" si="50"/>
        <v>0</v>
      </c>
      <c r="AK65" s="293">
        <f t="shared" si="50"/>
        <v>0</v>
      </c>
      <c r="AL65" s="978">
        <f t="shared" si="50"/>
        <v>0</v>
      </c>
    </row>
    <row r="66" spans="1:38">
      <c r="A66" s="472"/>
      <c r="B66" s="272"/>
      <c r="C66" s="324"/>
      <c r="D66" s="996" t="s">
        <v>177</v>
      </c>
      <c r="E66" s="1011"/>
      <c r="F66" s="293"/>
      <c r="G66" s="293"/>
      <c r="H66" s="293"/>
      <c r="I66" s="293"/>
      <c r="J66" s="293"/>
      <c r="K66" s="293"/>
      <c r="L66" s="978"/>
      <c r="M66" s="347"/>
      <c r="N66" s="472"/>
      <c r="O66" s="272"/>
      <c r="P66" s="324"/>
      <c r="Q66" s="996" t="s">
        <v>177</v>
      </c>
      <c r="R66" s="1011"/>
      <c r="S66" s="293"/>
      <c r="T66" s="293"/>
      <c r="U66" s="293"/>
      <c r="V66" s="293"/>
      <c r="W66" s="293"/>
      <c r="X66" s="293"/>
      <c r="Y66" s="978"/>
      <c r="AA66" s="472"/>
      <c r="AB66" s="272"/>
      <c r="AC66" s="324"/>
      <c r="AD66" s="996" t="s">
        <v>177</v>
      </c>
      <c r="AE66" s="1011"/>
      <c r="AF66" s="293"/>
      <c r="AG66" s="293"/>
      <c r="AH66" s="293"/>
      <c r="AI66" s="293"/>
      <c r="AJ66" s="293"/>
      <c r="AK66" s="293"/>
      <c r="AL66" s="978"/>
    </row>
    <row r="67" spans="1:38">
      <c r="A67" s="472"/>
      <c r="B67" s="272"/>
      <c r="C67" s="324"/>
      <c r="D67" s="999"/>
      <c r="E67" s="1011"/>
      <c r="F67" s="293"/>
      <c r="G67" s="293"/>
      <c r="H67" s="293"/>
      <c r="I67" s="293"/>
      <c r="J67" s="293"/>
      <c r="K67" s="293"/>
      <c r="L67" s="978"/>
      <c r="M67" s="347"/>
      <c r="N67" s="472"/>
      <c r="O67" s="272"/>
      <c r="P67" s="324"/>
      <c r="Q67" s="999"/>
      <c r="R67" s="1011"/>
      <c r="S67" s="293"/>
      <c r="T67" s="293"/>
      <c r="U67" s="293"/>
      <c r="V67" s="293"/>
      <c r="W67" s="293"/>
      <c r="X67" s="293"/>
      <c r="Y67" s="978"/>
      <c r="AA67" s="472"/>
      <c r="AB67" s="272"/>
      <c r="AC67" s="324"/>
      <c r="AD67" s="999"/>
      <c r="AE67" s="1011"/>
      <c r="AF67" s="293"/>
      <c r="AG67" s="293"/>
      <c r="AH67" s="293"/>
      <c r="AI67" s="293"/>
      <c r="AJ67" s="293"/>
      <c r="AK67" s="293"/>
      <c r="AL67" s="978"/>
    </row>
    <row r="68" spans="1:38">
      <c r="A68" s="472"/>
      <c r="B68" s="272"/>
      <c r="C68" s="854" t="s">
        <v>178</v>
      </c>
      <c r="D68" s="999"/>
      <c r="E68" s="955"/>
      <c r="F68" s="294"/>
      <c r="G68" s="294"/>
      <c r="H68" s="294"/>
      <c r="I68" s="294"/>
      <c r="J68" s="294"/>
      <c r="K68" s="294"/>
      <c r="L68" s="956"/>
      <c r="M68" s="273"/>
      <c r="N68" s="472"/>
      <c r="O68" s="272"/>
      <c r="P68" s="854" t="s">
        <v>178</v>
      </c>
      <c r="Q68" s="999"/>
      <c r="R68" s="955"/>
      <c r="S68" s="294"/>
      <c r="T68" s="294"/>
      <c r="U68" s="294"/>
      <c r="V68" s="294"/>
      <c r="W68" s="294"/>
      <c r="X68" s="294"/>
      <c r="Y68" s="956"/>
      <c r="AA68" s="472"/>
      <c r="AB68" s="272"/>
      <c r="AC68" s="854" t="s">
        <v>178</v>
      </c>
      <c r="AD68" s="999"/>
      <c r="AE68" s="955"/>
      <c r="AF68" s="294"/>
      <c r="AG68" s="294"/>
      <c r="AH68" s="294"/>
      <c r="AI68" s="294"/>
      <c r="AJ68" s="294"/>
      <c r="AK68" s="294"/>
      <c r="AL68" s="956"/>
    </row>
    <row r="69" spans="1:38">
      <c r="A69" s="472"/>
      <c r="B69" s="272"/>
      <c r="C69" s="324"/>
      <c r="D69" s="999"/>
      <c r="E69" s="952"/>
      <c r="F69" s="254"/>
      <c r="G69" s="254"/>
      <c r="H69" s="254"/>
      <c r="I69" s="254"/>
      <c r="J69" s="254"/>
      <c r="K69" s="254"/>
      <c r="L69" s="953"/>
      <c r="M69" s="250"/>
      <c r="N69" s="472"/>
      <c r="O69" s="272"/>
      <c r="P69" s="324"/>
      <c r="Q69" s="999"/>
      <c r="R69" s="952"/>
      <c r="S69" s="254"/>
      <c r="T69" s="254"/>
      <c r="U69" s="254"/>
      <c r="V69" s="254"/>
      <c r="W69" s="254"/>
      <c r="X69" s="254"/>
      <c r="Y69" s="953"/>
      <c r="AA69" s="472"/>
      <c r="AB69" s="272"/>
      <c r="AC69" s="324"/>
      <c r="AD69" s="999"/>
      <c r="AE69" s="952"/>
      <c r="AF69" s="254"/>
      <c r="AG69" s="254"/>
      <c r="AH69" s="254"/>
      <c r="AI69" s="254"/>
      <c r="AJ69" s="254"/>
      <c r="AK69" s="254"/>
      <c r="AL69" s="953"/>
    </row>
    <row r="70" spans="1:38">
      <c r="A70" s="472"/>
      <c r="B70" s="272"/>
      <c r="C70" s="324"/>
      <c r="D70" s="999"/>
      <c r="E70" s="1011"/>
      <c r="F70" s="293"/>
      <c r="G70" s="293"/>
      <c r="H70" s="293"/>
      <c r="I70" s="293"/>
      <c r="J70" s="293"/>
      <c r="K70" s="293"/>
      <c r="L70" s="978"/>
      <c r="M70" s="347"/>
      <c r="N70" s="472"/>
      <c r="O70" s="272"/>
      <c r="P70" s="324"/>
      <c r="Q70" s="999"/>
      <c r="R70" s="1011"/>
      <c r="S70" s="293"/>
      <c r="T70" s="293"/>
      <c r="U70" s="293"/>
      <c r="V70" s="293"/>
      <c r="W70" s="293"/>
      <c r="X70" s="293"/>
      <c r="Y70" s="978"/>
      <c r="AA70" s="472"/>
      <c r="AB70" s="272"/>
      <c r="AC70" s="324"/>
      <c r="AD70" s="999"/>
      <c r="AE70" s="1011"/>
      <c r="AF70" s="293"/>
      <c r="AG70" s="293"/>
      <c r="AH70" s="293"/>
      <c r="AI70" s="293"/>
      <c r="AJ70" s="293"/>
      <c r="AK70" s="293"/>
      <c r="AL70" s="978"/>
    </row>
    <row r="71" spans="1:38">
      <c r="A71" s="472"/>
      <c r="B71" s="272"/>
      <c r="C71" s="854" t="s">
        <v>179</v>
      </c>
      <c r="D71" s="999"/>
      <c r="E71" s="946"/>
      <c r="F71" s="272"/>
      <c r="G71" s="272"/>
      <c r="H71" s="272"/>
      <c r="I71" s="272"/>
      <c r="J71" s="272"/>
      <c r="K71" s="272"/>
      <c r="L71" s="894"/>
      <c r="M71" s="255"/>
      <c r="N71" s="472"/>
      <c r="O71" s="272"/>
      <c r="P71" s="854" t="s">
        <v>179</v>
      </c>
      <c r="Q71" s="999"/>
      <c r="R71" s="946"/>
      <c r="S71" s="272"/>
      <c r="T71" s="272"/>
      <c r="U71" s="272"/>
      <c r="V71" s="272"/>
      <c r="W71" s="272"/>
      <c r="X71" s="272"/>
      <c r="Y71" s="894"/>
      <c r="AA71" s="472"/>
      <c r="AB71" s="272"/>
      <c r="AC71" s="854" t="s">
        <v>179</v>
      </c>
      <c r="AD71" s="999"/>
      <c r="AE71" s="946"/>
      <c r="AF71" s="272"/>
      <c r="AG71" s="272"/>
      <c r="AH71" s="272"/>
      <c r="AI71" s="272"/>
      <c r="AJ71" s="272"/>
      <c r="AK71" s="272"/>
      <c r="AL71" s="894"/>
    </row>
    <row r="72" spans="1:38">
      <c r="A72" s="472"/>
      <c r="B72" s="272"/>
      <c r="C72" s="324"/>
      <c r="D72" s="996" t="s">
        <v>180</v>
      </c>
      <c r="E72" s="940">
        <f>E23*E19</f>
        <v>0</v>
      </c>
      <c r="F72" s="284">
        <f t="shared" ref="F72:L72" si="51">F23*F19</f>
        <v>0</v>
      </c>
      <c r="G72" s="284">
        <f t="shared" si="51"/>
        <v>0</v>
      </c>
      <c r="H72" s="284">
        <f t="shared" si="51"/>
        <v>0</v>
      </c>
      <c r="I72" s="284">
        <f t="shared" si="51"/>
        <v>0</v>
      </c>
      <c r="J72" s="284">
        <f t="shared" si="51"/>
        <v>0</v>
      </c>
      <c r="K72" s="284">
        <f t="shared" si="51"/>
        <v>6000000</v>
      </c>
      <c r="L72" s="941">
        <f t="shared" si="51"/>
        <v>12000000</v>
      </c>
      <c r="M72" s="346"/>
      <c r="N72" s="472"/>
      <c r="O72" s="272"/>
      <c r="P72" s="324"/>
      <c r="Q72" s="996" t="s">
        <v>180</v>
      </c>
      <c r="R72" s="940">
        <f>R23*R19</f>
        <v>0</v>
      </c>
      <c r="S72" s="284">
        <f t="shared" ref="S72:Y72" si="52">S23*S19</f>
        <v>0</v>
      </c>
      <c r="T72" s="284">
        <f t="shared" si="52"/>
        <v>0</v>
      </c>
      <c r="U72" s="284">
        <f t="shared" si="52"/>
        <v>0</v>
      </c>
      <c r="V72" s="284">
        <f t="shared" si="52"/>
        <v>0</v>
      </c>
      <c r="W72" s="284">
        <f t="shared" si="52"/>
        <v>0</v>
      </c>
      <c r="X72" s="284">
        <f t="shared" si="52"/>
        <v>6000000</v>
      </c>
      <c r="Y72" s="941">
        <f t="shared" si="52"/>
        <v>12000000</v>
      </c>
      <c r="AA72" s="472"/>
      <c r="AB72" s="272"/>
      <c r="AC72" s="324"/>
      <c r="AD72" s="996" t="s">
        <v>180</v>
      </c>
      <c r="AE72" s="940">
        <f>AE23*AE19</f>
        <v>0</v>
      </c>
      <c r="AF72" s="284">
        <f t="shared" ref="AF72:AL72" si="53">AF23*AF19</f>
        <v>0</v>
      </c>
      <c r="AG72" s="284">
        <f t="shared" si="53"/>
        <v>0</v>
      </c>
      <c r="AH72" s="284">
        <f t="shared" si="53"/>
        <v>0</v>
      </c>
      <c r="AI72" s="284">
        <f t="shared" si="53"/>
        <v>0</v>
      </c>
      <c r="AJ72" s="284">
        <f t="shared" si="53"/>
        <v>0</v>
      </c>
      <c r="AK72" s="284">
        <f t="shared" si="53"/>
        <v>6000000</v>
      </c>
      <c r="AL72" s="941">
        <f t="shared" si="53"/>
        <v>12000000</v>
      </c>
    </row>
    <row r="73" spans="1:38">
      <c r="A73" s="856"/>
      <c r="B73" s="325"/>
      <c r="C73" s="325"/>
      <c r="D73" s="998" t="s">
        <v>181</v>
      </c>
      <c r="E73" s="942">
        <f>E72*D45</f>
        <v>0</v>
      </c>
      <c r="F73" s="326">
        <f t="shared" ref="F73:L73" si="54">F72*E45</f>
        <v>0</v>
      </c>
      <c r="G73" s="326">
        <f t="shared" si="54"/>
        <v>0</v>
      </c>
      <c r="H73" s="326">
        <f t="shared" si="54"/>
        <v>0</v>
      </c>
      <c r="I73" s="326">
        <f t="shared" si="54"/>
        <v>0</v>
      </c>
      <c r="J73" s="326">
        <f t="shared" si="54"/>
        <v>0</v>
      </c>
      <c r="K73" s="326">
        <f t="shared" si="54"/>
        <v>0</v>
      </c>
      <c r="L73" s="943">
        <f t="shared" si="54"/>
        <v>0</v>
      </c>
      <c r="M73" s="348"/>
      <c r="N73" s="856"/>
      <c r="O73" s="325"/>
      <c r="P73" s="325"/>
      <c r="Q73" s="998" t="s">
        <v>181</v>
      </c>
      <c r="R73" s="942">
        <f>R72*Q45</f>
        <v>0</v>
      </c>
      <c r="S73" s="326">
        <f t="shared" ref="S73:Y73" si="55">S72*R45</f>
        <v>0</v>
      </c>
      <c r="T73" s="326">
        <f t="shared" si="55"/>
        <v>0</v>
      </c>
      <c r="U73" s="326">
        <f t="shared" si="55"/>
        <v>0</v>
      </c>
      <c r="V73" s="326">
        <f t="shared" si="55"/>
        <v>0</v>
      </c>
      <c r="W73" s="326">
        <f t="shared" si="55"/>
        <v>0</v>
      </c>
      <c r="X73" s="326">
        <f t="shared" si="55"/>
        <v>0</v>
      </c>
      <c r="Y73" s="943">
        <f t="shared" si="55"/>
        <v>0</v>
      </c>
      <c r="AA73" s="856"/>
      <c r="AB73" s="325"/>
      <c r="AC73" s="325"/>
      <c r="AD73" s="998" t="s">
        <v>181</v>
      </c>
      <c r="AE73" s="942">
        <f>AE72*AD45</f>
        <v>0</v>
      </c>
      <c r="AF73" s="326">
        <f t="shared" ref="AF73:AL73" si="56">AF72*AE45</f>
        <v>0</v>
      </c>
      <c r="AG73" s="326">
        <f t="shared" si="56"/>
        <v>0</v>
      </c>
      <c r="AH73" s="326">
        <f t="shared" si="56"/>
        <v>0</v>
      </c>
      <c r="AI73" s="326">
        <f t="shared" si="56"/>
        <v>0</v>
      </c>
      <c r="AJ73" s="326">
        <f t="shared" si="56"/>
        <v>0</v>
      </c>
      <c r="AK73" s="326">
        <f t="shared" si="56"/>
        <v>0</v>
      </c>
      <c r="AL73" s="943">
        <f t="shared" si="56"/>
        <v>0</v>
      </c>
    </row>
    <row r="74" spans="1:38">
      <c r="A74" s="472"/>
      <c r="B74" s="272"/>
      <c r="C74" s="324"/>
      <c r="D74" s="999"/>
      <c r="E74" s="1011"/>
      <c r="F74" s="293"/>
      <c r="G74" s="293"/>
      <c r="H74" s="293"/>
      <c r="I74" s="293"/>
      <c r="J74" s="293"/>
      <c r="K74" s="293"/>
      <c r="L74" s="978"/>
      <c r="M74" s="347"/>
      <c r="N74" s="472"/>
      <c r="O74" s="272"/>
      <c r="P74" s="324"/>
      <c r="Q74" s="999"/>
      <c r="R74" s="1011"/>
      <c r="S74" s="293"/>
      <c r="T74" s="293"/>
      <c r="U74" s="293"/>
      <c r="V74" s="293"/>
      <c r="W74" s="293"/>
      <c r="X74" s="293"/>
      <c r="Y74" s="978"/>
      <c r="AA74" s="472"/>
      <c r="AB74" s="272"/>
      <c r="AC74" s="324"/>
      <c r="AD74" s="999"/>
      <c r="AE74" s="1011"/>
      <c r="AF74" s="293"/>
      <c r="AG74" s="293"/>
      <c r="AH74" s="293"/>
      <c r="AI74" s="293"/>
      <c r="AJ74" s="293"/>
      <c r="AK74" s="293"/>
      <c r="AL74" s="978"/>
    </row>
    <row r="75" spans="1:38">
      <c r="A75" s="472"/>
      <c r="B75" s="272"/>
      <c r="C75" s="272"/>
      <c r="D75" s="1000" t="s">
        <v>182</v>
      </c>
      <c r="E75" s="952">
        <f>E63+E73</f>
        <v>0</v>
      </c>
      <c r="F75" s="254">
        <f t="shared" ref="F75:L75" si="57">F63+F73</f>
        <v>0</v>
      </c>
      <c r="G75" s="254">
        <f t="shared" si="57"/>
        <v>0</v>
      </c>
      <c r="H75" s="254">
        <f t="shared" si="57"/>
        <v>0</v>
      </c>
      <c r="I75" s="254">
        <f t="shared" si="57"/>
        <v>0</v>
      </c>
      <c r="J75" s="254">
        <f t="shared" si="57"/>
        <v>0</v>
      </c>
      <c r="K75" s="254">
        <f t="shared" si="57"/>
        <v>0</v>
      </c>
      <c r="L75" s="953">
        <f t="shared" si="57"/>
        <v>0</v>
      </c>
      <c r="M75" s="250"/>
      <c r="N75" s="472"/>
      <c r="O75" s="272"/>
      <c r="P75" s="272"/>
      <c r="Q75" s="1000" t="s">
        <v>182</v>
      </c>
      <c r="R75" s="952">
        <f>R63+R73</f>
        <v>0</v>
      </c>
      <c r="S75" s="254">
        <f t="shared" ref="S75:Y75" si="58">S63+S73</f>
        <v>0</v>
      </c>
      <c r="T75" s="254">
        <f t="shared" si="58"/>
        <v>0</v>
      </c>
      <c r="U75" s="254">
        <f t="shared" si="58"/>
        <v>0</v>
      </c>
      <c r="V75" s="254">
        <f t="shared" si="58"/>
        <v>0</v>
      </c>
      <c r="W75" s="254">
        <f t="shared" si="58"/>
        <v>0</v>
      </c>
      <c r="X75" s="254">
        <f t="shared" si="58"/>
        <v>0</v>
      </c>
      <c r="Y75" s="953">
        <f t="shared" si="58"/>
        <v>0</v>
      </c>
      <c r="AA75" s="472"/>
      <c r="AB75" s="272"/>
      <c r="AC75" s="272"/>
      <c r="AD75" s="1000" t="s">
        <v>182</v>
      </c>
      <c r="AE75" s="952">
        <f>AE63+AE73</f>
        <v>0</v>
      </c>
      <c r="AF75" s="254">
        <f t="shared" ref="AF75:AL75" si="59">AF63+AF73</f>
        <v>0</v>
      </c>
      <c r="AG75" s="254">
        <f t="shared" si="59"/>
        <v>0</v>
      </c>
      <c r="AH75" s="254">
        <f t="shared" si="59"/>
        <v>0</v>
      </c>
      <c r="AI75" s="254">
        <f t="shared" si="59"/>
        <v>0</v>
      </c>
      <c r="AJ75" s="254">
        <f t="shared" si="59"/>
        <v>0</v>
      </c>
      <c r="AK75" s="254">
        <f t="shared" si="59"/>
        <v>0</v>
      </c>
      <c r="AL75" s="953">
        <f t="shared" si="59"/>
        <v>0</v>
      </c>
    </row>
    <row r="76" spans="1:38">
      <c r="A76" s="472"/>
      <c r="B76" s="272"/>
      <c r="C76" s="272"/>
      <c r="D76" s="999"/>
      <c r="E76" s="946"/>
      <c r="F76" s="272"/>
      <c r="G76" s="272"/>
      <c r="H76" s="272"/>
      <c r="I76" s="272"/>
      <c r="J76" s="272"/>
      <c r="K76" s="272"/>
      <c r="L76" s="894"/>
      <c r="M76" s="255"/>
      <c r="N76" s="472"/>
      <c r="O76" s="272"/>
      <c r="P76" s="272"/>
      <c r="Q76" s="999"/>
      <c r="R76" s="946"/>
      <c r="S76" s="272"/>
      <c r="T76" s="272"/>
      <c r="U76" s="272"/>
      <c r="V76" s="272"/>
      <c r="W76" s="272"/>
      <c r="X76" s="272"/>
      <c r="Y76" s="894"/>
      <c r="AA76" s="472"/>
      <c r="AB76" s="272"/>
      <c r="AC76" s="272"/>
      <c r="AD76" s="999"/>
      <c r="AE76" s="946"/>
      <c r="AF76" s="272"/>
      <c r="AG76" s="272"/>
      <c r="AH76" s="272"/>
      <c r="AI76" s="272"/>
      <c r="AJ76" s="272"/>
      <c r="AK76" s="272"/>
      <c r="AL76" s="894"/>
    </row>
    <row r="77" spans="1:38">
      <c r="A77" s="472"/>
      <c r="B77" s="272"/>
      <c r="C77" s="272"/>
      <c r="D77" s="996" t="s">
        <v>136</v>
      </c>
      <c r="E77" s="955">
        <f>E16</f>
        <v>30000</v>
      </c>
      <c r="F77" s="294">
        <f t="shared" ref="F77:L77" si="60">F16</f>
        <v>50000</v>
      </c>
      <c r="G77" s="294">
        <f t="shared" si="60"/>
        <v>160000</v>
      </c>
      <c r="H77" s="294">
        <f t="shared" si="60"/>
        <v>1250000</v>
      </c>
      <c r="I77" s="294">
        <f t="shared" si="60"/>
        <v>2000000</v>
      </c>
      <c r="J77" s="294">
        <f t="shared" si="60"/>
        <v>10000000</v>
      </c>
      <c r="K77" s="294">
        <f t="shared" si="60"/>
        <v>24000000</v>
      </c>
      <c r="L77" s="956">
        <f t="shared" si="60"/>
        <v>24000000</v>
      </c>
      <c r="M77" s="273"/>
      <c r="N77" s="472"/>
      <c r="O77" s="272"/>
      <c r="P77" s="272"/>
      <c r="Q77" s="996" t="s">
        <v>136</v>
      </c>
      <c r="R77" s="955">
        <f>R16</f>
        <v>30000</v>
      </c>
      <c r="S77" s="294">
        <f t="shared" ref="S77:Y77" si="61">S16</f>
        <v>50000</v>
      </c>
      <c r="T77" s="294">
        <f t="shared" si="61"/>
        <v>160000</v>
      </c>
      <c r="U77" s="294">
        <f t="shared" si="61"/>
        <v>1250000</v>
      </c>
      <c r="V77" s="294">
        <f t="shared" si="61"/>
        <v>2000000</v>
      </c>
      <c r="W77" s="294">
        <f t="shared" si="61"/>
        <v>10000000</v>
      </c>
      <c r="X77" s="294">
        <f t="shared" si="61"/>
        <v>24000000</v>
      </c>
      <c r="Y77" s="956">
        <f t="shared" si="61"/>
        <v>24000000</v>
      </c>
      <c r="AA77" s="472"/>
      <c r="AB77" s="272"/>
      <c r="AC77" s="272"/>
      <c r="AD77" s="996" t="s">
        <v>136</v>
      </c>
      <c r="AE77" s="955">
        <f>AE16</f>
        <v>30000</v>
      </c>
      <c r="AF77" s="294">
        <f t="shared" ref="AF77:AL77" si="62">AF16</f>
        <v>50000</v>
      </c>
      <c r="AG77" s="294">
        <f t="shared" si="62"/>
        <v>160000</v>
      </c>
      <c r="AH77" s="294">
        <f t="shared" si="62"/>
        <v>1250000</v>
      </c>
      <c r="AI77" s="294">
        <f t="shared" si="62"/>
        <v>2000000</v>
      </c>
      <c r="AJ77" s="294">
        <f t="shared" si="62"/>
        <v>10000000</v>
      </c>
      <c r="AK77" s="294">
        <f t="shared" si="62"/>
        <v>24000000</v>
      </c>
      <c r="AL77" s="956">
        <f t="shared" si="62"/>
        <v>24000000</v>
      </c>
    </row>
    <row r="78" spans="1:38">
      <c r="A78" s="472"/>
      <c r="B78" s="272"/>
      <c r="C78" s="272"/>
      <c r="D78" s="996" t="s">
        <v>137</v>
      </c>
      <c r="E78" s="1011">
        <f>E75/E77</f>
        <v>0</v>
      </c>
      <c r="F78" s="293">
        <f t="shared" ref="F78:L78" si="63">F75/F77</f>
        <v>0</v>
      </c>
      <c r="G78" s="293">
        <f t="shared" si="63"/>
        <v>0</v>
      </c>
      <c r="H78" s="293">
        <f t="shared" si="63"/>
        <v>0</v>
      </c>
      <c r="I78" s="293">
        <f t="shared" si="63"/>
        <v>0</v>
      </c>
      <c r="J78" s="293">
        <f t="shared" si="63"/>
        <v>0</v>
      </c>
      <c r="K78" s="293">
        <f t="shared" si="63"/>
        <v>0</v>
      </c>
      <c r="L78" s="978">
        <f t="shared" si="63"/>
        <v>0</v>
      </c>
      <c r="M78" s="347"/>
      <c r="N78" s="472"/>
      <c r="O78" s="272"/>
      <c r="P78" s="272"/>
      <c r="Q78" s="996" t="s">
        <v>137</v>
      </c>
      <c r="R78" s="1011">
        <f>R75/R77</f>
        <v>0</v>
      </c>
      <c r="S78" s="293">
        <f t="shared" ref="S78:Y78" si="64">S75/S77</f>
        <v>0</v>
      </c>
      <c r="T78" s="293">
        <f t="shared" si="64"/>
        <v>0</v>
      </c>
      <c r="U78" s="293">
        <f t="shared" si="64"/>
        <v>0</v>
      </c>
      <c r="V78" s="293">
        <f t="shared" si="64"/>
        <v>0</v>
      </c>
      <c r="W78" s="293">
        <f t="shared" si="64"/>
        <v>0</v>
      </c>
      <c r="X78" s="293">
        <f t="shared" si="64"/>
        <v>0</v>
      </c>
      <c r="Y78" s="978">
        <f t="shared" si="64"/>
        <v>0</v>
      </c>
      <c r="AA78" s="472"/>
      <c r="AB78" s="272"/>
      <c r="AC78" s="272"/>
      <c r="AD78" s="996" t="s">
        <v>137</v>
      </c>
      <c r="AE78" s="1011">
        <f>AE75/AE77</f>
        <v>0</v>
      </c>
      <c r="AF78" s="293">
        <f t="shared" ref="AF78:AL78" si="65">AF75/AF77</f>
        <v>0</v>
      </c>
      <c r="AG78" s="293">
        <f t="shared" si="65"/>
        <v>0</v>
      </c>
      <c r="AH78" s="293">
        <f t="shared" si="65"/>
        <v>0</v>
      </c>
      <c r="AI78" s="293">
        <f t="shared" si="65"/>
        <v>0</v>
      </c>
      <c r="AJ78" s="293">
        <f t="shared" si="65"/>
        <v>0</v>
      </c>
      <c r="AK78" s="293">
        <f t="shared" si="65"/>
        <v>0</v>
      </c>
      <c r="AL78" s="978">
        <f t="shared" si="65"/>
        <v>0</v>
      </c>
    </row>
    <row r="79" spans="1:38">
      <c r="A79" s="472"/>
      <c r="B79" s="272"/>
      <c r="C79" s="272"/>
      <c r="D79" s="999"/>
      <c r="E79" s="950"/>
      <c r="F79" s="327"/>
      <c r="G79" s="327"/>
      <c r="H79" s="327"/>
      <c r="I79" s="327"/>
      <c r="J79" s="327"/>
      <c r="K79" s="327"/>
      <c r="L79" s="951"/>
      <c r="M79" s="351"/>
      <c r="N79" s="472"/>
      <c r="O79" s="272"/>
      <c r="P79" s="272"/>
      <c r="Q79" s="999"/>
      <c r="R79" s="950"/>
      <c r="S79" s="327"/>
      <c r="T79" s="327"/>
      <c r="U79" s="327"/>
      <c r="V79" s="327"/>
      <c r="W79" s="327"/>
      <c r="X79" s="327"/>
      <c r="Y79" s="951"/>
      <c r="AA79" s="472"/>
      <c r="AB79" s="272"/>
      <c r="AC79" s="272"/>
      <c r="AD79" s="999"/>
      <c r="AE79" s="950"/>
      <c r="AF79" s="327"/>
      <c r="AG79" s="327"/>
      <c r="AH79" s="327"/>
      <c r="AI79" s="327"/>
      <c r="AJ79" s="327"/>
      <c r="AK79" s="327"/>
      <c r="AL79" s="951"/>
    </row>
    <row r="80" spans="1:38">
      <c r="A80" s="472"/>
      <c r="B80" s="801" t="s">
        <v>894</v>
      </c>
      <c r="C80" s="801" t="s">
        <v>443</v>
      </c>
      <c r="D80" s="1001"/>
      <c r="E80" s="946"/>
      <c r="F80" s="272"/>
      <c r="G80" s="272"/>
      <c r="H80" s="272"/>
      <c r="I80" s="272"/>
      <c r="J80" s="272"/>
      <c r="K80" s="272"/>
      <c r="L80" s="894"/>
      <c r="M80" s="255"/>
      <c r="N80" s="472"/>
      <c r="O80" s="801" t="s">
        <v>894</v>
      </c>
      <c r="P80" s="801" t="s">
        <v>443</v>
      </c>
      <c r="Q80" s="1001"/>
      <c r="R80" s="946"/>
      <c r="S80" s="272"/>
      <c r="T80" s="272"/>
      <c r="U80" s="272"/>
      <c r="V80" s="272"/>
      <c r="W80" s="272"/>
      <c r="X80" s="272"/>
      <c r="Y80" s="894"/>
      <c r="AA80" s="472"/>
      <c r="AB80" s="801" t="s">
        <v>894</v>
      </c>
      <c r="AC80" s="801" t="s">
        <v>443</v>
      </c>
      <c r="AD80" s="1001"/>
      <c r="AE80" s="946"/>
      <c r="AF80" s="272"/>
      <c r="AG80" s="272"/>
      <c r="AH80" s="272"/>
      <c r="AI80" s="272"/>
      <c r="AJ80" s="272"/>
      <c r="AK80" s="272"/>
      <c r="AL80" s="894"/>
    </row>
    <row r="81" spans="1:38" s="299" customFormat="1">
      <c r="A81" s="811"/>
      <c r="B81" s="296"/>
      <c r="C81" s="296"/>
      <c r="D81" s="996" t="s">
        <v>155</v>
      </c>
      <c r="E81" s="954"/>
      <c r="F81" s="979"/>
      <c r="G81" s="979"/>
      <c r="H81" s="979"/>
      <c r="I81" s="979"/>
      <c r="J81" s="979"/>
      <c r="K81" s="979"/>
      <c r="L81" s="980"/>
      <c r="M81" s="859"/>
      <c r="N81" s="811"/>
      <c r="O81" s="296"/>
      <c r="P81" s="296"/>
      <c r="Q81" s="996" t="s">
        <v>155</v>
      </c>
      <c r="R81" s="954"/>
      <c r="S81" s="979"/>
      <c r="T81" s="979"/>
      <c r="U81" s="979"/>
      <c r="V81" s="979"/>
      <c r="W81" s="979"/>
      <c r="X81" s="979"/>
      <c r="Y81" s="980"/>
      <c r="AA81" s="811"/>
      <c r="AB81" s="296"/>
      <c r="AC81" s="296"/>
      <c r="AD81" s="996" t="s">
        <v>155</v>
      </c>
      <c r="AE81" s="954"/>
      <c r="AF81" s="979"/>
      <c r="AG81" s="979"/>
      <c r="AH81" s="979"/>
      <c r="AI81" s="979"/>
      <c r="AJ81" s="979"/>
      <c r="AK81" s="979"/>
      <c r="AL81" s="980"/>
    </row>
    <row r="82" spans="1:38">
      <c r="A82" s="472"/>
      <c r="B82" s="272"/>
      <c r="C82" s="272"/>
      <c r="D82" s="996" t="s">
        <v>136</v>
      </c>
      <c r="E82" s="940">
        <f>E16</f>
        <v>30000</v>
      </c>
      <c r="F82" s="284">
        <f t="shared" ref="F82:L82" si="66">F16</f>
        <v>50000</v>
      </c>
      <c r="G82" s="284">
        <f t="shared" si="66"/>
        <v>160000</v>
      </c>
      <c r="H82" s="284">
        <f t="shared" si="66"/>
        <v>1250000</v>
      </c>
      <c r="I82" s="284">
        <f t="shared" si="66"/>
        <v>2000000</v>
      </c>
      <c r="J82" s="284">
        <f t="shared" si="66"/>
        <v>10000000</v>
      </c>
      <c r="K82" s="284">
        <f t="shared" si="66"/>
        <v>24000000</v>
      </c>
      <c r="L82" s="941">
        <f t="shared" si="66"/>
        <v>24000000</v>
      </c>
      <c r="M82" s="346"/>
      <c r="N82" s="472"/>
      <c r="O82" s="272"/>
      <c r="P82" s="272"/>
      <c r="Q82" s="996" t="s">
        <v>136</v>
      </c>
      <c r="R82" s="940">
        <f>R16</f>
        <v>30000</v>
      </c>
      <c r="S82" s="284">
        <f t="shared" ref="S82:Y82" si="67">S16</f>
        <v>50000</v>
      </c>
      <c r="T82" s="284">
        <f t="shared" si="67"/>
        <v>160000</v>
      </c>
      <c r="U82" s="284">
        <f t="shared" si="67"/>
        <v>1250000</v>
      </c>
      <c r="V82" s="284">
        <f t="shared" si="67"/>
        <v>2000000</v>
      </c>
      <c r="W82" s="284">
        <f t="shared" si="67"/>
        <v>10000000</v>
      </c>
      <c r="X82" s="284">
        <f t="shared" si="67"/>
        <v>24000000</v>
      </c>
      <c r="Y82" s="941">
        <f t="shared" si="67"/>
        <v>24000000</v>
      </c>
      <c r="AA82" s="472"/>
      <c r="AB82" s="272"/>
      <c r="AC82" s="272"/>
      <c r="AD82" s="996" t="s">
        <v>136</v>
      </c>
      <c r="AE82" s="940">
        <f>AE16</f>
        <v>30000</v>
      </c>
      <c r="AF82" s="284">
        <f t="shared" ref="AF82:AL82" si="68">AF16</f>
        <v>50000</v>
      </c>
      <c r="AG82" s="284">
        <f t="shared" si="68"/>
        <v>160000</v>
      </c>
      <c r="AH82" s="284">
        <f t="shared" si="68"/>
        <v>1250000</v>
      </c>
      <c r="AI82" s="284">
        <f t="shared" si="68"/>
        <v>2000000</v>
      </c>
      <c r="AJ82" s="284">
        <f t="shared" si="68"/>
        <v>10000000</v>
      </c>
      <c r="AK82" s="284">
        <f t="shared" si="68"/>
        <v>24000000</v>
      </c>
      <c r="AL82" s="941">
        <f t="shared" si="68"/>
        <v>24000000</v>
      </c>
    </row>
    <row r="83" spans="1:38">
      <c r="A83" s="472"/>
      <c r="B83" s="272"/>
      <c r="C83" s="272"/>
      <c r="D83" s="1000" t="s">
        <v>139</v>
      </c>
      <c r="E83" s="952">
        <f>E81*E82</f>
        <v>0</v>
      </c>
      <c r="F83" s="254">
        <f t="shared" ref="F83:L83" si="69">F81*F82</f>
        <v>0</v>
      </c>
      <c r="G83" s="254">
        <f t="shared" si="69"/>
        <v>0</v>
      </c>
      <c r="H83" s="254">
        <f t="shared" si="69"/>
        <v>0</v>
      </c>
      <c r="I83" s="254">
        <f t="shared" si="69"/>
        <v>0</v>
      </c>
      <c r="J83" s="254">
        <f t="shared" si="69"/>
        <v>0</v>
      </c>
      <c r="K83" s="254">
        <f t="shared" si="69"/>
        <v>0</v>
      </c>
      <c r="L83" s="953">
        <f t="shared" si="69"/>
        <v>0</v>
      </c>
      <c r="M83" s="250"/>
      <c r="N83" s="472"/>
      <c r="O83" s="272"/>
      <c r="P83" s="272"/>
      <c r="Q83" s="1000" t="s">
        <v>139</v>
      </c>
      <c r="R83" s="952">
        <f>R81*R82</f>
        <v>0</v>
      </c>
      <c r="S83" s="254">
        <f t="shared" ref="S83:Y83" si="70">S81*S82</f>
        <v>0</v>
      </c>
      <c r="T83" s="254">
        <f t="shared" si="70"/>
        <v>0</v>
      </c>
      <c r="U83" s="254">
        <f t="shared" si="70"/>
        <v>0</v>
      </c>
      <c r="V83" s="254">
        <f t="shared" si="70"/>
        <v>0</v>
      </c>
      <c r="W83" s="254">
        <f t="shared" si="70"/>
        <v>0</v>
      </c>
      <c r="X83" s="254">
        <f t="shared" si="70"/>
        <v>0</v>
      </c>
      <c r="Y83" s="953">
        <f t="shared" si="70"/>
        <v>0</v>
      </c>
      <c r="AA83" s="472"/>
      <c r="AB83" s="272"/>
      <c r="AC83" s="272"/>
      <c r="AD83" s="1000" t="s">
        <v>139</v>
      </c>
      <c r="AE83" s="952">
        <f>AE81*AE82</f>
        <v>0</v>
      </c>
      <c r="AF83" s="254">
        <f t="shared" ref="AF83:AL83" si="71">AF81*AF82</f>
        <v>0</v>
      </c>
      <c r="AG83" s="254">
        <f t="shared" si="71"/>
        <v>0</v>
      </c>
      <c r="AH83" s="254">
        <f t="shared" si="71"/>
        <v>0</v>
      </c>
      <c r="AI83" s="254">
        <f t="shared" si="71"/>
        <v>0</v>
      </c>
      <c r="AJ83" s="254">
        <f t="shared" si="71"/>
        <v>0</v>
      </c>
      <c r="AK83" s="254">
        <f t="shared" si="71"/>
        <v>0</v>
      </c>
      <c r="AL83" s="953">
        <f t="shared" si="71"/>
        <v>0</v>
      </c>
    </row>
    <row r="84" spans="1:38">
      <c r="A84" s="472"/>
      <c r="B84" s="272"/>
      <c r="C84" s="272"/>
      <c r="D84" s="999"/>
      <c r="E84" s="946"/>
      <c r="F84" s="272"/>
      <c r="G84" s="272"/>
      <c r="H84" s="272"/>
      <c r="I84" s="272"/>
      <c r="J84" s="272"/>
      <c r="K84" s="272"/>
      <c r="L84" s="894"/>
      <c r="M84" s="255"/>
      <c r="N84" s="472"/>
      <c r="O84" s="272"/>
      <c r="P84" s="272"/>
      <c r="Q84" s="999"/>
      <c r="R84" s="946"/>
      <c r="S84" s="272"/>
      <c r="T84" s="272"/>
      <c r="U84" s="272"/>
      <c r="V84" s="272"/>
      <c r="W84" s="272"/>
      <c r="X84" s="272"/>
      <c r="Y84" s="894"/>
      <c r="AA84" s="472"/>
      <c r="AB84" s="272"/>
      <c r="AC84" s="272"/>
      <c r="AD84" s="999"/>
      <c r="AE84" s="946"/>
      <c r="AF84" s="272"/>
      <c r="AG84" s="272"/>
      <c r="AH84" s="272"/>
      <c r="AI84" s="272"/>
      <c r="AJ84" s="272"/>
      <c r="AK84" s="272"/>
      <c r="AL84" s="894"/>
    </row>
    <row r="85" spans="1:38">
      <c r="A85" s="472"/>
      <c r="B85" s="801" t="s">
        <v>895</v>
      </c>
      <c r="C85" s="801" t="s">
        <v>574</v>
      </c>
      <c r="D85" s="1001"/>
      <c r="E85" s="961"/>
      <c r="F85" s="303"/>
      <c r="G85" s="303"/>
      <c r="H85" s="303"/>
      <c r="I85" s="303"/>
      <c r="J85" s="303"/>
      <c r="K85" s="303"/>
      <c r="L85" s="962"/>
      <c r="M85" s="340"/>
      <c r="N85" s="472"/>
      <c r="O85" s="801" t="s">
        <v>895</v>
      </c>
      <c r="P85" s="801" t="s">
        <v>574</v>
      </c>
      <c r="Q85" s="1001"/>
      <c r="R85" s="961"/>
      <c r="S85" s="303"/>
      <c r="T85" s="303"/>
      <c r="U85" s="303"/>
      <c r="V85" s="303"/>
      <c r="W85" s="303"/>
      <c r="X85" s="303"/>
      <c r="Y85" s="962"/>
      <c r="AA85" s="472"/>
      <c r="AB85" s="801" t="s">
        <v>895</v>
      </c>
      <c r="AC85" s="801" t="s">
        <v>574</v>
      </c>
      <c r="AD85" s="1001"/>
      <c r="AE85" s="961"/>
      <c r="AF85" s="303"/>
      <c r="AG85" s="303"/>
      <c r="AH85" s="303"/>
      <c r="AI85" s="303"/>
      <c r="AJ85" s="303"/>
      <c r="AK85" s="303"/>
      <c r="AL85" s="962"/>
    </row>
    <row r="86" spans="1:38" s="299" customFormat="1">
      <c r="A86" s="811"/>
      <c r="B86" s="296"/>
      <c r="C86" s="296"/>
      <c r="D86" s="996" t="s">
        <v>183</v>
      </c>
      <c r="E86" s="1014"/>
      <c r="F86" s="256"/>
      <c r="G86" s="341"/>
      <c r="H86" s="256"/>
      <c r="I86" s="256"/>
      <c r="J86" s="256"/>
      <c r="K86" s="256"/>
      <c r="L86" s="981"/>
      <c r="M86" s="608"/>
      <c r="N86" s="811"/>
      <c r="O86" s="296"/>
      <c r="P86" s="296"/>
      <c r="Q86" s="996" t="s">
        <v>183</v>
      </c>
      <c r="R86" s="1014"/>
      <c r="S86" s="256"/>
      <c r="T86" s="341"/>
      <c r="U86" s="256"/>
      <c r="V86" s="256"/>
      <c r="W86" s="256"/>
      <c r="X86" s="256"/>
      <c r="Y86" s="981"/>
      <c r="AA86" s="811"/>
      <c r="AB86" s="296"/>
      <c r="AC86" s="296"/>
      <c r="AD86" s="996" t="s">
        <v>183</v>
      </c>
      <c r="AE86" s="1014"/>
      <c r="AF86" s="256"/>
      <c r="AG86" s="341"/>
      <c r="AH86" s="256"/>
      <c r="AI86" s="256"/>
      <c r="AJ86" s="256"/>
      <c r="AK86" s="256"/>
      <c r="AL86" s="981"/>
    </row>
    <row r="87" spans="1:38">
      <c r="A87" s="472"/>
      <c r="B87" s="272"/>
      <c r="C87" s="272"/>
      <c r="D87" s="996" t="s">
        <v>140</v>
      </c>
      <c r="E87" s="946"/>
      <c r="F87" s="272"/>
      <c r="G87" s="272"/>
      <c r="H87" s="272"/>
      <c r="I87" s="272"/>
      <c r="J87" s="272"/>
      <c r="K87" s="272"/>
      <c r="L87" s="894"/>
      <c r="M87" s="255"/>
      <c r="N87" s="472"/>
      <c r="O87" s="272"/>
      <c r="P87" s="272"/>
      <c r="Q87" s="996" t="s">
        <v>140</v>
      </c>
      <c r="R87" s="946"/>
      <c r="S87" s="272"/>
      <c r="T87" s="272"/>
      <c r="U87" s="272"/>
      <c r="V87" s="272"/>
      <c r="W87" s="272"/>
      <c r="X87" s="272"/>
      <c r="Y87" s="894"/>
      <c r="AA87" s="472"/>
      <c r="AB87" s="272"/>
      <c r="AC87" s="272"/>
      <c r="AD87" s="996" t="s">
        <v>140</v>
      </c>
      <c r="AE87" s="946"/>
      <c r="AF87" s="272"/>
      <c r="AG87" s="272"/>
      <c r="AH87" s="272"/>
      <c r="AI87" s="272"/>
      <c r="AJ87" s="272"/>
      <c r="AK87" s="272"/>
      <c r="AL87" s="894"/>
    </row>
    <row r="88" spans="1:38">
      <c r="A88" s="472"/>
      <c r="B88" s="272"/>
      <c r="C88" s="272"/>
      <c r="D88" s="1000" t="s">
        <v>139</v>
      </c>
      <c r="E88" s="952"/>
      <c r="F88" s="254"/>
      <c r="G88" s="254"/>
      <c r="H88" s="254"/>
      <c r="I88" s="254"/>
      <c r="J88" s="254"/>
      <c r="K88" s="254"/>
      <c r="L88" s="953"/>
      <c r="M88" s="250"/>
      <c r="N88" s="472"/>
      <c r="O88" s="272"/>
      <c r="P88" s="272"/>
      <c r="Q88" s="1000" t="s">
        <v>139</v>
      </c>
      <c r="R88" s="952"/>
      <c r="S88" s="254"/>
      <c r="T88" s="254"/>
      <c r="U88" s="254"/>
      <c r="V88" s="254"/>
      <c r="W88" s="254"/>
      <c r="X88" s="254"/>
      <c r="Y88" s="953"/>
      <c r="AA88" s="472"/>
      <c r="AB88" s="272"/>
      <c r="AC88" s="272"/>
      <c r="AD88" s="1000" t="s">
        <v>139</v>
      </c>
      <c r="AE88" s="952"/>
      <c r="AF88" s="254"/>
      <c r="AG88" s="254"/>
      <c r="AH88" s="254"/>
      <c r="AI88" s="254"/>
      <c r="AJ88" s="254"/>
      <c r="AK88" s="254"/>
      <c r="AL88" s="953"/>
    </row>
    <row r="89" spans="1:38">
      <c r="A89" s="472"/>
      <c r="B89" s="272"/>
      <c r="C89" s="272"/>
      <c r="D89" s="1002"/>
      <c r="E89" s="952"/>
      <c r="F89" s="254"/>
      <c r="G89" s="254"/>
      <c r="H89" s="254"/>
      <c r="I89" s="254"/>
      <c r="J89" s="254"/>
      <c r="K89" s="254"/>
      <c r="L89" s="953"/>
      <c r="M89" s="250"/>
      <c r="N89" s="472"/>
      <c r="O89" s="272"/>
      <c r="P89" s="272"/>
      <c r="Q89" s="1002"/>
      <c r="R89" s="952"/>
      <c r="S89" s="254"/>
      <c r="T89" s="254"/>
      <c r="U89" s="254"/>
      <c r="V89" s="254"/>
      <c r="W89" s="254"/>
      <c r="X89" s="254"/>
      <c r="Y89" s="953"/>
      <c r="AA89" s="472"/>
      <c r="AB89" s="272"/>
      <c r="AC89" s="272"/>
      <c r="AD89" s="1002"/>
      <c r="AE89" s="952"/>
      <c r="AF89" s="254"/>
      <c r="AG89" s="254"/>
      <c r="AH89" s="254"/>
      <c r="AI89" s="254"/>
      <c r="AJ89" s="254"/>
      <c r="AK89" s="254"/>
      <c r="AL89" s="953"/>
    </row>
    <row r="90" spans="1:38" s="477" customFormat="1">
      <c r="A90" s="551" t="s">
        <v>141</v>
      </c>
      <c r="B90" s="248"/>
      <c r="C90" s="248"/>
      <c r="D90" s="1003"/>
      <c r="E90" s="1015">
        <f>E88+E83+E75</f>
        <v>0</v>
      </c>
      <c r="F90" s="257">
        <f t="shared" ref="F90:L90" si="72">F88+F83+F75</f>
        <v>0</v>
      </c>
      <c r="G90" s="257">
        <f t="shared" si="72"/>
        <v>0</v>
      </c>
      <c r="H90" s="257">
        <f t="shared" si="72"/>
        <v>0</v>
      </c>
      <c r="I90" s="257">
        <f t="shared" si="72"/>
        <v>0</v>
      </c>
      <c r="J90" s="257">
        <f t="shared" si="72"/>
        <v>0</v>
      </c>
      <c r="K90" s="257">
        <f t="shared" si="72"/>
        <v>0</v>
      </c>
      <c r="L90" s="991">
        <f t="shared" si="72"/>
        <v>0</v>
      </c>
      <c r="M90" s="250"/>
      <c r="N90" s="551" t="s">
        <v>141</v>
      </c>
      <c r="O90" s="248"/>
      <c r="P90" s="248"/>
      <c r="Q90" s="1003"/>
      <c r="R90" s="1015">
        <f>R88+R83+R75</f>
        <v>0</v>
      </c>
      <c r="S90" s="257">
        <f t="shared" ref="S90:Y90" si="73">S88+S83+S75</f>
        <v>0</v>
      </c>
      <c r="T90" s="257">
        <f t="shared" si="73"/>
        <v>0</v>
      </c>
      <c r="U90" s="257">
        <f t="shared" si="73"/>
        <v>0</v>
      </c>
      <c r="V90" s="257">
        <f t="shared" si="73"/>
        <v>0</v>
      </c>
      <c r="W90" s="257">
        <f t="shared" si="73"/>
        <v>0</v>
      </c>
      <c r="X90" s="257">
        <f t="shared" si="73"/>
        <v>0</v>
      </c>
      <c r="Y90" s="991">
        <f t="shared" si="73"/>
        <v>0</v>
      </c>
      <c r="AA90" s="551" t="s">
        <v>141</v>
      </c>
      <c r="AB90" s="248"/>
      <c r="AC90" s="248"/>
      <c r="AD90" s="1003"/>
      <c r="AE90" s="1015">
        <f>AE88+AE83+AE75</f>
        <v>0</v>
      </c>
      <c r="AF90" s="257">
        <f t="shared" ref="AF90:AL90" si="74">AF88+AF83+AF75</f>
        <v>0</v>
      </c>
      <c r="AG90" s="257">
        <f t="shared" si="74"/>
        <v>0</v>
      </c>
      <c r="AH90" s="257">
        <f t="shared" si="74"/>
        <v>0</v>
      </c>
      <c r="AI90" s="257">
        <f t="shared" si="74"/>
        <v>0</v>
      </c>
      <c r="AJ90" s="257">
        <f t="shared" si="74"/>
        <v>0</v>
      </c>
      <c r="AK90" s="257">
        <f t="shared" si="74"/>
        <v>0</v>
      </c>
      <c r="AL90" s="991">
        <f t="shared" si="74"/>
        <v>0</v>
      </c>
    </row>
    <row r="91" spans="1:38">
      <c r="A91" s="472"/>
      <c r="B91" s="272"/>
      <c r="C91" s="272"/>
      <c r="D91" s="996" t="s">
        <v>136</v>
      </c>
      <c r="E91" s="955">
        <f>E82</f>
        <v>30000</v>
      </c>
      <c r="F91" s="294">
        <f t="shared" ref="F91:L91" si="75">F82</f>
        <v>50000</v>
      </c>
      <c r="G91" s="294">
        <f t="shared" si="75"/>
        <v>160000</v>
      </c>
      <c r="H91" s="294">
        <f t="shared" si="75"/>
        <v>1250000</v>
      </c>
      <c r="I91" s="294">
        <f t="shared" si="75"/>
        <v>2000000</v>
      </c>
      <c r="J91" s="294">
        <f t="shared" si="75"/>
        <v>10000000</v>
      </c>
      <c r="K91" s="294">
        <f t="shared" si="75"/>
        <v>24000000</v>
      </c>
      <c r="L91" s="956">
        <f t="shared" si="75"/>
        <v>24000000</v>
      </c>
      <c r="M91" s="273"/>
      <c r="N91" s="472"/>
      <c r="O91" s="272"/>
      <c r="P91" s="272"/>
      <c r="Q91" s="996" t="s">
        <v>136</v>
      </c>
      <c r="R91" s="955">
        <f>R82</f>
        <v>30000</v>
      </c>
      <c r="S91" s="294">
        <f t="shared" ref="S91:Y91" si="76">S82</f>
        <v>50000</v>
      </c>
      <c r="T91" s="294">
        <f t="shared" si="76"/>
        <v>160000</v>
      </c>
      <c r="U91" s="294">
        <f t="shared" si="76"/>
        <v>1250000</v>
      </c>
      <c r="V91" s="294">
        <f t="shared" si="76"/>
        <v>2000000</v>
      </c>
      <c r="W91" s="294">
        <f t="shared" si="76"/>
        <v>10000000</v>
      </c>
      <c r="X91" s="294">
        <f t="shared" si="76"/>
        <v>24000000</v>
      </c>
      <c r="Y91" s="956">
        <f t="shared" si="76"/>
        <v>24000000</v>
      </c>
      <c r="AA91" s="472"/>
      <c r="AB91" s="272"/>
      <c r="AC91" s="272"/>
      <c r="AD91" s="996" t="s">
        <v>136</v>
      </c>
      <c r="AE91" s="955">
        <f>AE82</f>
        <v>30000</v>
      </c>
      <c r="AF91" s="294">
        <f t="shared" ref="AF91:AL91" si="77">AF82</f>
        <v>50000</v>
      </c>
      <c r="AG91" s="294">
        <f t="shared" si="77"/>
        <v>160000</v>
      </c>
      <c r="AH91" s="294">
        <f t="shared" si="77"/>
        <v>1250000</v>
      </c>
      <c r="AI91" s="294">
        <f t="shared" si="77"/>
        <v>2000000</v>
      </c>
      <c r="AJ91" s="294">
        <f t="shared" si="77"/>
        <v>10000000</v>
      </c>
      <c r="AK91" s="294">
        <f t="shared" si="77"/>
        <v>24000000</v>
      </c>
      <c r="AL91" s="956">
        <f t="shared" si="77"/>
        <v>24000000</v>
      </c>
    </row>
    <row r="92" spans="1:38">
      <c r="A92" s="472"/>
      <c r="B92" s="272"/>
      <c r="C92" s="272"/>
      <c r="D92" s="996" t="s">
        <v>137</v>
      </c>
      <c r="E92" s="1011">
        <f>E90/E91</f>
        <v>0</v>
      </c>
      <c r="F92" s="293">
        <f t="shared" ref="F92:L92" si="78">F90/F91</f>
        <v>0</v>
      </c>
      <c r="G92" s="293">
        <f t="shared" si="78"/>
        <v>0</v>
      </c>
      <c r="H92" s="293">
        <f t="shared" si="78"/>
        <v>0</v>
      </c>
      <c r="I92" s="293">
        <f t="shared" si="78"/>
        <v>0</v>
      </c>
      <c r="J92" s="293">
        <f t="shared" si="78"/>
        <v>0</v>
      </c>
      <c r="K92" s="293">
        <f t="shared" si="78"/>
        <v>0</v>
      </c>
      <c r="L92" s="978">
        <f t="shared" si="78"/>
        <v>0</v>
      </c>
      <c r="M92" s="347"/>
      <c r="N92" s="472"/>
      <c r="O92" s="272"/>
      <c r="P92" s="272"/>
      <c r="Q92" s="996" t="s">
        <v>137</v>
      </c>
      <c r="R92" s="1011">
        <f>R90/R91</f>
        <v>0</v>
      </c>
      <c r="S92" s="293">
        <f t="shared" ref="S92:Y92" si="79">S90/S91</f>
        <v>0</v>
      </c>
      <c r="T92" s="293">
        <f t="shared" si="79"/>
        <v>0</v>
      </c>
      <c r="U92" s="293">
        <f t="shared" si="79"/>
        <v>0</v>
      </c>
      <c r="V92" s="293">
        <f t="shared" si="79"/>
        <v>0</v>
      </c>
      <c r="W92" s="293">
        <f t="shared" si="79"/>
        <v>0</v>
      </c>
      <c r="X92" s="293">
        <f t="shared" si="79"/>
        <v>0</v>
      </c>
      <c r="Y92" s="978">
        <f t="shared" si="79"/>
        <v>0</v>
      </c>
      <c r="AA92" s="472"/>
      <c r="AB92" s="272"/>
      <c r="AC92" s="272"/>
      <c r="AD92" s="996" t="s">
        <v>137</v>
      </c>
      <c r="AE92" s="1011">
        <f>AE90/AE91</f>
        <v>0</v>
      </c>
      <c r="AF92" s="293">
        <f t="shared" ref="AF92:AL92" si="80">AF90/AF91</f>
        <v>0</v>
      </c>
      <c r="AG92" s="293">
        <f t="shared" si="80"/>
        <v>0</v>
      </c>
      <c r="AH92" s="293">
        <f t="shared" si="80"/>
        <v>0</v>
      </c>
      <c r="AI92" s="293">
        <f t="shared" si="80"/>
        <v>0</v>
      </c>
      <c r="AJ92" s="293">
        <f t="shared" si="80"/>
        <v>0</v>
      </c>
      <c r="AK92" s="293">
        <f t="shared" si="80"/>
        <v>0</v>
      </c>
      <c r="AL92" s="978">
        <f t="shared" si="80"/>
        <v>0</v>
      </c>
    </row>
    <row r="93" spans="1:38">
      <c r="A93" s="472"/>
      <c r="B93" s="272"/>
      <c r="C93" s="272"/>
      <c r="D93" s="999"/>
      <c r="E93" s="946"/>
      <c r="F93" s="272"/>
      <c r="G93" s="272"/>
      <c r="H93" s="272"/>
      <c r="I93" s="272"/>
      <c r="J93" s="272"/>
      <c r="K93" s="272"/>
      <c r="L93" s="894"/>
      <c r="M93" s="255"/>
      <c r="N93" s="472"/>
      <c r="O93" s="272"/>
      <c r="P93" s="272"/>
      <c r="Q93" s="999"/>
      <c r="R93" s="946"/>
      <c r="S93" s="272"/>
      <c r="T93" s="272"/>
      <c r="U93" s="272"/>
      <c r="V93" s="272"/>
      <c r="W93" s="272"/>
      <c r="X93" s="272"/>
      <c r="Y93" s="894"/>
      <c r="AA93" s="472"/>
      <c r="AB93" s="272"/>
      <c r="AC93" s="272"/>
      <c r="AD93" s="999"/>
      <c r="AE93" s="946"/>
      <c r="AF93" s="272"/>
      <c r="AG93" s="272"/>
      <c r="AH93" s="272"/>
      <c r="AI93" s="272"/>
      <c r="AJ93" s="272"/>
      <c r="AK93" s="272"/>
      <c r="AL93" s="894"/>
    </row>
    <row r="94" spans="1:38" ht="15.75">
      <c r="A94" s="799">
        <v>2</v>
      </c>
      <c r="B94" s="800" t="s">
        <v>444</v>
      </c>
      <c r="C94" s="272"/>
      <c r="D94" s="999"/>
      <c r="E94" s="946"/>
      <c r="F94" s="272"/>
      <c r="G94" s="272"/>
      <c r="H94" s="272"/>
      <c r="I94" s="272"/>
      <c r="J94" s="272"/>
      <c r="K94" s="272"/>
      <c r="L94" s="894"/>
      <c r="M94" s="255"/>
      <c r="N94" s="799">
        <v>2</v>
      </c>
      <c r="O94" s="800" t="s">
        <v>444</v>
      </c>
      <c r="P94" s="272"/>
      <c r="Q94" s="999"/>
      <c r="R94" s="946"/>
      <c r="S94" s="272"/>
      <c r="T94" s="272"/>
      <c r="U94" s="272"/>
      <c r="V94" s="272"/>
      <c r="W94" s="272"/>
      <c r="X94" s="272"/>
      <c r="Y94" s="894"/>
      <c r="AA94" s="799">
        <v>2</v>
      </c>
      <c r="AB94" s="800" t="s">
        <v>444</v>
      </c>
      <c r="AC94" s="272"/>
      <c r="AD94" s="999"/>
      <c r="AE94" s="946"/>
      <c r="AF94" s="272"/>
      <c r="AG94" s="272"/>
      <c r="AH94" s="272"/>
      <c r="AI94" s="272"/>
      <c r="AJ94" s="272"/>
      <c r="AK94" s="272"/>
      <c r="AL94" s="894"/>
    </row>
    <row r="95" spans="1:38" s="299" customFormat="1">
      <c r="A95" s="811"/>
      <c r="B95" s="296"/>
      <c r="C95" s="296"/>
      <c r="D95" s="996" t="s">
        <v>155</v>
      </c>
      <c r="E95" s="960"/>
      <c r="F95" s="979"/>
      <c r="G95" s="979"/>
      <c r="H95" s="979"/>
      <c r="I95" s="979"/>
      <c r="J95" s="979"/>
      <c r="K95" s="979"/>
      <c r="L95" s="980"/>
      <c r="M95" s="859"/>
      <c r="N95" s="811"/>
      <c r="O95" s="296"/>
      <c r="P95" s="296"/>
      <c r="Q95" s="996" t="s">
        <v>155</v>
      </c>
      <c r="R95" s="960"/>
      <c r="S95" s="979"/>
      <c r="T95" s="979"/>
      <c r="U95" s="979"/>
      <c r="V95" s="979"/>
      <c r="W95" s="979"/>
      <c r="X95" s="979"/>
      <c r="Y95" s="980"/>
      <c r="AA95" s="811"/>
      <c r="AB95" s="296"/>
      <c r="AC95" s="296"/>
      <c r="AD95" s="996" t="s">
        <v>155</v>
      </c>
      <c r="AE95" s="960"/>
      <c r="AF95" s="979"/>
      <c r="AG95" s="979"/>
      <c r="AH95" s="979"/>
      <c r="AI95" s="979"/>
      <c r="AJ95" s="979"/>
      <c r="AK95" s="979"/>
      <c r="AL95" s="980"/>
    </row>
    <row r="96" spans="1:38">
      <c r="A96" s="472"/>
      <c r="B96" s="272"/>
      <c r="C96" s="272"/>
      <c r="D96" s="996" t="s">
        <v>136</v>
      </c>
      <c r="E96" s="940">
        <f>E91</f>
        <v>30000</v>
      </c>
      <c r="F96" s="284">
        <f t="shared" ref="F96:L96" si="81">F91</f>
        <v>50000</v>
      </c>
      <c r="G96" s="284">
        <f t="shared" si="81"/>
        <v>160000</v>
      </c>
      <c r="H96" s="284">
        <f t="shared" si="81"/>
        <v>1250000</v>
      </c>
      <c r="I96" s="284">
        <f t="shared" si="81"/>
        <v>2000000</v>
      </c>
      <c r="J96" s="284">
        <f t="shared" si="81"/>
        <v>10000000</v>
      </c>
      <c r="K96" s="284">
        <f t="shared" si="81"/>
        <v>24000000</v>
      </c>
      <c r="L96" s="941">
        <f t="shared" si="81"/>
        <v>24000000</v>
      </c>
      <c r="M96" s="346"/>
      <c r="N96" s="472"/>
      <c r="O96" s="272"/>
      <c r="P96" s="272"/>
      <c r="Q96" s="996" t="s">
        <v>136</v>
      </c>
      <c r="R96" s="940">
        <f>R91</f>
        <v>30000</v>
      </c>
      <c r="S96" s="284">
        <f t="shared" ref="S96:Y96" si="82">S91</f>
        <v>50000</v>
      </c>
      <c r="T96" s="284">
        <f t="shared" si="82"/>
        <v>160000</v>
      </c>
      <c r="U96" s="284">
        <f t="shared" si="82"/>
        <v>1250000</v>
      </c>
      <c r="V96" s="284">
        <f t="shared" si="82"/>
        <v>2000000</v>
      </c>
      <c r="W96" s="284">
        <f t="shared" si="82"/>
        <v>10000000</v>
      </c>
      <c r="X96" s="284">
        <f t="shared" si="82"/>
        <v>24000000</v>
      </c>
      <c r="Y96" s="941">
        <f t="shared" si="82"/>
        <v>24000000</v>
      </c>
      <c r="AA96" s="472"/>
      <c r="AB96" s="272"/>
      <c r="AC96" s="272"/>
      <c r="AD96" s="996" t="s">
        <v>136</v>
      </c>
      <c r="AE96" s="940">
        <f>AE91</f>
        <v>30000</v>
      </c>
      <c r="AF96" s="284">
        <f t="shared" ref="AF96:AL96" si="83">AF91</f>
        <v>50000</v>
      </c>
      <c r="AG96" s="284">
        <f t="shared" si="83"/>
        <v>160000</v>
      </c>
      <c r="AH96" s="284">
        <f t="shared" si="83"/>
        <v>1250000</v>
      </c>
      <c r="AI96" s="284">
        <f t="shared" si="83"/>
        <v>2000000</v>
      </c>
      <c r="AJ96" s="284">
        <f t="shared" si="83"/>
        <v>10000000</v>
      </c>
      <c r="AK96" s="284">
        <f t="shared" si="83"/>
        <v>24000000</v>
      </c>
      <c r="AL96" s="941">
        <f t="shared" si="83"/>
        <v>24000000</v>
      </c>
    </row>
    <row r="97" spans="1:38">
      <c r="A97" s="472"/>
      <c r="B97" s="272"/>
      <c r="C97" s="272"/>
      <c r="D97" s="1000" t="s">
        <v>139</v>
      </c>
      <c r="E97" s="952">
        <f>E95*E96</f>
        <v>0</v>
      </c>
      <c r="F97" s="254">
        <f t="shared" ref="F97:L97" si="84">F95*F96</f>
        <v>0</v>
      </c>
      <c r="G97" s="254">
        <f t="shared" si="84"/>
        <v>0</v>
      </c>
      <c r="H97" s="254">
        <f t="shared" si="84"/>
        <v>0</v>
      </c>
      <c r="I97" s="254">
        <f t="shared" si="84"/>
        <v>0</v>
      </c>
      <c r="J97" s="254">
        <f t="shared" si="84"/>
        <v>0</v>
      </c>
      <c r="K97" s="254">
        <f t="shared" si="84"/>
        <v>0</v>
      </c>
      <c r="L97" s="953">
        <f t="shared" si="84"/>
        <v>0</v>
      </c>
      <c r="M97" s="250"/>
      <c r="N97" s="472"/>
      <c r="O97" s="272"/>
      <c r="P97" s="272"/>
      <c r="Q97" s="1000" t="s">
        <v>139</v>
      </c>
      <c r="R97" s="952">
        <f>R95*R96</f>
        <v>0</v>
      </c>
      <c r="S97" s="254">
        <f t="shared" ref="S97:Y97" si="85">S95*S96</f>
        <v>0</v>
      </c>
      <c r="T97" s="254">
        <f t="shared" si="85"/>
        <v>0</v>
      </c>
      <c r="U97" s="254">
        <f t="shared" si="85"/>
        <v>0</v>
      </c>
      <c r="V97" s="254">
        <f t="shared" si="85"/>
        <v>0</v>
      </c>
      <c r="W97" s="254">
        <f t="shared" si="85"/>
        <v>0</v>
      </c>
      <c r="X97" s="254">
        <f t="shared" si="85"/>
        <v>0</v>
      </c>
      <c r="Y97" s="953">
        <f t="shared" si="85"/>
        <v>0</v>
      </c>
      <c r="AA97" s="472"/>
      <c r="AB97" s="272"/>
      <c r="AC97" s="272"/>
      <c r="AD97" s="1000" t="s">
        <v>139</v>
      </c>
      <c r="AE97" s="952">
        <f>AE95*AE96</f>
        <v>0</v>
      </c>
      <c r="AF97" s="254">
        <f t="shared" ref="AF97:AL97" si="86">AF95*AF96</f>
        <v>0</v>
      </c>
      <c r="AG97" s="254">
        <f t="shared" si="86"/>
        <v>0</v>
      </c>
      <c r="AH97" s="254">
        <f t="shared" si="86"/>
        <v>0</v>
      </c>
      <c r="AI97" s="254">
        <f t="shared" si="86"/>
        <v>0</v>
      </c>
      <c r="AJ97" s="254">
        <f t="shared" si="86"/>
        <v>0</v>
      </c>
      <c r="AK97" s="254">
        <f t="shared" si="86"/>
        <v>0</v>
      </c>
      <c r="AL97" s="953">
        <f t="shared" si="86"/>
        <v>0</v>
      </c>
    </row>
    <row r="98" spans="1:38">
      <c r="A98" s="472"/>
      <c r="B98" s="272"/>
      <c r="C98" s="272"/>
      <c r="D98" s="999"/>
      <c r="E98" s="946"/>
      <c r="F98" s="272"/>
      <c r="G98" s="272"/>
      <c r="H98" s="272"/>
      <c r="I98" s="272"/>
      <c r="J98" s="272"/>
      <c r="K98" s="272"/>
      <c r="L98" s="894"/>
      <c r="M98" s="255"/>
      <c r="N98" s="472"/>
      <c r="O98" s="272"/>
      <c r="P98" s="272"/>
      <c r="Q98" s="999"/>
      <c r="R98" s="946"/>
      <c r="S98" s="272"/>
      <c r="T98" s="272"/>
      <c r="U98" s="272"/>
      <c r="V98" s="272"/>
      <c r="W98" s="272"/>
      <c r="X98" s="272"/>
      <c r="Y98" s="894"/>
      <c r="AA98" s="472"/>
      <c r="AB98" s="272"/>
      <c r="AC98" s="272"/>
      <c r="AD98" s="999"/>
      <c r="AE98" s="946"/>
      <c r="AF98" s="272"/>
      <c r="AG98" s="272"/>
      <c r="AH98" s="272"/>
      <c r="AI98" s="272"/>
      <c r="AJ98" s="272"/>
      <c r="AK98" s="272"/>
      <c r="AL98" s="894"/>
    </row>
    <row r="99" spans="1:38" ht="15.75">
      <c r="A99" s="799">
        <v>3</v>
      </c>
      <c r="B99" s="800" t="s">
        <v>445</v>
      </c>
      <c r="C99" s="280"/>
      <c r="D99" s="1001"/>
      <c r="E99" s="946"/>
      <c r="F99" s="272"/>
      <c r="G99" s="272"/>
      <c r="H99" s="272"/>
      <c r="I99" s="272"/>
      <c r="J99" s="272"/>
      <c r="K99" s="272"/>
      <c r="L99" s="894"/>
      <c r="M99" s="255"/>
      <c r="N99" s="799">
        <v>3</v>
      </c>
      <c r="O99" s="800" t="s">
        <v>445</v>
      </c>
      <c r="P99" s="280"/>
      <c r="Q99" s="1001"/>
      <c r="R99" s="946"/>
      <c r="S99" s="272"/>
      <c r="T99" s="272"/>
      <c r="U99" s="272"/>
      <c r="V99" s="272"/>
      <c r="W99" s="272"/>
      <c r="X99" s="272"/>
      <c r="Y99" s="894"/>
      <c r="AA99" s="799">
        <v>3</v>
      </c>
      <c r="AB99" s="800" t="s">
        <v>445</v>
      </c>
      <c r="AC99" s="280"/>
      <c r="AD99" s="1001"/>
      <c r="AE99" s="946"/>
      <c r="AF99" s="272"/>
      <c r="AG99" s="272"/>
      <c r="AH99" s="272"/>
      <c r="AI99" s="272"/>
      <c r="AJ99" s="272"/>
      <c r="AK99" s="272"/>
      <c r="AL99" s="894"/>
    </row>
    <row r="100" spans="1:38">
      <c r="A100" s="472"/>
      <c r="B100" s="801" t="s">
        <v>896</v>
      </c>
      <c r="C100" s="801" t="s">
        <v>142</v>
      </c>
      <c r="D100" s="1001"/>
      <c r="E100" s="961"/>
      <c r="F100" s="303"/>
      <c r="G100" s="303"/>
      <c r="H100" s="303"/>
      <c r="I100" s="303"/>
      <c r="J100" s="303"/>
      <c r="K100" s="303"/>
      <c r="L100" s="962"/>
      <c r="M100" s="340"/>
      <c r="N100" s="472"/>
      <c r="O100" s="801" t="s">
        <v>896</v>
      </c>
      <c r="P100" s="801" t="s">
        <v>142</v>
      </c>
      <c r="Q100" s="1001"/>
      <c r="R100" s="961"/>
      <c r="S100" s="303"/>
      <c r="T100" s="303"/>
      <c r="U100" s="303"/>
      <c r="V100" s="303"/>
      <c r="W100" s="303"/>
      <c r="X100" s="303"/>
      <c r="Y100" s="962"/>
      <c r="AA100" s="472"/>
      <c r="AB100" s="801" t="s">
        <v>896</v>
      </c>
      <c r="AC100" s="801" t="s">
        <v>142</v>
      </c>
      <c r="AD100" s="1001"/>
      <c r="AE100" s="961"/>
      <c r="AF100" s="303"/>
      <c r="AG100" s="303"/>
      <c r="AH100" s="303"/>
      <c r="AI100" s="303"/>
      <c r="AJ100" s="303"/>
      <c r="AK100" s="303"/>
      <c r="AL100" s="962"/>
    </row>
    <row r="101" spans="1:38" s="299" customFormat="1">
      <c r="A101" s="811"/>
      <c r="B101" s="296"/>
      <c r="C101" s="296"/>
      <c r="D101" s="996" t="s">
        <v>155</v>
      </c>
      <c r="E101" s="954"/>
      <c r="F101" s="979"/>
      <c r="G101" s="979"/>
      <c r="H101" s="979"/>
      <c r="I101" s="979"/>
      <c r="J101" s="979"/>
      <c r="K101" s="979"/>
      <c r="L101" s="980"/>
      <c r="M101" s="859"/>
      <c r="N101" s="811"/>
      <c r="O101" s="296"/>
      <c r="P101" s="296"/>
      <c r="Q101" s="996" t="s">
        <v>155</v>
      </c>
      <c r="R101" s="954"/>
      <c r="S101" s="979"/>
      <c r="T101" s="979"/>
      <c r="U101" s="979"/>
      <c r="V101" s="979"/>
      <c r="W101" s="979"/>
      <c r="X101" s="979"/>
      <c r="Y101" s="980"/>
      <c r="AA101" s="811"/>
      <c r="AB101" s="296"/>
      <c r="AC101" s="296"/>
      <c r="AD101" s="996" t="s">
        <v>155</v>
      </c>
      <c r="AE101" s="954"/>
      <c r="AF101" s="979"/>
      <c r="AG101" s="979"/>
      <c r="AH101" s="979"/>
      <c r="AI101" s="979"/>
      <c r="AJ101" s="979"/>
      <c r="AK101" s="979"/>
      <c r="AL101" s="980"/>
    </row>
    <row r="102" spans="1:38">
      <c r="A102" s="472"/>
      <c r="B102" s="272"/>
      <c r="C102" s="272"/>
      <c r="D102" s="996" t="s">
        <v>136</v>
      </c>
      <c r="E102" s="940">
        <f>E96</f>
        <v>30000</v>
      </c>
      <c r="F102" s="284">
        <f t="shared" ref="F102:L102" si="87">F96</f>
        <v>50000</v>
      </c>
      <c r="G102" s="284">
        <f t="shared" si="87"/>
        <v>160000</v>
      </c>
      <c r="H102" s="284">
        <f t="shared" si="87"/>
        <v>1250000</v>
      </c>
      <c r="I102" s="284">
        <f t="shared" si="87"/>
        <v>2000000</v>
      </c>
      <c r="J102" s="284">
        <f t="shared" si="87"/>
        <v>10000000</v>
      </c>
      <c r="K102" s="284">
        <f t="shared" si="87"/>
        <v>24000000</v>
      </c>
      <c r="L102" s="941">
        <f t="shared" si="87"/>
        <v>24000000</v>
      </c>
      <c r="M102" s="346"/>
      <c r="N102" s="472"/>
      <c r="O102" s="272"/>
      <c r="P102" s="272"/>
      <c r="Q102" s="996" t="s">
        <v>136</v>
      </c>
      <c r="R102" s="940">
        <f>R96</f>
        <v>30000</v>
      </c>
      <c r="S102" s="284">
        <f t="shared" ref="S102:Y102" si="88">S96</f>
        <v>50000</v>
      </c>
      <c r="T102" s="284">
        <f t="shared" si="88"/>
        <v>160000</v>
      </c>
      <c r="U102" s="284">
        <f t="shared" si="88"/>
        <v>1250000</v>
      </c>
      <c r="V102" s="284">
        <f t="shared" si="88"/>
        <v>2000000</v>
      </c>
      <c r="W102" s="284">
        <f t="shared" si="88"/>
        <v>10000000</v>
      </c>
      <c r="X102" s="284">
        <f t="shared" si="88"/>
        <v>24000000</v>
      </c>
      <c r="Y102" s="941">
        <f t="shared" si="88"/>
        <v>24000000</v>
      </c>
      <c r="AA102" s="472"/>
      <c r="AB102" s="272"/>
      <c r="AC102" s="272"/>
      <c r="AD102" s="996" t="s">
        <v>136</v>
      </c>
      <c r="AE102" s="940">
        <f>AE96</f>
        <v>30000</v>
      </c>
      <c r="AF102" s="284">
        <f t="shared" ref="AF102:AL102" si="89">AF96</f>
        <v>50000</v>
      </c>
      <c r="AG102" s="284">
        <f t="shared" si="89"/>
        <v>160000</v>
      </c>
      <c r="AH102" s="284">
        <f t="shared" si="89"/>
        <v>1250000</v>
      </c>
      <c r="AI102" s="284">
        <f t="shared" si="89"/>
        <v>2000000</v>
      </c>
      <c r="AJ102" s="284">
        <f t="shared" si="89"/>
        <v>10000000</v>
      </c>
      <c r="AK102" s="284">
        <f t="shared" si="89"/>
        <v>24000000</v>
      </c>
      <c r="AL102" s="941">
        <f t="shared" si="89"/>
        <v>24000000</v>
      </c>
    </row>
    <row r="103" spans="1:38">
      <c r="A103" s="472"/>
      <c r="B103" s="272"/>
      <c r="C103" s="272"/>
      <c r="D103" s="1000" t="s">
        <v>139</v>
      </c>
      <c r="E103" s="952">
        <f>E102*E101</f>
        <v>0</v>
      </c>
      <c r="F103" s="254">
        <f t="shared" ref="F103:L103" si="90">F102*F101</f>
        <v>0</v>
      </c>
      <c r="G103" s="254">
        <f t="shared" si="90"/>
        <v>0</v>
      </c>
      <c r="H103" s="254">
        <f t="shared" si="90"/>
        <v>0</v>
      </c>
      <c r="I103" s="254">
        <f t="shared" si="90"/>
        <v>0</v>
      </c>
      <c r="J103" s="254">
        <f t="shared" si="90"/>
        <v>0</v>
      </c>
      <c r="K103" s="254">
        <f t="shared" si="90"/>
        <v>0</v>
      </c>
      <c r="L103" s="953">
        <f t="shared" si="90"/>
        <v>0</v>
      </c>
      <c r="M103" s="250"/>
      <c r="N103" s="472"/>
      <c r="O103" s="272"/>
      <c r="P103" s="272"/>
      <c r="Q103" s="1000" t="s">
        <v>139</v>
      </c>
      <c r="R103" s="952">
        <f>R102*R101</f>
        <v>0</v>
      </c>
      <c r="S103" s="254">
        <f t="shared" ref="S103:Y103" si="91">S102*S101</f>
        <v>0</v>
      </c>
      <c r="T103" s="254">
        <f t="shared" si="91"/>
        <v>0</v>
      </c>
      <c r="U103" s="254">
        <f t="shared" si="91"/>
        <v>0</v>
      </c>
      <c r="V103" s="254">
        <f t="shared" si="91"/>
        <v>0</v>
      </c>
      <c r="W103" s="254">
        <f t="shared" si="91"/>
        <v>0</v>
      </c>
      <c r="X103" s="254">
        <f t="shared" si="91"/>
        <v>0</v>
      </c>
      <c r="Y103" s="953">
        <f t="shared" si="91"/>
        <v>0</v>
      </c>
      <c r="AA103" s="472"/>
      <c r="AB103" s="272"/>
      <c r="AC103" s="272"/>
      <c r="AD103" s="1000" t="s">
        <v>139</v>
      </c>
      <c r="AE103" s="952">
        <f>AE102*AE101</f>
        <v>0</v>
      </c>
      <c r="AF103" s="254">
        <f t="shared" ref="AF103:AL103" si="92">AF102*AF101</f>
        <v>0</v>
      </c>
      <c r="AG103" s="254">
        <f t="shared" si="92"/>
        <v>0</v>
      </c>
      <c r="AH103" s="254">
        <f t="shared" si="92"/>
        <v>0</v>
      </c>
      <c r="AI103" s="254">
        <f t="shared" si="92"/>
        <v>0</v>
      </c>
      <c r="AJ103" s="254">
        <f t="shared" si="92"/>
        <v>0</v>
      </c>
      <c r="AK103" s="254">
        <f t="shared" si="92"/>
        <v>0</v>
      </c>
      <c r="AL103" s="953">
        <f t="shared" si="92"/>
        <v>0</v>
      </c>
    </row>
    <row r="104" spans="1:38">
      <c r="A104" s="472"/>
      <c r="B104" s="272"/>
      <c r="C104" s="272"/>
      <c r="D104" s="999"/>
      <c r="E104" s="946"/>
      <c r="F104" s="272"/>
      <c r="G104" s="272"/>
      <c r="H104" s="272"/>
      <c r="I104" s="272"/>
      <c r="J104" s="272"/>
      <c r="K104" s="272"/>
      <c r="L104" s="894"/>
      <c r="M104" s="255"/>
      <c r="N104" s="472"/>
      <c r="O104" s="272"/>
      <c r="P104" s="272"/>
      <c r="Q104" s="999"/>
      <c r="R104" s="946"/>
      <c r="S104" s="272"/>
      <c r="T104" s="272"/>
      <c r="U104" s="272"/>
      <c r="V104" s="272"/>
      <c r="W104" s="272"/>
      <c r="X104" s="272"/>
      <c r="Y104" s="894"/>
      <c r="AA104" s="472"/>
      <c r="AB104" s="272"/>
      <c r="AC104" s="272"/>
      <c r="AD104" s="999"/>
      <c r="AE104" s="946"/>
      <c r="AF104" s="272"/>
      <c r="AG104" s="272"/>
      <c r="AH104" s="272"/>
      <c r="AI104" s="272"/>
      <c r="AJ104" s="272"/>
      <c r="AK104" s="272"/>
      <c r="AL104" s="894"/>
    </row>
    <row r="105" spans="1:38">
      <c r="A105" s="472"/>
      <c r="B105" s="801" t="s">
        <v>897</v>
      </c>
      <c r="C105" s="801" t="s">
        <v>143</v>
      </c>
      <c r="D105" s="1001"/>
      <c r="E105" s="946"/>
      <c r="F105" s="272"/>
      <c r="G105" s="272"/>
      <c r="H105" s="272"/>
      <c r="I105" s="272"/>
      <c r="J105" s="272"/>
      <c r="K105" s="272"/>
      <c r="L105" s="894"/>
      <c r="M105" s="255"/>
      <c r="N105" s="472"/>
      <c r="O105" s="801" t="s">
        <v>897</v>
      </c>
      <c r="P105" s="801" t="s">
        <v>143</v>
      </c>
      <c r="Q105" s="1001"/>
      <c r="R105" s="946"/>
      <c r="S105" s="272"/>
      <c r="T105" s="272"/>
      <c r="U105" s="272"/>
      <c r="V105" s="272"/>
      <c r="W105" s="272"/>
      <c r="X105" s="272"/>
      <c r="Y105" s="894"/>
      <c r="AA105" s="472"/>
      <c r="AB105" s="801" t="s">
        <v>897</v>
      </c>
      <c r="AC105" s="801" t="s">
        <v>143</v>
      </c>
      <c r="AD105" s="1001"/>
      <c r="AE105" s="946"/>
      <c r="AF105" s="272"/>
      <c r="AG105" s="272"/>
      <c r="AH105" s="272"/>
      <c r="AI105" s="272"/>
      <c r="AJ105" s="272"/>
      <c r="AK105" s="272"/>
      <c r="AL105" s="894"/>
    </row>
    <row r="106" spans="1:38">
      <c r="A106" s="472"/>
      <c r="B106" s="272"/>
      <c r="C106" s="862" t="s">
        <v>144</v>
      </c>
      <c r="D106" s="999"/>
      <c r="E106" s="946"/>
      <c r="F106" s="272"/>
      <c r="G106" s="272"/>
      <c r="H106" s="272"/>
      <c r="I106" s="272"/>
      <c r="J106" s="272"/>
      <c r="K106" s="272"/>
      <c r="L106" s="894"/>
      <c r="M106" s="255"/>
      <c r="N106" s="472"/>
      <c r="O106" s="272"/>
      <c r="P106" s="862" t="s">
        <v>144</v>
      </c>
      <c r="Q106" s="999"/>
      <c r="R106" s="946"/>
      <c r="S106" s="272"/>
      <c r="T106" s="272"/>
      <c r="U106" s="272"/>
      <c r="V106" s="272"/>
      <c r="W106" s="272"/>
      <c r="X106" s="272"/>
      <c r="Y106" s="894"/>
      <c r="AA106" s="472"/>
      <c r="AB106" s="272"/>
      <c r="AC106" s="862" t="s">
        <v>144</v>
      </c>
      <c r="AD106" s="999"/>
      <c r="AE106" s="946"/>
      <c r="AF106" s="272"/>
      <c r="AG106" s="272"/>
      <c r="AH106" s="272"/>
      <c r="AI106" s="272"/>
      <c r="AJ106" s="272"/>
      <c r="AK106" s="272"/>
      <c r="AL106" s="894"/>
    </row>
    <row r="107" spans="1:38">
      <c r="A107" s="472"/>
      <c r="B107" s="272"/>
      <c r="C107" s="272"/>
      <c r="D107" s="996" t="s">
        <v>136</v>
      </c>
      <c r="E107" s="940">
        <f>E102</f>
        <v>30000</v>
      </c>
      <c r="F107" s="284">
        <f t="shared" ref="F107:L107" si="93">F102</f>
        <v>50000</v>
      </c>
      <c r="G107" s="284">
        <f t="shared" si="93"/>
        <v>160000</v>
      </c>
      <c r="H107" s="284">
        <f t="shared" si="93"/>
        <v>1250000</v>
      </c>
      <c r="I107" s="284">
        <f t="shared" si="93"/>
        <v>2000000</v>
      </c>
      <c r="J107" s="284">
        <f t="shared" si="93"/>
        <v>10000000</v>
      </c>
      <c r="K107" s="284">
        <f t="shared" si="93"/>
        <v>24000000</v>
      </c>
      <c r="L107" s="941">
        <f t="shared" si="93"/>
        <v>24000000</v>
      </c>
      <c r="M107" s="346"/>
      <c r="N107" s="472"/>
      <c r="O107" s="272"/>
      <c r="P107" s="272"/>
      <c r="Q107" s="996" t="s">
        <v>136</v>
      </c>
      <c r="R107" s="940">
        <f>R102</f>
        <v>30000</v>
      </c>
      <c r="S107" s="284">
        <f t="shared" ref="S107:Y107" si="94">S102</f>
        <v>50000</v>
      </c>
      <c r="T107" s="284">
        <f t="shared" si="94"/>
        <v>160000</v>
      </c>
      <c r="U107" s="284">
        <f t="shared" si="94"/>
        <v>1250000</v>
      </c>
      <c r="V107" s="284">
        <f t="shared" si="94"/>
        <v>2000000</v>
      </c>
      <c r="W107" s="284">
        <f t="shared" si="94"/>
        <v>10000000</v>
      </c>
      <c r="X107" s="284">
        <f t="shared" si="94"/>
        <v>24000000</v>
      </c>
      <c r="Y107" s="941">
        <f t="shared" si="94"/>
        <v>24000000</v>
      </c>
      <c r="AA107" s="472"/>
      <c r="AB107" s="272"/>
      <c r="AC107" s="272"/>
      <c r="AD107" s="996" t="s">
        <v>136</v>
      </c>
      <c r="AE107" s="940">
        <f>AE102</f>
        <v>30000</v>
      </c>
      <c r="AF107" s="284">
        <f t="shared" ref="AF107:AL107" si="95">AF102</f>
        <v>50000</v>
      </c>
      <c r="AG107" s="284">
        <f t="shared" si="95"/>
        <v>160000</v>
      </c>
      <c r="AH107" s="284">
        <f t="shared" si="95"/>
        <v>1250000</v>
      </c>
      <c r="AI107" s="284">
        <f t="shared" si="95"/>
        <v>2000000</v>
      </c>
      <c r="AJ107" s="284">
        <f t="shared" si="95"/>
        <v>10000000</v>
      </c>
      <c r="AK107" s="284">
        <f t="shared" si="95"/>
        <v>24000000</v>
      </c>
      <c r="AL107" s="941">
        <f t="shared" si="95"/>
        <v>24000000</v>
      </c>
    </row>
    <row r="108" spans="1:38">
      <c r="A108" s="472"/>
      <c r="B108" s="272"/>
      <c r="C108" s="272"/>
      <c r="D108" s="996" t="s">
        <v>145</v>
      </c>
      <c r="E108" s="940"/>
      <c r="F108" s="284"/>
      <c r="G108" s="284"/>
      <c r="H108" s="284"/>
      <c r="I108" s="284"/>
      <c r="J108" s="284"/>
      <c r="K108" s="284"/>
      <c r="L108" s="941"/>
      <c r="M108" s="346"/>
      <c r="N108" s="472"/>
      <c r="O108" s="272"/>
      <c r="P108" s="272"/>
      <c r="Q108" s="996" t="s">
        <v>145</v>
      </c>
      <c r="R108" s="940"/>
      <c r="S108" s="284"/>
      <c r="T108" s="284"/>
      <c r="U108" s="284"/>
      <c r="V108" s="284"/>
      <c r="W108" s="284"/>
      <c r="X108" s="284"/>
      <c r="Y108" s="941"/>
      <c r="AA108" s="472"/>
      <c r="AB108" s="272"/>
      <c r="AC108" s="272"/>
      <c r="AD108" s="996" t="s">
        <v>145</v>
      </c>
      <c r="AE108" s="940"/>
      <c r="AF108" s="284"/>
      <c r="AG108" s="284"/>
      <c r="AH108" s="284"/>
      <c r="AI108" s="284"/>
      <c r="AJ108" s="284"/>
      <c r="AK108" s="284"/>
      <c r="AL108" s="941"/>
    </row>
    <row r="109" spans="1:38">
      <c r="A109" s="472"/>
      <c r="B109" s="272"/>
      <c r="C109" s="272"/>
      <c r="D109" s="996" t="s">
        <v>146</v>
      </c>
      <c r="E109" s="946"/>
      <c r="F109" s="272"/>
      <c r="G109" s="272"/>
      <c r="H109" s="272"/>
      <c r="I109" s="272"/>
      <c r="J109" s="272"/>
      <c r="K109" s="272"/>
      <c r="L109" s="894"/>
      <c r="M109" s="255"/>
      <c r="N109" s="472"/>
      <c r="O109" s="272"/>
      <c r="P109" s="272"/>
      <c r="Q109" s="996" t="s">
        <v>146</v>
      </c>
      <c r="R109" s="946"/>
      <c r="S109" s="272"/>
      <c r="T109" s="272"/>
      <c r="U109" s="272"/>
      <c r="V109" s="272"/>
      <c r="W109" s="272"/>
      <c r="X109" s="272"/>
      <c r="Y109" s="894"/>
      <c r="AA109" s="472"/>
      <c r="AB109" s="272"/>
      <c r="AC109" s="272"/>
      <c r="AD109" s="996" t="s">
        <v>146</v>
      </c>
      <c r="AE109" s="946"/>
      <c r="AF109" s="272"/>
      <c r="AG109" s="272"/>
      <c r="AH109" s="272"/>
      <c r="AI109" s="272"/>
      <c r="AJ109" s="272"/>
      <c r="AK109" s="272"/>
      <c r="AL109" s="894"/>
    </row>
    <row r="110" spans="1:38">
      <c r="A110" s="472"/>
      <c r="B110" s="272"/>
      <c r="C110" s="272"/>
      <c r="D110" s="996" t="s">
        <v>184</v>
      </c>
      <c r="E110" s="940">
        <f>0.484*E107</f>
        <v>14520</v>
      </c>
      <c r="F110" s="284">
        <f t="shared" ref="F110:L110" si="96">0.484*F107</f>
        <v>24200</v>
      </c>
      <c r="G110" s="284">
        <f t="shared" si="96"/>
        <v>77440</v>
      </c>
      <c r="H110" s="284">
        <f t="shared" si="96"/>
        <v>605000</v>
      </c>
      <c r="I110" s="284">
        <f t="shared" si="96"/>
        <v>968000</v>
      </c>
      <c r="J110" s="284">
        <f t="shared" si="96"/>
        <v>4840000</v>
      </c>
      <c r="K110" s="284">
        <f t="shared" si="96"/>
        <v>11616000</v>
      </c>
      <c r="L110" s="941">
        <f t="shared" si="96"/>
        <v>11616000</v>
      </c>
      <c r="M110" s="346"/>
      <c r="N110" s="472"/>
      <c r="O110" s="272"/>
      <c r="P110" s="272"/>
      <c r="Q110" s="996" t="s">
        <v>184</v>
      </c>
      <c r="R110" s="940">
        <f>0.484*R107</f>
        <v>14520</v>
      </c>
      <c r="S110" s="284">
        <f t="shared" ref="S110:Y110" si="97">0.484*S107</f>
        <v>24200</v>
      </c>
      <c r="T110" s="284">
        <f t="shared" si="97"/>
        <v>77440</v>
      </c>
      <c r="U110" s="284">
        <f t="shared" si="97"/>
        <v>605000</v>
      </c>
      <c r="V110" s="284">
        <f t="shared" si="97"/>
        <v>968000</v>
      </c>
      <c r="W110" s="284">
        <f t="shared" si="97"/>
        <v>4840000</v>
      </c>
      <c r="X110" s="284">
        <f t="shared" si="97"/>
        <v>11616000</v>
      </c>
      <c r="Y110" s="941">
        <f t="shared" si="97"/>
        <v>11616000</v>
      </c>
      <c r="AA110" s="472"/>
      <c r="AB110" s="272"/>
      <c r="AC110" s="272"/>
      <c r="AD110" s="996" t="s">
        <v>184</v>
      </c>
      <c r="AE110" s="940">
        <f>0.484*AE107</f>
        <v>14520</v>
      </c>
      <c r="AF110" s="284">
        <f t="shared" ref="AF110:AL110" si="98">0.484*AF107</f>
        <v>24200</v>
      </c>
      <c r="AG110" s="284">
        <f t="shared" si="98"/>
        <v>77440</v>
      </c>
      <c r="AH110" s="284">
        <f t="shared" si="98"/>
        <v>605000</v>
      </c>
      <c r="AI110" s="284">
        <f t="shared" si="98"/>
        <v>968000</v>
      </c>
      <c r="AJ110" s="284">
        <f t="shared" si="98"/>
        <v>4840000</v>
      </c>
      <c r="AK110" s="284">
        <f t="shared" si="98"/>
        <v>11616000</v>
      </c>
      <c r="AL110" s="941">
        <f t="shared" si="98"/>
        <v>11616000</v>
      </c>
    </row>
    <row r="111" spans="1:38">
      <c r="A111" s="472"/>
      <c r="B111" s="272"/>
      <c r="C111" s="272"/>
      <c r="D111" s="999"/>
      <c r="E111" s="940"/>
      <c r="F111" s="284"/>
      <c r="G111" s="284"/>
      <c r="H111" s="284"/>
      <c r="I111" s="284"/>
      <c r="J111" s="284"/>
      <c r="K111" s="284"/>
      <c r="L111" s="941"/>
      <c r="M111" s="346"/>
      <c r="N111" s="472"/>
      <c r="O111" s="272"/>
      <c r="P111" s="272"/>
      <c r="Q111" s="999"/>
      <c r="R111" s="940"/>
      <c r="S111" s="284"/>
      <c r="T111" s="284"/>
      <c r="U111" s="284"/>
      <c r="V111" s="284"/>
      <c r="W111" s="284"/>
      <c r="X111" s="284"/>
      <c r="Y111" s="941"/>
      <c r="AA111" s="472"/>
      <c r="AB111" s="272"/>
      <c r="AC111" s="272"/>
      <c r="AD111" s="999"/>
      <c r="AE111" s="940"/>
      <c r="AF111" s="284"/>
      <c r="AG111" s="284"/>
      <c r="AH111" s="284"/>
      <c r="AI111" s="284"/>
      <c r="AJ111" s="284"/>
      <c r="AK111" s="284"/>
      <c r="AL111" s="941"/>
    </row>
    <row r="112" spans="1:38">
      <c r="A112" s="472"/>
      <c r="B112" s="272"/>
      <c r="C112" s="862" t="s">
        <v>148</v>
      </c>
      <c r="D112" s="999"/>
      <c r="E112" s="940"/>
      <c r="F112" s="284"/>
      <c r="G112" s="284"/>
      <c r="H112" s="284"/>
      <c r="I112" s="284"/>
      <c r="J112" s="284"/>
      <c r="K112" s="284"/>
      <c r="L112" s="941"/>
      <c r="M112" s="346"/>
      <c r="N112" s="472"/>
      <c r="O112" s="272"/>
      <c r="P112" s="862" t="s">
        <v>148</v>
      </c>
      <c r="Q112" s="999"/>
      <c r="R112" s="940"/>
      <c r="S112" s="284"/>
      <c r="T112" s="284"/>
      <c r="U112" s="284"/>
      <c r="V112" s="284"/>
      <c r="W112" s="284"/>
      <c r="X112" s="284"/>
      <c r="Y112" s="941"/>
      <c r="AA112" s="472"/>
      <c r="AB112" s="272"/>
      <c r="AC112" s="862" t="s">
        <v>148</v>
      </c>
      <c r="AD112" s="999"/>
      <c r="AE112" s="940"/>
      <c r="AF112" s="284"/>
      <c r="AG112" s="284"/>
      <c r="AH112" s="284"/>
      <c r="AI112" s="284"/>
      <c r="AJ112" s="284"/>
      <c r="AK112" s="284"/>
      <c r="AL112" s="941"/>
    </row>
    <row r="113" spans="1:38">
      <c r="A113" s="472"/>
      <c r="B113" s="272"/>
      <c r="C113" s="272"/>
      <c r="D113" s="996" t="s">
        <v>97</v>
      </c>
      <c r="E113" s="940"/>
      <c r="F113" s="284"/>
      <c r="G113" s="284"/>
      <c r="H113" s="284"/>
      <c r="I113" s="284"/>
      <c r="J113" s="284"/>
      <c r="K113" s="284"/>
      <c r="L113" s="941"/>
      <c r="M113" s="346"/>
      <c r="N113" s="472"/>
      <c r="O113" s="272"/>
      <c r="P113" s="272"/>
      <c r="Q113" s="996" t="s">
        <v>97</v>
      </c>
      <c r="R113" s="940"/>
      <c r="S113" s="284"/>
      <c r="T113" s="284"/>
      <c r="U113" s="284"/>
      <c r="V113" s="284"/>
      <c r="W113" s="284"/>
      <c r="X113" s="284"/>
      <c r="Y113" s="941"/>
      <c r="AA113" s="472"/>
      <c r="AB113" s="272"/>
      <c r="AC113" s="272"/>
      <c r="AD113" s="996" t="s">
        <v>97</v>
      </c>
      <c r="AE113" s="940"/>
      <c r="AF113" s="284"/>
      <c r="AG113" s="284"/>
      <c r="AH113" s="284"/>
      <c r="AI113" s="284"/>
      <c r="AJ113" s="284"/>
      <c r="AK113" s="284"/>
      <c r="AL113" s="941"/>
    </row>
    <row r="114" spans="1:38">
      <c r="A114" s="472"/>
      <c r="B114" s="272"/>
      <c r="C114" s="272"/>
      <c r="D114" s="996" t="s">
        <v>98</v>
      </c>
      <c r="E114" s="1016"/>
      <c r="F114" s="293"/>
      <c r="G114" s="293"/>
      <c r="H114" s="293"/>
      <c r="I114" s="293"/>
      <c r="J114" s="293"/>
      <c r="K114" s="293"/>
      <c r="L114" s="978"/>
      <c r="M114" s="347"/>
      <c r="N114" s="472"/>
      <c r="O114" s="272"/>
      <c r="P114" s="272"/>
      <c r="Q114" s="996" t="s">
        <v>98</v>
      </c>
      <c r="R114" s="1016"/>
      <c r="S114" s="293"/>
      <c r="T114" s="293"/>
      <c r="U114" s="293"/>
      <c r="V114" s="293"/>
      <c r="W114" s="293"/>
      <c r="X114" s="293"/>
      <c r="Y114" s="978"/>
      <c r="AA114" s="472"/>
      <c r="AB114" s="272"/>
      <c r="AC114" s="272"/>
      <c r="AD114" s="996" t="s">
        <v>98</v>
      </c>
      <c r="AE114" s="1016"/>
      <c r="AF114" s="293"/>
      <c r="AG114" s="293"/>
      <c r="AH114" s="293"/>
      <c r="AI114" s="293"/>
      <c r="AJ114" s="293"/>
      <c r="AK114" s="293"/>
      <c r="AL114" s="978"/>
    </row>
    <row r="115" spans="1:38">
      <c r="A115" s="472"/>
      <c r="B115" s="272"/>
      <c r="C115" s="272"/>
      <c r="D115" s="1000" t="s">
        <v>99</v>
      </c>
      <c r="E115" s="952"/>
      <c r="F115" s="254"/>
      <c r="G115" s="254"/>
      <c r="H115" s="254"/>
      <c r="I115" s="254"/>
      <c r="J115" s="254"/>
      <c r="K115" s="254"/>
      <c r="L115" s="953"/>
      <c r="M115" s="250"/>
      <c r="N115" s="472"/>
      <c r="O115" s="272"/>
      <c r="P115" s="272"/>
      <c r="Q115" s="1000" t="s">
        <v>99</v>
      </c>
      <c r="R115" s="952"/>
      <c r="S115" s="254"/>
      <c r="T115" s="254"/>
      <c r="U115" s="254"/>
      <c r="V115" s="254"/>
      <c r="W115" s="254"/>
      <c r="X115" s="254"/>
      <c r="Y115" s="953"/>
      <c r="AA115" s="472"/>
      <c r="AB115" s="272"/>
      <c r="AC115" s="272"/>
      <c r="AD115" s="1000" t="s">
        <v>99</v>
      </c>
      <c r="AE115" s="952"/>
      <c r="AF115" s="254"/>
      <c r="AG115" s="254"/>
      <c r="AH115" s="254"/>
      <c r="AI115" s="254"/>
      <c r="AJ115" s="254"/>
      <c r="AK115" s="254"/>
      <c r="AL115" s="953"/>
    </row>
    <row r="116" spans="1:38">
      <c r="A116" s="472"/>
      <c r="B116" s="272"/>
      <c r="C116" s="272"/>
      <c r="D116" s="999"/>
      <c r="E116" s="946"/>
      <c r="F116" s="272"/>
      <c r="G116" s="272"/>
      <c r="H116" s="272"/>
      <c r="I116" s="272"/>
      <c r="J116" s="272"/>
      <c r="K116" s="272"/>
      <c r="L116" s="894"/>
      <c r="M116" s="255"/>
      <c r="N116" s="472"/>
      <c r="O116" s="272"/>
      <c r="P116" s="272"/>
      <c r="Q116" s="999"/>
      <c r="R116" s="946"/>
      <c r="S116" s="272"/>
      <c r="T116" s="272"/>
      <c r="U116" s="272"/>
      <c r="V116" s="272"/>
      <c r="W116" s="272"/>
      <c r="X116" s="272"/>
      <c r="Y116" s="894"/>
      <c r="AA116" s="472"/>
      <c r="AB116" s="272"/>
      <c r="AC116" s="272"/>
      <c r="AD116" s="999"/>
      <c r="AE116" s="946"/>
      <c r="AF116" s="272"/>
      <c r="AG116" s="272"/>
      <c r="AH116" s="272"/>
      <c r="AI116" s="272"/>
      <c r="AJ116" s="272"/>
      <c r="AK116" s="272"/>
      <c r="AL116" s="894"/>
    </row>
    <row r="117" spans="1:38">
      <c r="A117" s="472"/>
      <c r="B117" s="801" t="s">
        <v>898</v>
      </c>
      <c r="C117" s="801" t="s">
        <v>152</v>
      </c>
      <c r="D117" s="1001"/>
      <c r="E117" s="961"/>
      <c r="F117" s="303"/>
      <c r="G117" s="303"/>
      <c r="H117" s="303"/>
      <c r="I117" s="303"/>
      <c r="J117" s="303"/>
      <c r="K117" s="303"/>
      <c r="L117" s="962"/>
      <c r="M117" s="340"/>
      <c r="N117" s="472"/>
      <c r="O117" s="801" t="s">
        <v>898</v>
      </c>
      <c r="P117" s="801" t="s">
        <v>152</v>
      </c>
      <c r="Q117" s="1001"/>
      <c r="R117" s="961"/>
      <c r="S117" s="303"/>
      <c r="T117" s="303"/>
      <c r="U117" s="303"/>
      <c r="V117" s="303"/>
      <c r="W117" s="303"/>
      <c r="X117" s="303"/>
      <c r="Y117" s="962"/>
      <c r="AA117" s="472"/>
      <c r="AB117" s="801" t="s">
        <v>898</v>
      </c>
      <c r="AC117" s="801" t="s">
        <v>152</v>
      </c>
      <c r="AD117" s="1001"/>
      <c r="AE117" s="961"/>
      <c r="AF117" s="303"/>
      <c r="AG117" s="303"/>
      <c r="AH117" s="303"/>
      <c r="AI117" s="303"/>
      <c r="AJ117" s="303"/>
      <c r="AK117" s="303"/>
      <c r="AL117" s="962"/>
    </row>
    <row r="118" spans="1:38">
      <c r="A118" s="472"/>
      <c r="B118" s="272"/>
      <c r="C118" s="272"/>
      <c r="D118" s="1000" t="s">
        <v>139</v>
      </c>
      <c r="E118" s="952"/>
      <c r="F118" s="254"/>
      <c r="G118" s="254"/>
      <c r="H118" s="254"/>
      <c r="I118" s="254"/>
      <c r="J118" s="254"/>
      <c r="K118" s="254"/>
      <c r="L118" s="953"/>
      <c r="M118" s="250"/>
      <c r="N118" s="472"/>
      <c r="O118" s="272"/>
      <c r="P118" s="272"/>
      <c r="Q118" s="1000" t="s">
        <v>139</v>
      </c>
      <c r="R118" s="952"/>
      <c r="S118" s="254"/>
      <c r="T118" s="254"/>
      <c r="U118" s="254"/>
      <c r="V118" s="254"/>
      <c r="W118" s="254"/>
      <c r="X118" s="254"/>
      <c r="Y118" s="953"/>
      <c r="AA118" s="472"/>
      <c r="AB118" s="272"/>
      <c r="AC118" s="272"/>
      <c r="AD118" s="1000" t="s">
        <v>139</v>
      </c>
      <c r="AE118" s="952"/>
      <c r="AF118" s="254"/>
      <c r="AG118" s="254"/>
      <c r="AH118" s="254"/>
      <c r="AI118" s="254"/>
      <c r="AJ118" s="254"/>
      <c r="AK118" s="254"/>
      <c r="AL118" s="953"/>
    </row>
    <row r="119" spans="1:38">
      <c r="A119" s="472"/>
      <c r="B119" s="272"/>
      <c r="C119" s="272"/>
      <c r="D119" s="999"/>
      <c r="E119" s="946"/>
      <c r="F119" s="272"/>
      <c r="G119" s="272"/>
      <c r="H119" s="272"/>
      <c r="I119" s="272"/>
      <c r="J119" s="272"/>
      <c r="K119" s="272"/>
      <c r="L119" s="894"/>
      <c r="M119" s="255"/>
      <c r="N119" s="472"/>
      <c r="O119" s="272"/>
      <c r="P119" s="272"/>
      <c r="Q119" s="999"/>
      <c r="R119" s="946"/>
      <c r="S119" s="272"/>
      <c r="T119" s="272"/>
      <c r="U119" s="272"/>
      <c r="V119" s="272"/>
      <c r="W119" s="272"/>
      <c r="X119" s="272"/>
      <c r="Y119" s="894"/>
      <c r="AA119" s="472"/>
      <c r="AB119" s="272"/>
      <c r="AC119" s="272"/>
      <c r="AD119" s="999"/>
      <c r="AE119" s="946"/>
      <c r="AF119" s="272"/>
      <c r="AG119" s="272"/>
      <c r="AH119" s="272"/>
      <c r="AI119" s="272"/>
      <c r="AJ119" s="272"/>
      <c r="AK119" s="272"/>
      <c r="AL119" s="894"/>
    </row>
    <row r="120" spans="1:38" ht="15.75">
      <c r="A120" s="863">
        <v>4</v>
      </c>
      <c r="B120" s="800" t="s">
        <v>100</v>
      </c>
      <c r="C120" s="280"/>
      <c r="D120" s="1001"/>
      <c r="E120" s="946"/>
      <c r="F120" s="272"/>
      <c r="G120" s="272"/>
      <c r="H120" s="272"/>
      <c r="I120" s="272"/>
      <c r="J120" s="272"/>
      <c r="K120" s="272"/>
      <c r="L120" s="894"/>
      <c r="M120" s="255"/>
      <c r="N120" s="863">
        <v>4</v>
      </c>
      <c r="O120" s="800" t="s">
        <v>100</v>
      </c>
      <c r="P120" s="280"/>
      <c r="Q120" s="1001"/>
      <c r="R120" s="946"/>
      <c r="S120" s="272"/>
      <c r="T120" s="272"/>
      <c r="U120" s="272"/>
      <c r="V120" s="272"/>
      <c r="W120" s="272"/>
      <c r="X120" s="272"/>
      <c r="Y120" s="894"/>
      <c r="AA120" s="863">
        <v>4</v>
      </c>
      <c r="AB120" s="800" t="s">
        <v>100</v>
      </c>
      <c r="AC120" s="280"/>
      <c r="AD120" s="1001"/>
      <c r="AE120" s="946"/>
      <c r="AF120" s="272"/>
      <c r="AG120" s="272"/>
      <c r="AH120" s="272"/>
      <c r="AI120" s="272"/>
      <c r="AJ120" s="272"/>
      <c r="AK120" s="272"/>
      <c r="AL120" s="894"/>
    </row>
    <row r="121" spans="1:38" s="299" customFormat="1">
      <c r="A121" s="811"/>
      <c r="B121" s="296"/>
      <c r="C121" s="296"/>
      <c r="D121" s="996" t="s">
        <v>155</v>
      </c>
      <c r="E121" s="954"/>
      <c r="F121" s="979"/>
      <c r="G121" s="979"/>
      <c r="H121" s="979"/>
      <c r="I121" s="979"/>
      <c r="J121" s="979"/>
      <c r="K121" s="979"/>
      <c r="L121" s="980"/>
      <c r="M121" s="859"/>
      <c r="N121" s="811"/>
      <c r="O121" s="296"/>
      <c r="P121" s="296"/>
      <c r="Q121" s="996" t="s">
        <v>155</v>
      </c>
      <c r="R121" s="954"/>
      <c r="S121" s="979"/>
      <c r="T121" s="979"/>
      <c r="U121" s="979"/>
      <c r="V121" s="979"/>
      <c r="W121" s="979"/>
      <c r="X121" s="979"/>
      <c r="Y121" s="980"/>
      <c r="AA121" s="811"/>
      <c r="AB121" s="296"/>
      <c r="AC121" s="296"/>
      <c r="AD121" s="996" t="s">
        <v>155</v>
      </c>
      <c r="AE121" s="954"/>
      <c r="AF121" s="979"/>
      <c r="AG121" s="979"/>
      <c r="AH121" s="979"/>
      <c r="AI121" s="979"/>
      <c r="AJ121" s="979"/>
      <c r="AK121" s="979"/>
      <c r="AL121" s="980"/>
    </row>
    <row r="122" spans="1:38">
      <c r="A122" s="472"/>
      <c r="B122" s="272"/>
      <c r="C122" s="272"/>
      <c r="D122" s="996" t="s">
        <v>136</v>
      </c>
      <c r="E122" s="940">
        <f>E102</f>
        <v>30000</v>
      </c>
      <c r="F122" s="284">
        <f t="shared" ref="F122:L122" si="99">F102</f>
        <v>50000</v>
      </c>
      <c r="G122" s="284">
        <f t="shared" si="99"/>
        <v>160000</v>
      </c>
      <c r="H122" s="284">
        <f t="shared" si="99"/>
        <v>1250000</v>
      </c>
      <c r="I122" s="284">
        <f t="shared" si="99"/>
        <v>2000000</v>
      </c>
      <c r="J122" s="284">
        <f t="shared" si="99"/>
        <v>10000000</v>
      </c>
      <c r="K122" s="284">
        <f t="shared" si="99"/>
        <v>24000000</v>
      </c>
      <c r="L122" s="941">
        <f t="shared" si="99"/>
        <v>24000000</v>
      </c>
      <c r="M122" s="346"/>
      <c r="N122" s="472"/>
      <c r="O122" s="272"/>
      <c r="P122" s="272"/>
      <c r="Q122" s="996" t="s">
        <v>136</v>
      </c>
      <c r="R122" s="940">
        <f>R102</f>
        <v>30000</v>
      </c>
      <c r="S122" s="284">
        <f t="shared" ref="S122:Y122" si="100">S102</f>
        <v>50000</v>
      </c>
      <c r="T122" s="284">
        <f t="shared" si="100"/>
        <v>160000</v>
      </c>
      <c r="U122" s="284">
        <f t="shared" si="100"/>
        <v>1250000</v>
      </c>
      <c r="V122" s="284">
        <f t="shared" si="100"/>
        <v>2000000</v>
      </c>
      <c r="W122" s="284">
        <f t="shared" si="100"/>
        <v>10000000</v>
      </c>
      <c r="X122" s="284">
        <f t="shared" si="100"/>
        <v>24000000</v>
      </c>
      <c r="Y122" s="941">
        <f t="shared" si="100"/>
        <v>24000000</v>
      </c>
      <c r="AA122" s="472"/>
      <c r="AB122" s="272"/>
      <c r="AC122" s="272"/>
      <c r="AD122" s="996" t="s">
        <v>136</v>
      </c>
      <c r="AE122" s="940">
        <f>AE102</f>
        <v>30000</v>
      </c>
      <c r="AF122" s="284">
        <f t="shared" ref="AF122:AL122" si="101">AF102</f>
        <v>50000</v>
      </c>
      <c r="AG122" s="284">
        <f t="shared" si="101"/>
        <v>160000</v>
      </c>
      <c r="AH122" s="284">
        <f t="shared" si="101"/>
        <v>1250000</v>
      </c>
      <c r="AI122" s="284">
        <f t="shared" si="101"/>
        <v>2000000</v>
      </c>
      <c r="AJ122" s="284">
        <f t="shared" si="101"/>
        <v>10000000</v>
      </c>
      <c r="AK122" s="284">
        <f t="shared" si="101"/>
        <v>24000000</v>
      </c>
      <c r="AL122" s="941">
        <f t="shared" si="101"/>
        <v>24000000</v>
      </c>
    </row>
    <row r="123" spans="1:38">
      <c r="A123" s="472"/>
      <c r="B123" s="272"/>
      <c r="C123" s="272"/>
      <c r="D123" s="1000" t="s">
        <v>139</v>
      </c>
      <c r="E123" s="952">
        <f>E122*E121</f>
        <v>0</v>
      </c>
      <c r="F123" s="254">
        <f t="shared" ref="F123:L123" si="102">F122*F121</f>
        <v>0</v>
      </c>
      <c r="G123" s="254">
        <f t="shared" si="102"/>
        <v>0</v>
      </c>
      <c r="H123" s="254">
        <f t="shared" si="102"/>
        <v>0</v>
      </c>
      <c r="I123" s="254">
        <f t="shared" si="102"/>
        <v>0</v>
      </c>
      <c r="J123" s="254">
        <f t="shared" si="102"/>
        <v>0</v>
      </c>
      <c r="K123" s="254">
        <f t="shared" si="102"/>
        <v>0</v>
      </c>
      <c r="L123" s="953">
        <f t="shared" si="102"/>
        <v>0</v>
      </c>
      <c r="M123" s="250"/>
      <c r="N123" s="472"/>
      <c r="O123" s="272"/>
      <c r="P123" s="272"/>
      <c r="Q123" s="1000" t="s">
        <v>139</v>
      </c>
      <c r="R123" s="952">
        <f>R122*R121</f>
        <v>0</v>
      </c>
      <c r="S123" s="254">
        <f t="shared" ref="S123:Y123" si="103">S122*S121</f>
        <v>0</v>
      </c>
      <c r="T123" s="254">
        <f t="shared" si="103"/>
        <v>0</v>
      </c>
      <c r="U123" s="254">
        <f t="shared" si="103"/>
        <v>0</v>
      </c>
      <c r="V123" s="254">
        <f t="shared" si="103"/>
        <v>0</v>
      </c>
      <c r="W123" s="254">
        <f t="shared" si="103"/>
        <v>0</v>
      </c>
      <c r="X123" s="254">
        <f t="shared" si="103"/>
        <v>0</v>
      </c>
      <c r="Y123" s="953">
        <f t="shared" si="103"/>
        <v>0</v>
      </c>
      <c r="AA123" s="472"/>
      <c r="AB123" s="272"/>
      <c r="AC123" s="272"/>
      <c r="AD123" s="1000" t="s">
        <v>139</v>
      </c>
      <c r="AE123" s="952">
        <f>AE122*AE121</f>
        <v>0</v>
      </c>
      <c r="AF123" s="254">
        <f t="shared" ref="AF123:AL123" si="104">AF122*AF121</f>
        <v>0</v>
      </c>
      <c r="AG123" s="254">
        <f t="shared" si="104"/>
        <v>0</v>
      </c>
      <c r="AH123" s="254">
        <f t="shared" si="104"/>
        <v>0</v>
      </c>
      <c r="AI123" s="254">
        <f t="shared" si="104"/>
        <v>0</v>
      </c>
      <c r="AJ123" s="254">
        <f t="shared" si="104"/>
        <v>0</v>
      </c>
      <c r="AK123" s="254">
        <f t="shared" si="104"/>
        <v>0</v>
      </c>
      <c r="AL123" s="953">
        <f t="shared" si="104"/>
        <v>0</v>
      </c>
    </row>
    <row r="124" spans="1:38">
      <c r="A124" s="472"/>
      <c r="B124" s="272"/>
      <c r="C124" s="272"/>
      <c r="D124" s="1002"/>
      <c r="E124" s="952"/>
      <c r="F124" s="254"/>
      <c r="G124" s="254"/>
      <c r="H124" s="254"/>
      <c r="I124" s="254"/>
      <c r="J124" s="254"/>
      <c r="K124" s="254"/>
      <c r="L124" s="953"/>
      <c r="M124" s="250"/>
      <c r="N124" s="472"/>
      <c r="O124" s="272"/>
      <c r="P124" s="272"/>
      <c r="Q124" s="1002"/>
      <c r="R124" s="952"/>
      <c r="S124" s="254"/>
      <c r="T124" s="254"/>
      <c r="U124" s="254"/>
      <c r="V124" s="254"/>
      <c r="W124" s="254"/>
      <c r="X124" s="254"/>
      <c r="Y124" s="953"/>
      <c r="AA124" s="472"/>
      <c r="AB124" s="272"/>
      <c r="AC124" s="272"/>
      <c r="AD124" s="1002"/>
      <c r="AE124" s="952"/>
      <c r="AF124" s="254"/>
      <c r="AG124" s="254"/>
      <c r="AH124" s="254"/>
      <c r="AI124" s="254"/>
      <c r="AJ124" s="254"/>
      <c r="AK124" s="254"/>
      <c r="AL124" s="953"/>
    </row>
    <row r="125" spans="1:38">
      <c r="A125" s="472"/>
      <c r="B125" s="272"/>
      <c r="C125" s="272"/>
      <c r="D125" s="1002"/>
      <c r="E125" s="952"/>
      <c r="F125" s="254"/>
      <c r="G125" s="254"/>
      <c r="H125" s="254"/>
      <c r="I125" s="254"/>
      <c r="J125" s="254"/>
      <c r="K125" s="254"/>
      <c r="L125" s="953"/>
      <c r="M125" s="250"/>
      <c r="N125" s="472"/>
      <c r="O125" s="272"/>
      <c r="P125" s="272"/>
      <c r="Q125" s="1002"/>
      <c r="R125" s="952"/>
      <c r="S125" s="254"/>
      <c r="T125" s="254"/>
      <c r="U125" s="254"/>
      <c r="V125" s="254"/>
      <c r="W125" s="254"/>
      <c r="X125" s="254"/>
      <c r="Y125" s="953"/>
      <c r="AA125" s="472"/>
      <c r="AB125" s="272"/>
      <c r="AC125" s="272"/>
      <c r="AD125" s="1002"/>
      <c r="AE125" s="952"/>
      <c r="AF125" s="254"/>
      <c r="AG125" s="254"/>
      <c r="AH125" s="254"/>
      <c r="AI125" s="254"/>
      <c r="AJ125" s="254"/>
      <c r="AK125" s="254"/>
      <c r="AL125" s="953"/>
    </row>
    <row r="126" spans="1:38">
      <c r="A126" s="472"/>
      <c r="B126" s="272"/>
      <c r="C126" s="272"/>
      <c r="D126" s="999"/>
      <c r="E126" s="946"/>
      <c r="F126" s="272"/>
      <c r="G126" s="272"/>
      <c r="H126" s="272"/>
      <c r="I126" s="272"/>
      <c r="J126" s="272"/>
      <c r="K126" s="272"/>
      <c r="L126" s="894"/>
      <c r="M126" s="255"/>
      <c r="N126" s="472"/>
      <c r="O126" s="272"/>
      <c r="P126" s="272"/>
      <c r="Q126" s="999"/>
      <c r="R126" s="946"/>
      <c r="S126" s="272"/>
      <c r="T126" s="272"/>
      <c r="U126" s="272"/>
      <c r="V126" s="272"/>
      <c r="W126" s="272"/>
      <c r="X126" s="272"/>
      <c r="Y126" s="894"/>
      <c r="AA126" s="472"/>
      <c r="AB126" s="272"/>
      <c r="AC126" s="272"/>
      <c r="AD126" s="999"/>
      <c r="AE126" s="946"/>
      <c r="AF126" s="272"/>
      <c r="AG126" s="272"/>
      <c r="AH126" s="272"/>
      <c r="AI126" s="272"/>
      <c r="AJ126" s="272"/>
      <c r="AK126" s="272"/>
      <c r="AL126" s="894"/>
    </row>
    <row r="127" spans="1:38" ht="15.75">
      <c r="A127" s="864" t="s">
        <v>156</v>
      </c>
      <c r="B127" s="865"/>
      <c r="C127" s="865"/>
      <c r="D127" s="1004"/>
      <c r="E127" s="1017"/>
      <c r="F127" s="1018"/>
      <c r="G127" s="1018"/>
      <c r="H127" s="1018"/>
      <c r="I127" s="1018"/>
      <c r="J127" s="1018"/>
      <c r="K127" s="1018"/>
      <c r="L127" s="1019"/>
      <c r="M127" s="255"/>
      <c r="N127" s="864" t="s">
        <v>156</v>
      </c>
      <c r="O127" s="865"/>
      <c r="P127" s="865"/>
      <c r="Q127" s="1004"/>
      <c r="R127" s="1017"/>
      <c r="S127" s="1018"/>
      <c r="T127" s="1018"/>
      <c r="U127" s="1018"/>
      <c r="V127" s="1018"/>
      <c r="W127" s="1018"/>
      <c r="X127" s="1018"/>
      <c r="Y127" s="1019"/>
      <c r="AA127" s="864" t="s">
        <v>156</v>
      </c>
      <c r="AB127" s="865"/>
      <c r="AC127" s="865"/>
      <c r="AD127" s="1004"/>
      <c r="AE127" s="1017"/>
      <c r="AF127" s="1018"/>
      <c r="AG127" s="1018"/>
      <c r="AH127" s="1018"/>
      <c r="AI127" s="1018"/>
      <c r="AJ127" s="1018"/>
      <c r="AK127" s="1018"/>
      <c r="AL127" s="1019"/>
    </row>
    <row r="128" spans="1:38">
      <c r="A128" s="868"/>
      <c r="B128" s="867"/>
      <c r="C128" s="867"/>
      <c r="D128" s="1005" t="s">
        <v>139</v>
      </c>
      <c r="E128" s="1020">
        <f>E90+E97+E103+E115+E118+E123</f>
        <v>0</v>
      </c>
      <c r="F128" s="1021">
        <f t="shared" ref="F128:L128" si="105">F90+F97+F103+F115+F118+F123</f>
        <v>0</v>
      </c>
      <c r="G128" s="1021">
        <f t="shared" si="105"/>
        <v>0</v>
      </c>
      <c r="H128" s="1021">
        <f t="shared" si="105"/>
        <v>0</v>
      </c>
      <c r="I128" s="1021">
        <f t="shared" si="105"/>
        <v>0</v>
      </c>
      <c r="J128" s="1021">
        <f t="shared" si="105"/>
        <v>0</v>
      </c>
      <c r="K128" s="1021">
        <f t="shared" si="105"/>
        <v>0</v>
      </c>
      <c r="L128" s="1022">
        <f t="shared" si="105"/>
        <v>0</v>
      </c>
      <c r="M128" s="250"/>
      <c r="N128" s="868"/>
      <c r="O128" s="867"/>
      <c r="P128" s="867"/>
      <c r="Q128" s="1005" t="s">
        <v>139</v>
      </c>
      <c r="R128" s="1020">
        <f>R90+R97+R103+R115+R118+R123</f>
        <v>0</v>
      </c>
      <c r="S128" s="1021">
        <f t="shared" ref="S128:Y128" si="106">S90+S97+S103+S115+S118+S123</f>
        <v>0</v>
      </c>
      <c r="T128" s="1021">
        <f t="shared" si="106"/>
        <v>0</v>
      </c>
      <c r="U128" s="1021">
        <f t="shared" si="106"/>
        <v>0</v>
      </c>
      <c r="V128" s="1021">
        <f t="shared" si="106"/>
        <v>0</v>
      </c>
      <c r="W128" s="1021">
        <f t="shared" si="106"/>
        <v>0</v>
      </c>
      <c r="X128" s="1021">
        <f t="shared" si="106"/>
        <v>0</v>
      </c>
      <c r="Y128" s="1022">
        <f t="shared" si="106"/>
        <v>0</v>
      </c>
      <c r="AA128" s="868"/>
      <c r="AB128" s="867"/>
      <c r="AC128" s="867"/>
      <c r="AD128" s="1005" t="s">
        <v>139</v>
      </c>
      <c r="AE128" s="1020">
        <f>AE90+AE97+AE103+AE115+AE118+AE123</f>
        <v>0</v>
      </c>
      <c r="AF128" s="1021">
        <f t="shared" ref="AF128:AL128" si="107">AF90+AF97+AF103+AF115+AF118+AF123</f>
        <v>0</v>
      </c>
      <c r="AG128" s="1021">
        <f t="shared" si="107"/>
        <v>0</v>
      </c>
      <c r="AH128" s="1021">
        <f t="shared" si="107"/>
        <v>0</v>
      </c>
      <c r="AI128" s="1021">
        <f t="shared" si="107"/>
        <v>0</v>
      </c>
      <c r="AJ128" s="1021">
        <f t="shared" si="107"/>
        <v>0</v>
      </c>
      <c r="AK128" s="1021">
        <f t="shared" si="107"/>
        <v>0</v>
      </c>
      <c r="AL128" s="1022">
        <f t="shared" si="107"/>
        <v>0</v>
      </c>
    </row>
    <row r="129" spans="1:38">
      <c r="A129" s="472"/>
      <c r="B129" s="272"/>
      <c r="C129" s="272"/>
      <c r="D129" s="996" t="s">
        <v>136</v>
      </c>
      <c r="E129" s="940">
        <f>E122</f>
        <v>30000</v>
      </c>
      <c r="F129" s="284">
        <f t="shared" ref="F129:L129" si="108">F122</f>
        <v>50000</v>
      </c>
      <c r="G129" s="284">
        <f t="shared" si="108"/>
        <v>160000</v>
      </c>
      <c r="H129" s="284">
        <f t="shared" si="108"/>
        <v>1250000</v>
      </c>
      <c r="I129" s="284">
        <f t="shared" si="108"/>
        <v>2000000</v>
      </c>
      <c r="J129" s="284">
        <f t="shared" si="108"/>
        <v>10000000</v>
      </c>
      <c r="K129" s="284">
        <f t="shared" si="108"/>
        <v>24000000</v>
      </c>
      <c r="L129" s="941">
        <f t="shared" si="108"/>
        <v>24000000</v>
      </c>
      <c r="M129" s="346"/>
      <c r="N129" s="472"/>
      <c r="O129" s="272"/>
      <c r="P129" s="272"/>
      <c r="Q129" s="996" t="s">
        <v>136</v>
      </c>
      <c r="R129" s="940">
        <f>R122</f>
        <v>30000</v>
      </c>
      <c r="S129" s="284">
        <f t="shared" ref="S129:Y129" si="109">S122</f>
        <v>50000</v>
      </c>
      <c r="T129" s="284">
        <f t="shared" si="109"/>
        <v>160000</v>
      </c>
      <c r="U129" s="284">
        <f t="shared" si="109"/>
        <v>1250000</v>
      </c>
      <c r="V129" s="284">
        <f t="shared" si="109"/>
        <v>2000000</v>
      </c>
      <c r="W129" s="284">
        <f t="shared" si="109"/>
        <v>10000000</v>
      </c>
      <c r="X129" s="284">
        <f t="shared" si="109"/>
        <v>24000000</v>
      </c>
      <c r="Y129" s="941">
        <f t="shared" si="109"/>
        <v>24000000</v>
      </c>
      <c r="AA129" s="472"/>
      <c r="AB129" s="272"/>
      <c r="AC129" s="272"/>
      <c r="AD129" s="996" t="s">
        <v>136</v>
      </c>
      <c r="AE129" s="940">
        <f>AE122</f>
        <v>30000</v>
      </c>
      <c r="AF129" s="284">
        <f t="shared" ref="AF129:AL129" si="110">AF122</f>
        <v>50000</v>
      </c>
      <c r="AG129" s="284">
        <f t="shared" si="110"/>
        <v>160000</v>
      </c>
      <c r="AH129" s="284">
        <f t="shared" si="110"/>
        <v>1250000</v>
      </c>
      <c r="AI129" s="284">
        <f t="shared" si="110"/>
        <v>2000000</v>
      </c>
      <c r="AJ129" s="284">
        <f t="shared" si="110"/>
        <v>10000000</v>
      </c>
      <c r="AK129" s="284">
        <f t="shared" si="110"/>
        <v>24000000</v>
      </c>
      <c r="AL129" s="941">
        <f t="shared" si="110"/>
        <v>24000000</v>
      </c>
    </row>
    <row r="130" spans="1:38">
      <c r="A130" s="472"/>
      <c r="B130" s="272"/>
      <c r="C130" s="272"/>
      <c r="D130" s="996" t="s">
        <v>137</v>
      </c>
      <c r="E130" s="1011">
        <f>E128/E129</f>
        <v>0</v>
      </c>
      <c r="F130" s="293">
        <f t="shared" ref="F130:L130" si="111">F128/F129</f>
        <v>0</v>
      </c>
      <c r="G130" s="293">
        <f t="shared" si="111"/>
        <v>0</v>
      </c>
      <c r="H130" s="293">
        <f t="shared" si="111"/>
        <v>0</v>
      </c>
      <c r="I130" s="293">
        <f t="shared" si="111"/>
        <v>0</v>
      </c>
      <c r="J130" s="293">
        <f t="shared" si="111"/>
        <v>0</v>
      </c>
      <c r="K130" s="293">
        <f t="shared" si="111"/>
        <v>0</v>
      </c>
      <c r="L130" s="978">
        <f t="shared" si="111"/>
        <v>0</v>
      </c>
      <c r="M130" s="347"/>
      <c r="N130" s="472"/>
      <c r="O130" s="272"/>
      <c r="P130" s="272"/>
      <c r="Q130" s="996" t="s">
        <v>137</v>
      </c>
      <c r="R130" s="1011">
        <f>R128/R129</f>
        <v>0</v>
      </c>
      <c r="S130" s="293">
        <f t="shared" ref="S130:Y130" si="112">S128/S129</f>
        <v>0</v>
      </c>
      <c r="T130" s="293">
        <f t="shared" si="112"/>
        <v>0</v>
      </c>
      <c r="U130" s="293">
        <f t="shared" si="112"/>
        <v>0</v>
      </c>
      <c r="V130" s="293">
        <f t="shared" si="112"/>
        <v>0</v>
      </c>
      <c r="W130" s="293">
        <f t="shared" si="112"/>
        <v>0</v>
      </c>
      <c r="X130" s="293">
        <f t="shared" si="112"/>
        <v>0</v>
      </c>
      <c r="Y130" s="978">
        <f t="shared" si="112"/>
        <v>0</v>
      </c>
      <c r="AA130" s="472"/>
      <c r="AB130" s="272"/>
      <c r="AC130" s="272"/>
      <c r="AD130" s="996" t="s">
        <v>137</v>
      </c>
      <c r="AE130" s="1011">
        <f>AE128/AE129</f>
        <v>0</v>
      </c>
      <c r="AF130" s="293">
        <f t="shared" ref="AF130:AL130" si="113">AF128/AF129</f>
        <v>0</v>
      </c>
      <c r="AG130" s="293">
        <f t="shared" si="113"/>
        <v>0</v>
      </c>
      <c r="AH130" s="293">
        <f t="shared" si="113"/>
        <v>0</v>
      </c>
      <c r="AI130" s="293">
        <f t="shared" si="113"/>
        <v>0</v>
      </c>
      <c r="AJ130" s="293">
        <f t="shared" si="113"/>
        <v>0</v>
      </c>
      <c r="AK130" s="293">
        <f t="shared" si="113"/>
        <v>0</v>
      </c>
      <c r="AL130" s="978">
        <f t="shared" si="113"/>
        <v>0</v>
      </c>
    </row>
    <row r="131" spans="1:38" ht="13.5" thickBot="1">
      <c r="A131" s="474"/>
      <c r="B131" s="469"/>
      <c r="C131" s="469"/>
      <c r="D131" s="870"/>
      <c r="E131" s="1023"/>
      <c r="F131" s="896"/>
      <c r="G131" s="896"/>
      <c r="H131" s="896"/>
      <c r="I131" s="896"/>
      <c r="J131" s="896"/>
      <c r="K131" s="896"/>
      <c r="L131" s="897"/>
      <c r="M131" s="255"/>
      <c r="N131" s="474"/>
      <c r="O131" s="469"/>
      <c r="P131" s="469"/>
      <c r="Q131" s="870"/>
      <c r="R131" s="1023"/>
      <c r="S131" s="896"/>
      <c r="T131" s="896"/>
      <c r="U131" s="896"/>
      <c r="V131" s="896"/>
      <c r="W131" s="896"/>
      <c r="X131" s="896"/>
      <c r="Y131" s="897"/>
      <c r="AA131" s="474"/>
      <c r="AB131" s="469"/>
      <c r="AC131" s="469"/>
      <c r="AD131" s="870"/>
      <c r="AE131" s="1023"/>
      <c r="AF131" s="896"/>
      <c r="AG131" s="896"/>
      <c r="AH131" s="896"/>
      <c r="AI131" s="896"/>
      <c r="AJ131" s="896"/>
      <c r="AK131" s="896"/>
      <c r="AL131" s="897"/>
    </row>
    <row r="132" spans="1:38" ht="13.5" thickBot="1">
      <c r="D132" s="333"/>
      <c r="M132" s="255"/>
      <c r="Q132" s="333"/>
      <c r="AD132" s="333"/>
    </row>
    <row r="133" spans="1:38">
      <c r="A133" s="471"/>
      <c r="B133" s="465"/>
      <c r="C133" s="892"/>
      <c r="D133" s="1024" t="s">
        <v>741</v>
      </c>
      <c r="E133" s="892"/>
      <c r="F133" s="892"/>
      <c r="G133" s="892"/>
      <c r="H133" s="892"/>
      <c r="I133" s="892"/>
      <c r="J133" s="892"/>
      <c r="K133" s="892"/>
      <c r="L133" s="893"/>
      <c r="M133" s="255"/>
      <c r="N133" s="471"/>
      <c r="O133" s="465"/>
      <c r="P133" s="892"/>
      <c r="Q133" s="1024" t="s">
        <v>741</v>
      </c>
      <c r="R133" s="892"/>
      <c r="S133" s="892"/>
      <c r="T133" s="892"/>
      <c r="U133" s="892"/>
      <c r="V133" s="892"/>
      <c r="W133" s="892"/>
      <c r="X133" s="892"/>
      <c r="Y133" s="893"/>
      <c r="AA133" s="471"/>
      <c r="AB133" s="465"/>
      <c r="AC133" s="892"/>
      <c r="AD133" s="1024" t="s">
        <v>741</v>
      </c>
      <c r="AE133" s="892"/>
      <c r="AF133" s="892"/>
      <c r="AG133" s="892"/>
      <c r="AH133" s="892"/>
      <c r="AI133" s="892"/>
      <c r="AJ133" s="892"/>
      <c r="AK133" s="892"/>
      <c r="AL133" s="893"/>
    </row>
    <row r="134" spans="1:38">
      <c r="A134" s="472"/>
      <c r="B134" s="272"/>
      <c r="C134" s="272"/>
      <c r="D134" s="1025" t="s">
        <v>17</v>
      </c>
      <c r="E134" s="272"/>
      <c r="F134" s="272"/>
      <c r="G134" s="272"/>
      <c r="H134" s="272"/>
      <c r="I134" s="272"/>
      <c r="J134" s="272"/>
      <c r="K134" s="272"/>
      <c r="L134" s="894"/>
      <c r="M134" s="255"/>
      <c r="N134" s="472"/>
      <c r="O134" s="272"/>
      <c r="P134" s="272"/>
      <c r="Q134" s="1025" t="s">
        <v>17</v>
      </c>
      <c r="R134" s="272"/>
      <c r="S134" s="272"/>
      <c r="T134" s="272"/>
      <c r="U134" s="272"/>
      <c r="V134" s="272"/>
      <c r="W134" s="272"/>
      <c r="X134" s="272"/>
      <c r="Y134" s="894"/>
      <c r="AA134" s="472"/>
      <c r="AB134" s="272"/>
      <c r="AC134" s="272"/>
      <c r="AD134" s="1025" t="s">
        <v>17</v>
      </c>
      <c r="AE134" s="272"/>
      <c r="AF134" s="272"/>
      <c r="AG134" s="272"/>
      <c r="AH134" s="272"/>
      <c r="AI134" s="272"/>
      <c r="AJ134" s="272"/>
      <c r="AK134" s="272"/>
      <c r="AL134" s="894"/>
    </row>
    <row r="135" spans="1:38">
      <c r="A135" s="472"/>
      <c r="B135" s="272"/>
      <c r="C135" s="272"/>
      <c r="D135" s="309" t="s">
        <v>811</v>
      </c>
      <c r="E135" s="284"/>
      <c r="F135" s="284"/>
      <c r="G135" s="284"/>
      <c r="H135" s="284"/>
      <c r="I135" s="284"/>
      <c r="J135" s="284"/>
      <c r="K135" s="284"/>
      <c r="L135" s="941"/>
      <c r="M135" s="255"/>
      <c r="N135" s="472"/>
      <c r="O135" s="272"/>
      <c r="P135" s="272"/>
      <c r="Q135" s="309" t="s">
        <v>811</v>
      </c>
      <c r="R135" s="284"/>
      <c r="S135" s="284"/>
      <c r="T135" s="284"/>
      <c r="U135" s="284"/>
      <c r="V135" s="284"/>
      <c r="W135" s="284"/>
      <c r="X135" s="284"/>
      <c r="Y135" s="941"/>
      <c r="AA135" s="472"/>
      <c r="AB135" s="272"/>
      <c r="AC135" s="272"/>
      <c r="AD135" s="309" t="s">
        <v>811</v>
      </c>
      <c r="AE135" s="284"/>
      <c r="AF135" s="284"/>
      <c r="AG135" s="284"/>
      <c r="AH135" s="284"/>
      <c r="AI135" s="284"/>
      <c r="AJ135" s="284"/>
      <c r="AK135" s="284"/>
      <c r="AL135" s="941"/>
    </row>
    <row r="136" spans="1:38">
      <c r="A136" s="472"/>
      <c r="B136" s="272"/>
      <c r="C136" s="272"/>
      <c r="D136" s="1026" t="s">
        <v>18</v>
      </c>
      <c r="E136" s="311"/>
      <c r="F136" s="312"/>
      <c r="G136" s="312"/>
      <c r="H136" s="312"/>
      <c r="I136" s="312"/>
      <c r="J136" s="312"/>
      <c r="K136" s="312"/>
      <c r="L136" s="992"/>
      <c r="M136" s="255"/>
      <c r="N136" s="472"/>
      <c r="O136" s="272"/>
      <c r="P136" s="272"/>
      <c r="Q136" s="1026" t="s">
        <v>18</v>
      </c>
      <c r="R136" s="311"/>
      <c r="S136" s="312"/>
      <c r="T136" s="312"/>
      <c r="U136" s="312"/>
      <c r="V136" s="312"/>
      <c r="W136" s="312"/>
      <c r="X136" s="312"/>
      <c r="Y136" s="992"/>
      <c r="AA136" s="472"/>
      <c r="AB136" s="272"/>
      <c r="AC136" s="272"/>
      <c r="AD136" s="1026" t="s">
        <v>18</v>
      </c>
      <c r="AE136" s="311"/>
      <c r="AF136" s="312"/>
      <c r="AG136" s="312"/>
      <c r="AH136" s="312"/>
      <c r="AI136" s="312"/>
      <c r="AJ136" s="312"/>
      <c r="AK136" s="312"/>
      <c r="AL136" s="992"/>
    </row>
    <row r="137" spans="1:38">
      <c r="A137" s="472"/>
      <c r="B137" s="272"/>
      <c r="C137" s="272"/>
      <c r="D137" s="309" t="s">
        <v>822</v>
      </c>
      <c r="E137" s="296"/>
      <c r="F137" s="272"/>
      <c r="G137" s="272"/>
      <c r="H137" s="272"/>
      <c r="I137" s="272"/>
      <c r="J137" s="272"/>
      <c r="K137" s="272"/>
      <c r="L137" s="894"/>
      <c r="M137" s="255"/>
      <c r="N137" s="472"/>
      <c r="O137" s="272"/>
      <c r="P137" s="272"/>
      <c r="Q137" s="309" t="s">
        <v>822</v>
      </c>
      <c r="R137" s="296"/>
      <c r="S137" s="272"/>
      <c r="T137" s="272"/>
      <c r="U137" s="272"/>
      <c r="V137" s="272"/>
      <c r="W137" s="272"/>
      <c r="X137" s="272"/>
      <c r="Y137" s="894"/>
      <c r="AA137" s="472"/>
      <c r="AB137" s="272"/>
      <c r="AC137" s="272"/>
      <c r="AD137" s="309" t="s">
        <v>822</v>
      </c>
      <c r="AE137" s="296"/>
      <c r="AF137" s="272"/>
      <c r="AG137" s="272"/>
      <c r="AH137" s="272"/>
      <c r="AI137" s="272"/>
      <c r="AJ137" s="272"/>
      <c r="AK137" s="272"/>
      <c r="AL137" s="894"/>
    </row>
    <row r="138" spans="1:38">
      <c r="A138" s="472"/>
      <c r="B138" s="272"/>
      <c r="C138" s="272"/>
      <c r="D138" s="309" t="s">
        <v>817</v>
      </c>
      <c r="E138" s="294"/>
      <c r="F138" s="294"/>
      <c r="G138" s="294"/>
      <c r="H138" s="294"/>
      <c r="I138" s="294"/>
      <c r="J138" s="294"/>
      <c r="K138" s="294"/>
      <c r="L138" s="956"/>
      <c r="M138" s="255"/>
      <c r="N138" s="472"/>
      <c r="O138" s="272"/>
      <c r="P138" s="272"/>
      <c r="Q138" s="309" t="s">
        <v>817</v>
      </c>
      <c r="R138" s="294"/>
      <c r="S138" s="294"/>
      <c r="T138" s="294"/>
      <c r="U138" s="294"/>
      <c r="V138" s="294"/>
      <c r="W138" s="294"/>
      <c r="X138" s="294"/>
      <c r="Y138" s="956"/>
      <c r="AA138" s="472"/>
      <c r="AB138" s="272"/>
      <c r="AC138" s="272"/>
      <c r="AD138" s="309" t="s">
        <v>817</v>
      </c>
      <c r="AE138" s="294"/>
      <c r="AF138" s="294"/>
      <c r="AG138" s="294"/>
      <c r="AH138" s="294"/>
      <c r="AI138" s="294"/>
      <c r="AJ138" s="294"/>
      <c r="AK138" s="294"/>
      <c r="AL138" s="956"/>
    </row>
    <row r="139" spans="1:38">
      <c r="A139" s="472"/>
      <c r="B139" s="272"/>
      <c r="C139" s="272"/>
      <c r="D139" s="1025" t="s">
        <v>19</v>
      </c>
      <c r="E139" s="272"/>
      <c r="F139" s="272"/>
      <c r="G139" s="272"/>
      <c r="H139" s="272"/>
      <c r="I139" s="272"/>
      <c r="J139" s="272"/>
      <c r="K139" s="272"/>
      <c r="L139" s="894"/>
      <c r="M139" s="255"/>
      <c r="N139" s="472"/>
      <c r="O139" s="272"/>
      <c r="P139" s="272"/>
      <c r="Q139" s="1025" t="s">
        <v>19</v>
      </c>
      <c r="R139" s="272"/>
      <c r="S139" s="272"/>
      <c r="T139" s="272"/>
      <c r="U139" s="272"/>
      <c r="V139" s="272"/>
      <c r="W139" s="272"/>
      <c r="X139" s="272"/>
      <c r="Y139" s="894"/>
      <c r="AA139" s="472"/>
      <c r="AB139" s="272"/>
      <c r="AC139" s="272"/>
      <c r="AD139" s="1025" t="s">
        <v>19</v>
      </c>
      <c r="AE139" s="272"/>
      <c r="AF139" s="272"/>
      <c r="AG139" s="272"/>
      <c r="AH139" s="272"/>
      <c r="AI139" s="272"/>
      <c r="AJ139" s="272"/>
      <c r="AK139" s="272"/>
      <c r="AL139" s="894"/>
    </row>
    <row r="140" spans="1:38">
      <c r="A140" s="472"/>
      <c r="B140" s="272"/>
      <c r="C140" s="272"/>
      <c r="D140" s="309" t="s">
        <v>20</v>
      </c>
      <c r="E140" s="311"/>
      <c r="F140" s="312"/>
      <c r="G140" s="312"/>
      <c r="H140" s="312"/>
      <c r="I140" s="312"/>
      <c r="J140" s="312"/>
      <c r="K140" s="312"/>
      <c r="L140" s="992"/>
      <c r="M140" s="255"/>
      <c r="N140" s="472"/>
      <c r="O140" s="272"/>
      <c r="P140" s="272"/>
      <c r="Q140" s="309" t="s">
        <v>20</v>
      </c>
      <c r="R140" s="311"/>
      <c r="S140" s="312"/>
      <c r="T140" s="312"/>
      <c r="U140" s="312"/>
      <c r="V140" s="312"/>
      <c r="W140" s="312"/>
      <c r="X140" s="312"/>
      <c r="Y140" s="992"/>
      <c r="AA140" s="472"/>
      <c r="AB140" s="272"/>
      <c r="AC140" s="272"/>
      <c r="AD140" s="309" t="s">
        <v>20</v>
      </c>
      <c r="AE140" s="311"/>
      <c r="AF140" s="312"/>
      <c r="AG140" s="312"/>
      <c r="AH140" s="312"/>
      <c r="AI140" s="312"/>
      <c r="AJ140" s="312"/>
      <c r="AK140" s="312"/>
      <c r="AL140" s="992"/>
    </row>
    <row r="141" spans="1:38">
      <c r="A141" s="472"/>
      <c r="B141" s="272"/>
      <c r="C141" s="272"/>
      <c r="D141" s="309" t="s">
        <v>21</v>
      </c>
      <c r="E141" s="311"/>
      <c r="F141" s="312"/>
      <c r="G141" s="312"/>
      <c r="H141" s="312"/>
      <c r="I141" s="312"/>
      <c r="J141" s="312"/>
      <c r="K141" s="312"/>
      <c r="L141" s="992"/>
      <c r="M141" s="255"/>
      <c r="N141" s="472"/>
      <c r="O141" s="272"/>
      <c r="P141" s="272"/>
      <c r="Q141" s="309" t="s">
        <v>21</v>
      </c>
      <c r="R141" s="311"/>
      <c r="S141" s="312"/>
      <c r="T141" s="312"/>
      <c r="U141" s="312"/>
      <c r="V141" s="312"/>
      <c r="W141" s="312"/>
      <c r="X141" s="312"/>
      <c r="Y141" s="992"/>
      <c r="AA141" s="472"/>
      <c r="AB141" s="272"/>
      <c r="AC141" s="272"/>
      <c r="AD141" s="309" t="s">
        <v>21</v>
      </c>
      <c r="AE141" s="311"/>
      <c r="AF141" s="312"/>
      <c r="AG141" s="312"/>
      <c r="AH141" s="312"/>
      <c r="AI141" s="312"/>
      <c r="AJ141" s="312"/>
      <c r="AK141" s="312"/>
      <c r="AL141" s="992"/>
    </row>
    <row r="142" spans="1:38">
      <c r="A142" s="472"/>
      <c r="B142" s="272"/>
      <c r="C142" s="272"/>
      <c r="D142" s="309" t="s">
        <v>22</v>
      </c>
      <c r="E142" s="312"/>
      <c r="F142" s="312"/>
      <c r="G142" s="312"/>
      <c r="H142" s="312"/>
      <c r="I142" s="312"/>
      <c r="J142" s="312"/>
      <c r="K142" s="312"/>
      <c r="L142" s="992"/>
      <c r="M142" s="255"/>
      <c r="N142" s="472"/>
      <c r="O142" s="272"/>
      <c r="P142" s="272"/>
      <c r="Q142" s="309" t="s">
        <v>22</v>
      </c>
      <c r="R142" s="312"/>
      <c r="S142" s="312"/>
      <c r="T142" s="312"/>
      <c r="U142" s="312"/>
      <c r="V142" s="312"/>
      <c r="W142" s="312"/>
      <c r="X142" s="312"/>
      <c r="Y142" s="992"/>
      <c r="AA142" s="472"/>
      <c r="AB142" s="272"/>
      <c r="AC142" s="272"/>
      <c r="AD142" s="309" t="s">
        <v>22</v>
      </c>
      <c r="AE142" s="312"/>
      <c r="AF142" s="312"/>
      <c r="AG142" s="312"/>
      <c r="AH142" s="312"/>
      <c r="AI142" s="312"/>
      <c r="AJ142" s="312"/>
      <c r="AK142" s="312"/>
      <c r="AL142" s="992"/>
    </row>
    <row r="143" spans="1:38">
      <c r="A143" s="472"/>
      <c r="B143" s="272"/>
      <c r="C143" s="272"/>
      <c r="D143" s="309"/>
      <c r="E143" s="311"/>
      <c r="F143" s="312"/>
      <c r="G143" s="312"/>
      <c r="H143" s="312"/>
      <c r="I143" s="312"/>
      <c r="J143" s="312"/>
      <c r="K143" s="312"/>
      <c r="L143" s="992"/>
      <c r="M143" s="255"/>
      <c r="N143" s="472"/>
      <c r="O143" s="272"/>
      <c r="P143" s="272"/>
      <c r="Q143" s="309"/>
      <c r="R143" s="311"/>
      <c r="S143" s="312"/>
      <c r="T143" s="312"/>
      <c r="U143" s="312"/>
      <c r="V143" s="312"/>
      <c r="W143" s="312"/>
      <c r="X143" s="312"/>
      <c r="Y143" s="992"/>
      <c r="AA143" s="472"/>
      <c r="AB143" s="272"/>
      <c r="AC143" s="272"/>
      <c r="AD143" s="309"/>
      <c r="AE143" s="311"/>
      <c r="AF143" s="312"/>
      <c r="AG143" s="312"/>
      <c r="AH143" s="312"/>
      <c r="AI143" s="312"/>
      <c r="AJ143" s="312"/>
      <c r="AK143" s="312"/>
      <c r="AL143" s="992"/>
    </row>
    <row r="144" spans="1:38">
      <c r="A144" s="472"/>
      <c r="B144" s="272"/>
      <c r="C144" s="272"/>
      <c r="D144" s="309" t="s">
        <v>865</v>
      </c>
      <c r="E144" s="293">
        <f>E142+E141+E140</f>
        <v>0</v>
      </c>
      <c r="F144" s="293">
        <f t="shared" ref="F144:L144" si="114">F142+F141+F140</f>
        <v>0</v>
      </c>
      <c r="G144" s="293">
        <f t="shared" si="114"/>
        <v>0</v>
      </c>
      <c r="H144" s="293">
        <f t="shared" si="114"/>
        <v>0</v>
      </c>
      <c r="I144" s="293">
        <f t="shared" si="114"/>
        <v>0</v>
      </c>
      <c r="J144" s="293">
        <f t="shared" si="114"/>
        <v>0</v>
      </c>
      <c r="K144" s="293">
        <f t="shared" si="114"/>
        <v>0</v>
      </c>
      <c r="L144" s="978">
        <f t="shared" si="114"/>
        <v>0</v>
      </c>
      <c r="M144" s="255"/>
      <c r="N144" s="472"/>
      <c r="O144" s="272"/>
      <c r="P144" s="272"/>
      <c r="Q144" s="309" t="s">
        <v>865</v>
      </c>
      <c r="R144" s="293">
        <f>R142+R141+R140</f>
        <v>0</v>
      </c>
      <c r="S144" s="293">
        <f t="shared" ref="S144:Y144" si="115">S142+S141+S140</f>
        <v>0</v>
      </c>
      <c r="T144" s="293">
        <f t="shared" si="115"/>
        <v>0</v>
      </c>
      <c r="U144" s="293">
        <f t="shared" si="115"/>
        <v>0</v>
      </c>
      <c r="V144" s="293">
        <f t="shared" si="115"/>
        <v>0</v>
      </c>
      <c r="W144" s="293">
        <f t="shared" si="115"/>
        <v>0</v>
      </c>
      <c r="X144" s="293">
        <f t="shared" si="115"/>
        <v>0</v>
      </c>
      <c r="Y144" s="978">
        <f t="shared" si="115"/>
        <v>0</v>
      </c>
      <c r="AA144" s="472"/>
      <c r="AB144" s="272"/>
      <c r="AC144" s="272"/>
      <c r="AD144" s="309" t="s">
        <v>865</v>
      </c>
      <c r="AE144" s="293">
        <f>AE142+AE141+AE140</f>
        <v>0</v>
      </c>
      <c r="AF144" s="293">
        <f t="shared" ref="AF144:AL144" si="116">AF142+AF141+AF140</f>
        <v>0</v>
      </c>
      <c r="AG144" s="293">
        <f t="shared" si="116"/>
        <v>0</v>
      </c>
      <c r="AH144" s="293">
        <f t="shared" si="116"/>
        <v>0</v>
      </c>
      <c r="AI144" s="293">
        <f t="shared" si="116"/>
        <v>0</v>
      </c>
      <c r="AJ144" s="293">
        <f t="shared" si="116"/>
        <v>0</v>
      </c>
      <c r="AK144" s="293">
        <f t="shared" si="116"/>
        <v>0</v>
      </c>
      <c r="AL144" s="978">
        <f t="shared" si="116"/>
        <v>0</v>
      </c>
    </row>
    <row r="145" spans="1:38">
      <c r="A145" s="472"/>
      <c r="B145" s="272"/>
      <c r="C145" s="272"/>
      <c r="D145" s="309" t="s">
        <v>818</v>
      </c>
      <c r="E145" s="294">
        <f>E144*E129</f>
        <v>0</v>
      </c>
      <c r="F145" s="294">
        <f t="shared" ref="F145:L145" si="117">F144*F129</f>
        <v>0</v>
      </c>
      <c r="G145" s="294">
        <f t="shared" si="117"/>
        <v>0</v>
      </c>
      <c r="H145" s="294">
        <f t="shared" si="117"/>
        <v>0</v>
      </c>
      <c r="I145" s="294">
        <f t="shared" si="117"/>
        <v>0</v>
      </c>
      <c r="J145" s="294">
        <f t="shared" si="117"/>
        <v>0</v>
      </c>
      <c r="K145" s="294">
        <f t="shared" si="117"/>
        <v>0</v>
      </c>
      <c r="L145" s="956">
        <f t="shared" si="117"/>
        <v>0</v>
      </c>
      <c r="M145" s="255"/>
      <c r="N145" s="472"/>
      <c r="O145" s="272"/>
      <c r="P145" s="272"/>
      <c r="Q145" s="309" t="s">
        <v>818</v>
      </c>
      <c r="R145" s="294">
        <f>R144*R129</f>
        <v>0</v>
      </c>
      <c r="S145" s="294">
        <f t="shared" ref="S145:Y145" si="118">S144*S129</f>
        <v>0</v>
      </c>
      <c r="T145" s="294">
        <f t="shared" si="118"/>
        <v>0</v>
      </c>
      <c r="U145" s="294">
        <f t="shared" si="118"/>
        <v>0</v>
      </c>
      <c r="V145" s="294">
        <f t="shared" si="118"/>
        <v>0</v>
      </c>
      <c r="W145" s="294">
        <f t="shared" si="118"/>
        <v>0</v>
      </c>
      <c r="X145" s="294">
        <f t="shared" si="118"/>
        <v>0</v>
      </c>
      <c r="Y145" s="956">
        <f t="shared" si="118"/>
        <v>0</v>
      </c>
      <c r="AA145" s="472"/>
      <c r="AB145" s="272"/>
      <c r="AC145" s="272"/>
      <c r="AD145" s="309" t="s">
        <v>818</v>
      </c>
      <c r="AE145" s="294">
        <f>AE144*AE129</f>
        <v>0</v>
      </c>
      <c r="AF145" s="294">
        <f t="shared" ref="AF145:AL145" si="119">AF144*AF129</f>
        <v>0</v>
      </c>
      <c r="AG145" s="294">
        <f t="shared" si="119"/>
        <v>0</v>
      </c>
      <c r="AH145" s="294">
        <f t="shared" si="119"/>
        <v>0</v>
      </c>
      <c r="AI145" s="294">
        <f t="shared" si="119"/>
        <v>0</v>
      </c>
      <c r="AJ145" s="294">
        <f t="shared" si="119"/>
        <v>0</v>
      </c>
      <c r="AK145" s="294">
        <f t="shared" si="119"/>
        <v>0</v>
      </c>
      <c r="AL145" s="956">
        <f t="shared" si="119"/>
        <v>0</v>
      </c>
    </row>
    <row r="146" spans="1:38">
      <c r="A146" s="472"/>
      <c r="B146" s="272"/>
      <c r="C146" s="272"/>
      <c r="D146" s="1025" t="s">
        <v>23</v>
      </c>
      <c r="E146" s="272"/>
      <c r="F146" s="272"/>
      <c r="G146" s="272"/>
      <c r="H146" s="272"/>
      <c r="I146" s="272"/>
      <c r="J146" s="272"/>
      <c r="K146" s="272"/>
      <c r="L146" s="894"/>
      <c r="M146" s="255"/>
      <c r="N146" s="472"/>
      <c r="O146" s="272"/>
      <c r="P146" s="272"/>
      <c r="Q146" s="1025" t="s">
        <v>23</v>
      </c>
      <c r="R146" s="272"/>
      <c r="S146" s="272"/>
      <c r="T146" s="272"/>
      <c r="U146" s="272"/>
      <c r="V146" s="272"/>
      <c r="W146" s="272"/>
      <c r="X146" s="272"/>
      <c r="Y146" s="894"/>
      <c r="AA146" s="472"/>
      <c r="AB146" s="272"/>
      <c r="AC146" s="272"/>
      <c r="AD146" s="1025" t="s">
        <v>23</v>
      </c>
      <c r="AE146" s="272"/>
      <c r="AF146" s="272"/>
      <c r="AG146" s="272"/>
      <c r="AH146" s="272"/>
      <c r="AI146" s="272"/>
      <c r="AJ146" s="272"/>
      <c r="AK146" s="272"/>
      <c r="AL146" s="894"/>
    </row>
    <row r="147" spans="1:38">
      <c r="A147" s="472"/>
      <c r="B147" s="272"/>
      <c r="C147" s="272"/>
      <c r="D147" s="309" t="s">
        <v>742</v>
      </c>
      <c r="E147" s="254">
        <f>E145+E138</f>
        <v>0</v>
      </c>
      <c r="F147" s="254">
        <f t="shared" ref="F147:L147" si="120">F145+F138</f>
        <v>0</v>
      </c>
      <c r="G147" s="254">
        <f t="shared" si="120"/>
        <v>0</v>
      </c>
      <c r="H147" s="254">
        <f t="shared" si="120"/>
        <v>0</v>
      </c>
      <c r="I147" s="254">
        <f t="shared" si="120"/>
        <v>0</v>
      </c>
      <c r="J147" s="254">
        <f t="shared" si="120"/>
        <v>0</v>
      </c>
      <c r="K147" s="254">
        <f t="shared" si="120"/>
        <v>0</v>
      </c>
      <c r="L147" s="953">
        <f t="shared" si="120"/>
        <v>0</v>
      </c>
      <c r="M147" s="255"/>
      <c r="N147" s="472"/>
      <c r="O147" s="272"/>
      <c r="P147" s="272"/>
      <c r="Q147" s="309" t="s">
        <v>742</v>
      </c>
      <c r="R147" s="254">
        <f>R145+R138</f>
        <v>0</v>
      </c>
      <c r="S147" s="254">
        <f t="shared" ref="S147:Y147" si="121">S145+S138</f>
        <v>0</v>
      </c>
      <c r="T147" s="254">
        <f t="shared" si="121"/>
        <v>0</v>
      </c>
      <c r="U147" s="254">
        <f t="shared" si="121"/>
        <v>0</v>
      </c>
      <c r="V147" s="254">
        <f t="shared" si="121"/>
        <v>0</v>
      </c>
      <c r="W147" s="254">
        <f t="shared" si="121"/>
        <v>0</v>
      </c>
      <c r="X147" s="254">
        <f t="shared" si="121"/>
        <v>0</v>
      </c>
      <c r="Y147" s="953">
        <f t="shared" si="121"/>
        <v>0</v>
      </c>
      <c r="AA147" s="472"/>
      <c r="AB147" s="272"/>
      <c r="AC147" s="272"/>
      <c r="AD147" s="309" t="s">
        <v>742</v>
      </c>
      <c r="AE147" s="254">
        <f>AE145+AE138</f>
        <v>0</v>
      </c>
      <c r="AF147" s="254">
        <f t="shared" ref="AF147:AL147" si="122">AF145+AF138</f>
        <v>0</v>
      </c>
      <c r="AG147" s="254">
        <f t="shared" si="122"/>
        <v>0</v>
      </c>
      <c r="AH147" s="254">
        <f t="shared" si="122"/>
        <v>0</v>
      </c>
      <c r="AI147" s="254">
        <f t="shared" si="122"/>
        <v>0</v>
      </c>
      <c r="AJ147" s="254">
        <f t="shared" si="122"/>
        <v>0</v>
      </c>
      <c r="AK147" s="254">
        <f t="shared" si="122"/>
        <v>0</v>
      </c>
      <c r="AL147" s="953">
        <f t="shared" si="122"/>
        <v>0</v>
      </c>
    </row>
    <row r="148" spans="1:38">
      <c r="A148" s="472"/>
      <c r="B148" s="272"/>
      <c r="C148" s="272"/>
      <c r="D148" s="309" t="s">
        <v>865</v>
      </c>
      <c r="E148" s="272"/>
      <c r="F148" s="272"/>
      <c r="G148" s="272"/>
      <c r="H148" s="272"/>
      <c r="I148" s="272"/>
      <c r="J148" s="272"/>
      <c r="K148" s="272"/>
      <c r="L148" s="894"/>
      <c r="M148" s="255"/>
      <c r="N148" s="472"/>
      <c r="O148" s="272"/>
      <c r="P148" s="272"/>
      <c r="Q148" s="309" t="s">
        <v>865</v>
      </c>
      <c r="R148" s="272"/>
      <c r="S148" s="272"/>
      <c r="T148" s="272"/>
      <c r="U148" s="272"/>
      <c r="V148" s="272"/>
      <c r="W148" s="272"/>
      <c r="X148" s="272"/>
      <c r="Y148" s="894"/>
      <c r="AA148" s="472"/>
      <c r="AB148" s="272"/>
      <c r="AC148" s="272"/>
      <c r="AD148" s="309" t="s">
        <v>865</v>
      </c>
      <c r="AE148" s="272"/>
      <c r="AF148" s="272"/>
      <c r="AG148" s="272"/>
      <c r="AH148" s="272"/>
      <c r="AI148" s="272"/>
      <c r="AJ148" s="272"/>
      <c r="AK148" s="272"/>
      <c r="AL148" s="894"/>
    </row>
    <row r="149" spans="1:38">
      <c r="A149" s="472"/>
      <c r="B149" s="272"/>
      <c r="C149" s="272"/>
      <c r="D149" s="309" t="s">
        <v>24</v>
      </c>
      <c r="E149" s="316"/>
      <c r="F149" s="989"/>
      <c r="G149" s="989"/>
      <c r="H149" s="989"/>
      <c r="I149" s="989"/>
      <c r="J149" s="989"/>
      <c r="K149" s="989"/>
      <c r="L149" s="990"/>
      <c r="M149" s="255"/>
      <c r="N149" s="472"/>
      <c r="O149" s="272"/>
      <c r="P149" s="272"/>
      <c r="Q149" s="309" t="s">
        <v>24</v>
      </c>
      <c r="R149" s="316"/>
      <c r="S149" s="989"/>
      <c r="T149" s="989"/>
      <c r="U149" s="989"/>
      <c r="V149" s="989"/>
      <c r="W149" s="989"/>
      <c r="X149" s="989"/>
      <c r="Y149" s="990"/>
      <c r="AA149" s="472"/>
      <c r="AB149" s="272"/>
      <c r="AC149" s="272"/>
      <c r="AD149" s="309" t="s">
        <v>24</v>
      </c>
      <c r="AE149" s="316"/>
      <c r="AF149" s="989"/>
      <c r="AG149" s="989"/>
      <c r="AH149" s="989"/>
      <c r="AI149" s="989"/>
      <c r="AJ149" s="989"/>
      <c r="AK149" s="989"/>
      <c r="AL149" s="990"/>
    </row>
    <row r="150" spans="1:38">
      <c r="A150" s="831"/>
      <c r="B150" s="308"/>
      <c r="C150" s="308"/>
      <c r="D150" s="305" t="s">
        <v>25</v>
      </c>
      <c r="E150" s="257"/>
      <c r="F150" s="257"/>
      <c r="G150" s="257"/>
      <c r="H150" s="257"/>
      <c r="I150" s="257"/>
      <c r="J150" s="257"/>
      <c r="K150" s="257"/>
      <c r="L150" s="991"/>
      <c r="M150" s="255"/>
      <c r="N150" s="831"/>
      <c r="O150" s="308"/>
      <c r="P150" s="308"/>
      <c r="Q150" s="305" t="s">
        <v>25</v>
      </c>
      <c r="R150" s="257"/>
      <c r="S150" s="257"/>
      <c r="T150" s="257"/>
      <c r="U150" s="257"/>
      <c r="V150" s="257"/>
      <c r="W150" s="257"/>
      <c r="X150" s="257"/>
      <c r="Y150" s="991"/>
      <c r="AA150" s="831"/>
      <c r="AB150" s="308"/>
      <c r="AC150" s="308"/>
      <c r="AD150" s="305" t="s">
        <v>25</v>
      </c>
      <c r="AE150" s="257"/>
      <c r="AF150" s="257"/>
      <c r="AG150" s="257"/>
      <c r="AH150" s="257"/>
      <c r="AI150" s="257"/>
      <c r="AJ150" s="257"/>
      <c r="AK150" s="257"/>
      <c r="AL150" s="991"/>
    </row>
    <row r="151" spans="1:38">
      <c r="A151" s="831"/>
      <c r="B151" s="308"/>
      <c r="C151" s="308"/>
      <c r="D151" s="305"/>
      <c r="E151" s="257"/>
      <c r="F151" s="257"/>
      <c r="G151" s="257"/>
      <c r="H151" s="257"/>
      <c r="I151" s="257"/>
      <c r="J151" s="257"/>
      <c r="K151" s="257"/>
      <c r="L151" s="991"/>
      <c r="M151" s="255"/>
      <c r="N151" s="831"/>
      <c r="O151" s="308"/>
      <c r="P151" s="308"/>
      <c r="Q151" s="305"/>
      <c r="R151" s="257"/>
      <c r="S151" s="257"/>
      <c r="T151" s="257"/>
      <c r="U151" s="257"/>
      <c r="V151" s="257"/>
      <c r="W151" s="257"/>
      <c r="X151" s="257"/>
      <c r="Y151" s="991"/>
      <c r="AA151" s="831"/>
      <c r="AB151" s="308"/>
      <c r="AC151" s="308"/>
      <c r="AD151" s="305"/>
      <c r="AE151" s="257"/>
      <c r="AF151" s="257"/>
      <c r="AG151" s="257"/>
      <c r="AH151" s="257"/>
      <c r="AI151" s="257"/>
      <c r="AJ151" s="257"/>
      <c r="AK151" s="257"/>
      <c r="AL151" s="991"/>
    </row>
    <row r="152" spans="1:38">
      <c r="A152" s="831"/>
      <c r="B152" s="308"/>
      <c r="C152" s="1025" t="s">
        <v>22</v>
      </c>
      <c r="D152" s="308"/>
      <c r="E152" s="312"/>
      <c r="F152" s="312"/>
      <c r="G152" s="312"/>
      <c r="H152" s="312"/>
      <c r="I152" s="312"/>
      <c r="J152" s="312"/>
      <c r="K152" s="312"/>
      <c r="L152" s="992"/>
      <c r="M152" s="255"/>
      <c r="N152" s="831"/>
      <c r="O152" s="308"/>
      <c r="P152" s="1025" t="s">
        <v>22</v>
      </c>
      <c r="Q152" s="308"/>
      <c r="R152" s="312"/>
      <c r="S152" s="312"/>
      <c r="T152" s="312"/>
      <c r="U152" s="312"/>
      <c r="V152" s="312"/>
      <c r="W152" s="312"/>
      <c r="X152" s="312"/>
      <c r="Y152" s="992"/>
      <c r="AA152" s="831"/>
      <c r="AB152" s="308"/>
      <c r="AC152" s="1025" t="s">
        <v>22</v>
      </c>
      <c r="AD152" s="308"/>
      <c r="AE152" s="312"/>
      <c r="AF152" s="312"/>
      <c r="AG152" s="312"/>
      <c r="AH152" s="312"/>
      <c r="AI152" s="312"/>
      <c r="AJ152" s="312"/>
      <c r="AK152" s="312"/>
      <c r="AL152" s="992"/>
    </row>
    <row r="153" spans="1:38">
      <c r="A153" s="831"/>
      <c r="B153" s="308"/>
      <c r="C153" s="308"/>
      <c r="D153" s="309" t="s">
        <v>26</v>
      </c>
      <c r="E153" s="311"/>
      <c r="F153" s="312"/>
      <c r="G153" s="312"/>
      <c r="H153" s="312"/>
      <c r="I153" s="312"/>
      <c r="J153" s="312"/>
      <c r="K153" s="312"/>
      <c r="L153" s="992"/>
      <c r="M153" s="255"/>
      <c r="N153" s="831"/>
      <c r="O153" s="308"/>
      <c r="P153" s="308"/>
      <c r="Q153" s="309" t="s">
        <v>26</v>
      </c>
      <c r="R153" s="311"/>
      <c r="S153" s="312"/>
      <c r="T153" s="312"/>
      <c r="U153" s="312"/>
      <c r="V153" s="312"/>
      <c r="W153" s="312"/>
      <c r="X153" s="312"/>
      <c r="Y153" s="992"/>
      <c r="AA153" s="831"/>
      <c r="AB153" s="308"/>
      <c r="AC153" s="308"/>
      <c r="AD153" s="309" t="s">
        <v>26</v>
      </c>
      <c r="AE153" s="311"/>
      <c r="AF153" s="312"/>
      <c r="AG153" s="312"/>
      <c r="AH153" s="312"/>
      <c r="AI153" s="312"/>
      <c r="AJ153" s="312"/>
      <c r="AK153" s="312"/>
      <c r="AL153" s="992"/>
    </row>
    <row r="154" spans="1:38">
      <c r="A154" s="831"/>
      <c r="B154" s="308"/>
      <c r="C154" s="308"/>
      <c r="D154" s="309" t="s">
        <v>27</v>
      </c>
      <c r="E154" s="311"/>
      <c r="F154" s="312"/>
      <c r="G154" s="312"/>
      <c r="H154" s="312"/>
      <c r="I154" s="312"/>
      <c r="J154" s="312"/>
      <c r="K154" s="312"/>
      <c r="L154" s="992"/>
      <c r="M154" s="255"/>
      <c r="N154" s="831"/>
      <c r="O154" s="308"/>
      <c r="P154" s="308"/>
      <c r="Q154" s="309" t="s">
        <v>27</v>
      </c>
      <c r="R154" s="311"/>
      <c r="S154" s="312"/>
      <c r="T154" s="312"/>
      <c r="U154" s="312"/>
      <c r="V154" s="312"/>
      <c r="W154" s="312"/>
      <c r="X154" s="312"/>
      <c r="Y154" s="992"/>
      <c r="AA154" s="831"/>
      <c r="AB154" s="308"/>
      <c r="AC154" s="308"/>
      <c r="AD154" s="309" t="s">
        <v>27</v>
      </c>
      <c r="AE154" s="311"/>
      <c r="AF154" s="312"/>
      <c r="AG154" s="312"/>
      <c r="AH154" s="312"/>
      <c r="AI154" s="312"/>
      <c r="AJ154" s="312"/>
      <c r="AK154" s="312"/>
      <c r="AL154" s="992"/>
    </row>
    <row r="155" spans="1:38">
      <c r="A155" s="831"/>
      <c r="B155" s="308"/>
      <c r="C155" s="308"/>
      <c r="D155" s="295" t="s">
        <v>743</v>
      </c>
      <c r="E155" s="254"/>
      <c r="F155" s="254"/>
      <c r="G155" s="254"/>
      <c r="H155" s="254"/>
      <c r="I155" s="254"/>
      <c r="J155" s="254"/>
      <c r="K155" s="254"/>
      <c r="L155" s="953"/>
      <c r="M155" s="255"/>
      <c r="N155" s="831"/>
      <c r="O155" s="308"/>
      <c r="P155" s="308"/>
      <c r="Q155" s="295" t="s">
        <v>743</v>
      </c>
      <c r="R155" s="254"/>
      <c r="S155" s="254"/>
      <c r="T155" s="254"/>
      <c r="U155" s="254"/>
      <c r="V155" s="254"/>
      <c r="W155" s="254"/>
      <c r="X155" s="254"/>
      <c r="Y155" s="953"/>
      <c r="AA155" s="831"/>
      <c r="AB155" s="308"/>
      <c r="AC155" s="308"/>
      <c r="AD155" s="295" t="s">
        <v>743</v>
      </c>
      <c r="AE155" s="254"/>
      <c r="AF155" s="254"/>
      <c r="AG155" s="254"/>
      <c r="AH155" s="254"/>
      <c r="AI155" s="254"/>
      <c r="AJ155" s="254"/>
      <c r="AK155" s="254"/>
      <c r="AL155" s="953"/>
    </row>
    <row r="156" spans="1:38">
      <c r="A156" s="831"/>
      <c r="B156" s="308"/>
      <c r="C156" s="305"/>
      <c r="D156" s="1027"/>
      <c r="E156" s="311"/>
      <c r="F156" s="257"/>
      <c r="G156" s="257"/>
      <c r="H156" s="257"/>
      <c r="I156" s="257"/>
      <c r="J156" s="257"/>
      <c r="K156" s="257"/>
      <c r="L156" s="991"/>
      <c r="M156" s="255"/>
      <c r="N156" s="831"/>
      <c r="O156" s="308"/>
      <c r="P156" s="305"/>
      <c r="Q156" s="1027"/>
      <c r="R156" s="311"/>
      <c r="S156" s="257"/>
      <c r="T156" s="257"/>
      <c r="U156" s="257"/>
      <c r="V156" s="257"/>
      <c r="W156" s="257"/>
      <c r="X156" s="257"/>
      <c r="Y156" s="991"/>
      <c r="AA156" s="831"/>
      <c r="AB156" s="308"/>
      <c r="AC156" s="305"/>
      <c r="AD156" s="1027"/>
      <c r="AE156" s="311"/>
      <c r="AF156" s="257"/>
      <c r="AG156" s="257"/>
      <c r="AH156" s="257"/>
      <c r="AI156" s="257"/>
      <c r="AJ156" s="257"/>
      <c r="AK156" s="257"/>
      <c r="AL156" s="991"/>
    </row>
    <row r="157" spans="1:38">
      <c r="A157" s="831"/>
      <c r="B157" s="308"/>
      <c r="C157" s="1028" t="s">
        <v>28</v>
      </c>
      <c r="D157" s="1027"/>
      <c r="E157" s="994">
        <f>E155+E147</f>
        <v>0</v>
      </c>
      <c r="F157" s="994">
        <f t="shared" ref="F157:L157" si="123">F155+F147</f>
        <v>0</v>
      </c>
      <c r="G157" s="994">
        <f t="shared" si="123"/>
        <v>0</v>
      </c>
      <c r="H157" s="994">
        <f t="shared" si="123"/>
        <v>0</v>
      </c>
      <c r="I157" s="994">
        <f t="shared" si="123"/>
        <v>0</v>
      </c>
      <c r="J157" s="994">
        <f t="shared" si="123"/>
        <v>0</v>
      </c>
      <c r="K157" s="994">
        <f t="shared" si="123"/>
        <v>0</v>
      </c>
      <c r="L157" s="995">
        <f t="shared" si="123"/>
        <v>0</v>
      </c>
      <c r="M157" s="255"/>
      <c r="N157" s="831"/>
      <c r="O157" s="308"/>
      <c r="P157" s="1028" t="s">
        <v>28</v>
      </c>
      <c r="Q157" s="1027"/>
      <c r="R157" s="994">
        <f>R155+R147</f>
        <v>0</v>
      </c>
      <c r="S157" s="994">
        <f t="shared" ref="S157:Y157" si="124">S155+S147</f>
        <v>0</v>
      </c>
      <c r="T157" s="994">
        <f t="shared" si="124"/>
        <v>0</v>
      </c>
      <c r="U157" s="994">
        <f t="shared" si="124"/>
        <v>0</v>
      </c>
      <c r="V157" s="994">
        <f t="shared" si="124"/>
        <v>0</v>
      </c>
      <c r="W157" s="994">
        <f t="shared" si="124"/>
        <v>0</v>
      </c>
      <c r="X157" s="994">
        <f t="shared" si="124"/>
        <v>0</v>
      </c>
      <c r="Y157" s="995">
        <f t="shared" si="124"/>
        <v>0</v>
      </c>
      <c r="AA157" s="831"/>
      <c r="AB157" s="308"/>
      <c r="AC157" s="1028" t="s">
        <v>28</v>
      </c>
      <c r="AD157" s="1027"/>
      <c r="AE157" s="994">
        <f>AE155+AE147</f>
        <v>0</v>
      </c>
      <c r="AF157" s="994">
        <f t="shared" ref="AF157:AL157" si="125">AF155+AF147</f>
        <v>0</v>
      </c>
      <c r="AG157" s="994">
        <f t="shared" si="125"/>
        <v>0</v>
      </c>
      <c r="AH157" s="994">
        <f t="shared" si="125"/>
        <v>0</v>
      </c>
      <c r="AI157" s="994">
        <f t="shared" si="125"/>
        <v>0</v>
      </c>
      <c r="AJ157" s="994">
        <f t="shared" si="125"/>
        <v>0</v>
      </c>
      <c r="AK157" s="994">
        <f t="shared" si="125"/>
        <v>0</v>
      </c>
      <c r="AL157" s="995">
        <f t="shared" si="125"/>
        <v>0</v>
      </c>
    </row>
    <row r="158" spans="1:38">
      <c r="A158" s="831"/>
      <c r="B158" s="308"/>
      <c r="C158" s="308"/>
      <c r="D158" s="305"/>
      <c r="E158" s="311"/>
      <c r="F158" s="257"/>
      <c r="G158" s="257"/>
      <c r="H158" s="257"/>
      <c r="I158" s="257"/>
      <c r="J158" s="257"/>
      <c r="K158" s="257"/>
      <c r="L158" s="552"/>
      <c r="M158" s="255"/>
      <c r="N158" s="831"/>
      <c r="O158" s="308"/>
      <c r="P158" s="308"/>
      <c r="Q158" s="305"/>
      <c r="R158" s="311"/>
      <c r="S158" s="257"/>
      <c r="T158" s="257"/>
      <c r="U158" s="257"/>
      <c r="V158" s="257"/>
      <c r="W158" s="257"/>
      <c r="X158" s="257"/>
      <c r="Y158" s="552"/>
      <c r="AA158" s="831"/>
      <c r="AB158" s="308"/>
      <c r="AC158" s="308"/>
      <c r="AD158" s="305"/>
      <c r="AE158" s="311"/>
      <c r="AF158" s="257"/>
      <c r="AG158" s="257"/>
      <c r="AH158" s="257"/>
      <c r="AI158" s="257"/>
      <c r="AJ158" s="257"/>
      <c r="AK158" s="257"/>
      <c r="AL158" s="552"/>
    </row>
    <row r="159" spans="1:38" ht="13.5" thickBot="1">
      <c r="A159" s="474"/>
      <c r="B159" s="469"/>
      <c r="C159" s="469"/>
      <c r="D159" s="833"/>
      <c r="E159" s="469"/>
      <c r="F159" s="469"/>
      <c r="G159" s="469"/>
      <c r="H159" s="469"/>
      <c r="I159" s="469"/>
      <c r="J159" s="469"/>
      <c r="K159" s="469"/>
      <c r="L159" s="470"/>
      <c r="M159" s="255"/>
      <c r="N159" s="474"/>
      <c r="O159" s="469"/>
      <c r="P159" s="469"/>
      <c r="Q159" s="833"/>
      <c r="R159" s="469"/>
      <c r="S159" s="469"/>
      <c r="T159" s="469"/>
      <c r="U159" s="469"/>
      <c r="V159" s="469"/>
      <c r="W159" s="469"/>
      <c r="X159" s="469"/>
      <c r="Y159" s="470"/>
      <c r="AA159" s="474"/>
      <c r="AB159" s="469"/>
      <c r="AC159" s="469"/>
      <c r="AD159" s="833"/>
      <c r="AE159" s="469"/>
      <c r="AF159" s="469"/>
      <c r="AG159" s="469"/>
      <c r="AH159" s="469"/>
      <c r="AI159" s="469"/>
      <c r="AJ159" s="469"/>
      <c r="AK159" s="469"/>
      <c r="AL159" s="470"/>
    </row>
    <row r="160" spans="1:38" ht="13.5" thickBot="1"/>
    <row r="161" spans="14:25" ht="13.5" thickBot="1">
      <c r="N161" s="834" t="s">
        <v>166</v>
      </c>
      <c r="O161" s="835"/>
      <c r="P161" s="835"/>
      <c r="Q161" s="835"/>
      <c r="R161" s="835"/>
      <c r="S161" s="835"/>
      <c r="T161" s="835"/>
      <c r="U161" s="835"/>
      <c r="V161" s="476"/>
      <c r="W161" s="476"/>
      <c r="X161" s="476"/>
      <c r="Y161" s="544"/>
    </row>
  </sheetData>
  <mergeCells count="3">
    <mergeCell ref="E6:L6"/>
    <mergeCell ref="R6:Y6"/>
    <mergeCell ref="AE6:AL6"/>
  </mergeCells>
  <pageMargins left="0.55118110236220474" right="0.23622047244094491" top="0.43307086614173229" bottom="0.51181102362204722" header="0.27559055118110237" footer="0.27559055118110237"/>
  <pageSetup paperSize="8" scale="30" orientation="landscape" r:id="rId1"/>
  <headerFooter scaleWithDoc="0" alignWithMargins="0">
    <oddFooter>&amp;C&amp;P/&amp;N</oddFooter>
  </headerFooter>
  <rowBreaks count="1" manualBreakCount="1">
    <brk id="162" max="16383" man="1"/>
  </rowBreaks>
  <drawing r:id="rId2"/>
</worksheet>
</file>

<file path=xl/worksheets/sheet97.xml><?xml version="1.0" encoding="utf-8"?>
<worksheet xmlns="http://schemas.openxmlformats.org/spreadsheetml/2006/main" xmlns:r="http://schemas.openxmlformats.org/officeDocument/2006/relationships">
  <sheetPr published="0" enableFormatConditionsCalculation="0">
    <tabColor theme="3"/>
  </sheetPr>
  <dimension ref="A1:AL134"/>
  <sheetViews>
    <sheetView showGridLines="0" zoomScaleNormal="100" workbookViewId="0">
      <selection activeCell="I43" sqref="I43"/>
    </sheetView>
  </sheetViews>
  <sheetFormatPr baseColWidth="10" defaultColWidth="8.85546875" defaultRowHeight="12.75"/>
  <cols>
    <col min="2" max="2" width="9.140625" customWidth="1"/>
    <col min="4" max="4" width="58.28515625" customWidth="1"/>
    <col min="5" max="5" width="10.85546875" bestFit="1" customWidth="1"/>
    <col min="6" max="6" width="10.5703125" bestFit="1" customWidth="1"/>
    <col min="7" max="7" width="11.5703125" bestFit="1" customWidth="1"/>
    <col min="8" max="8" width="13" bestFit="1" customWidth="1"/>
    <col min="9" max="9" width="13.7109375" bestFit="1" customWidth="1"/>
    <col min="10" max="10" width="14.42578125" bestFit="1" customWidth="1"/>
    <col min="11" max="12" width="14.85546875" bestFit="1" customWidth="1"/>
    <col min="16" max="16" width="9.140625" customWidth="1"/>
    <col min="17" max="17" width="40.7109375" customWidth="1"/>
    <col min="18" max="18" width="10.85546875" bestFit="1" customWidth="1"/>
    <col min="19" max="19" width="10.5703125" bestFit="1" customWidth="1"/>
    <col min="20" max="20" width="10.140625" bestFit="1" customWidth="1"/>
    <col min="21" max="22" width="11.7109375" bestFit="1" customWidth="1"/>
    <col min="23" max="25" width="12.7109375" bestFit="1" customWidth="1"/>
    <col min="29" max="29" width="9.140625" customWidth="1"/>
    <col min="30" max="30" width="40.7109375" customWidth="1"/>
    <col min="33" max="33" width="10.140625" bestFit="1" customWidth="1"/>
    <col min="34" max="35" width="11.7109375" bestFit="1" customWidth="1"/>
    <col min="36" max="38" width="12.7109375" bestFit="1" customWidth="1"/>
  </cols>
  <sheetData>
    <row r="1" spans="1:38" s="378" customFormat="1" ht="18">
      <c r="A1" s="374" t="s">
        <v>1938</v>
      </c>
      <c r="B1" s="374"/>
      <c r="C1" s="374"/>
      <c r="D1" s="377"/>
      <c r="E1" s="377"/>
      <c r="F1" s="377"/>
      <c r="G1" s="377"/>
      <c r="H1" s="377"/>
      <c r="I1" s="377"/>
      <c r="J1" s="377"/>
      <c r="K1" s="377"/>
      <c r="L1" s="377"/>
    </row>
    <row r="2" spans="1:38">
      <c r="A2" s="357" t="str">
        <f>'PAGE DE GARDE'!C8</f>
        <v>ELECTRICITE</v>
      </c>
      <c r="B2" s="369"/>
      <c r="C2" s="2480" t="str">
        <f>'PAGE DE GARDE'!C10</f>
        <v>PT 2015-2016 V0</v>
      </c>
      <c r="D2" s="366"/>
      <c r="E2" s="366"/>
      <c r="F2" s="366"/>
      <c r="G2" s="366"/>
      <c r="H2" s="366"/>
      <c r="I2" s="366"/>
      <c r="J2" s="366"/>
      <c r="K2" s="366"/>
      <c r="L2" s="366"/>
    </row>
    <row r="3" spans="1:38">
      <c r="A3" s="1320" t="str">
        <f>'PAGE DE GARDE'!C7</f>
        <v>GRD</v>
      </c>
      <c r="B3" s="369"/>
      <c r="C3" s="357"/>
      <c r="D3" s="366"/>
      <c r="E3" s="366"/>
      <c r="F3" s="366"/>
      <c r="G3" s="366"/>
      <c r="H3" s="366"/>
      <c r="I3" s="366"/>
      <c r="J3" s="366"/>
      <c r="K3" s="366"/>
      <c r="L3" s="366"/>
    </row>
    <row r="6" spans="1:38" ht="15.75">
      <c r="C6" s="397"/>
      <c r="D6" s="331"/>
      <c r="E6" s="4263" t="s">
        <v>1745</v>
      </c>
      <c r="F6" s="4263"/>
      <c r="G6" s="4263"/>
      <c r="H6" s="4263"/>
      <c r="I6" s="4263"/>
      <c r="J6" s="4263"/>
      <c r="K6" s="4263"/>
      <c r="L6" s="4263"/>
      <c r="M6" s="332"/>
      <c r="P6" s="397"/>
      <c r="Q6" s="331"/>
      <c r="R6" s="4263" t="s">
        <v>1746</v>
      </c>
      <c r="S6" s="4263"/>
      <c r="T6" s="4263"/>
      <c r="U6" s="4263"/>
      <c r="V6" s="4263"/>
      <c r="W6" s="4263"/>
      <c r="X6" s="4263"/>
      <c r="Y6" s="4263"/>
      <c r="AC6" s="397"/>
      <c r="AD6" s="331"/>
      <c r="AE6" s="4263" t="s">
        <v>1747</v>
      </c>
      <c r="AF6" s="4263"/>
      <c r="AG6" s="4263"/>
      <c r="AH6" s="4263"/>
      <c r="AI6" s="4263"/>
      <c r="AJ6" s="4263"/>
      <c r="AK6" s="4263"/>
      <c r="AL6" s="4263"/>
    </row>
    <row r="7" spans="1:38" ht="13.5" thickBot="1">
      <c r="D7" s="333"/>
      <c r="E7" s="469"/>
      <c r="F7" s="469"/>
      <c r="G7" s="469"/>
      <c r="H7" s="469"/>
      <c r="I7" s="469"/>
      <c r="J7" s="469"/>
      <c r="K7" s="469"/>
      <c r="L7" s="469"/>
      <c r="M7" s="255"/>
      <c r="Q7" s="333"/>
      <c r="R7" s="469"/>
      <c r="S7" s="469"/>
      <c r="T7" s="469"/>
      <c r="U7" s="469"/>
      <c r="V7" s="469"/>
      <c r="W7" s="469"/>
      <c r="X7" s="469"/>
      <c r="Y7" s="469"/>
      <c r="AD7" s="333"/>
      <c r="AE7" s="469"/>
      <c r="AF7" s="469"/>
      <c r="AG7" s="469"/>
      <c r="AH7" s="469"/>
      <c r="AI7" s="469"/>
      <c r="AJ7" s="469"/>
      <c r="AK7" s="469"/>
      <c r="AL7" s="469"/>
    </row>
    <row r="8" spans="1:38" ht="18.75" thickBot="1">
      <c r="A8" s="838" t="s">
        <v>199</v>
      </c>
      <c r="B8" s="465"/>
      <c r="C8" s="465"/>
      <c r="D8" s="839"/>
      <c r="E8" s="840" t="s">
        <v>781</v>
      </c>
      <c r="F8" s="840" t="s">
        <v>782</v>
      </c>
      <c r="G8" s="840" t="s">
        <v>783</v>
      </c>
      <c r="H8" s="840" t="s">
        <v>784</v>
      </c>
      <c r="I8" s="840" t="s">
        <v>785</v>
      </c>
      <c r="J8" s="840" t="s">
        <v>786</v>
      </c>
      <c r="K8" s="840" t="s">
        <v>788</v>
      </c>
      <c r="L8" s="841" t="s">
        <v>787</v>
      </c>
      <c r="M8" s="334"/>
      <c r="N8" s="838" t="s">
        <v>199</v>
      </c>
      <c r="O8" s="465"/>
      <c r="P8" s="465"/>
      <c r="Q8" s="839"/>
      <c r="R8" s="840" t="s">
        <v>781</v>
      </c>
      <c r="S8" s="840" t="s">
        <v>782</v>
      </c>
      <c r="T8" s="840" t="s">
        <v>783</v>
      </c>
      <c r="U8" s="840" t="s">
        <v>784</v>
      </c>
      <c r="V8" s="840" t="s">
        <v>785</v>
      </c>
      <c r="W8" s="840" t="s">
        <v>786</v>
      </c>
      <c r="X8" s="840" t="s">
        <v>788</v>
      </c>
      <c r="Y8" s="841" t="s">
        <v>787</v>
      </c>
      <c r="AA8" s="838" t="s">
        <v>199</v>
      </c>
      <c r="AB8" s="465"/>
      <c r="AC8" s="465"/>
      <c r="AD8" s="839"/>
      <c r="AE8" s="840" t="s">
        <v>781</v>
      </c>
      <c r="AF8" s="840" t="s">
        <v>782</v>
      </c>
      <c r="AG8" s="840" t="s">
        <v>783</v>
      </c>
      <c r="AH8" s="840" t="s">
        <v>784</v>
      </c>
      <c r="AI8" s="840" t="s">
        <v>785</v>
      </c>
      <c r="AJ8" s="840" t="s">
        <v>786</v>
      </c>
      <c r="AK8" s="840" t="s">
        <v>788</v>
      </c>
      <c r="AL8" s="841" t="s">
        <v>787</v>
      </c>
    </row>
    <row r="9" spans="1:38">
      <c r="A9" s="472"/>
      <c r="B9" s="272"/>
      <c r="C9" s="272"/>
      <c r="D9" s="842"/>
      <c r="E9" s="272"/>
      <c r="F9" s="272"/>
      <c r="G9" s="272"/>
      <c r="H9" s="272"/>
      <c r="I9" s="272"/>
      <c r="J9" s="272"/>
      <c r="K9" s="272"/>
      <c r="L9" s="467"/>
      <c r="M9" s="255"/>
      <c r="N9" s="472"/>
      <c r="O9" s="272"/>
      <c r="P9" s="272"/>
      <c r="Q9" s="842"/>
      <c r="R9" s="272"/>
      <c r="S9" s="272"/>
      <c r="T9" s="272"/>
      <c r="U9" s="272"/>
      <c r="V9" s="272"/>
      <c r="W9" s="272"/>
      <c r="X9" s="272"/>
      <c r="Y9" s="467"/>
      <c r="AA9" s="472"/>
      <c r="AB9" s="272"/>
      <c r="AC9" s="272"/>
      <c r="AD9" s="842"/>
      <c r="AE9" s="272"/>
      <c r="AF9" s="272"/>
      <c r="AG9" s="272"/>
      <c r="AH9" s="272"/>
      <c r="AI9" s="272"/>
      <c r="AJ9" s="272"/>
      <c r="AK9" s="272"/>
      <c r="AL9" s="467"/>
    </row>
    <row r="10" spans="1:38" ht="15.75">
      <c r="A10" s="472"/>
      <c r="B10" s="272"/>
      <c r="C10" s="272"/>
      <c r="D10" s="842"/>
      <c r="E10" s="272"/>
      <c r="F10" s="272"/>
      <c r="G10" s="272"/>
      <c r="H10" s="272"/>
      <c r="I10" s="272"/>
      <c r="J10" s="272"/>
      <c r="K10" s="272"/>
      <c r="L10" s="467"/>
      <c r="M10" s="335"/>
      <c r="N10" s="472"/>
      <c r="O10" s="272"/>
      <c r="P10" s="272"/>
      <c r="Q10" s="842"/>
      <c r="R10" s="272"/>
      <c r="S10" s="272"/>
      <c r="T10" s="272"/>
      <c r="U10" s="272"/>
      <c r="V10" s="272"/>
      <c r="W10" s="272"/>
      <c r="X10" s="272"/>
      <c r="Y10" s="467"/>
      <c r="AA10" s="472"/>
      <c r="AB10" s="272"/>
      <c r="AC10" s="272"/>
      <c r="AD10" s="842"/>
      <c r="AE10" s="272"/>
      <c r="AF10" s="272"/>
      <c r="AG10" s="272"/>
      <c r="AH10" s="272"/>
      <c r="AI10" s="272"/>
      <c r="AJ10" s="272"/>
      <c r="AK10" s="272"/>
      <c r="AL10" s="467"/>
    </row>
    <row r="11" spans="1:38" ht="15.75">
      <c r="A11" s="472"/>
      <c r="B11" s="280"/>
      <c r="C11" s="800" t="s">
        <v>200</v>
      </c>
      <c r="D11" s="843"/>
      <c r="E11" s="283"/>
      <c r="F11" s="283"/>
      <c r="G11" s="283"/>
      <c r="H11" s="283"/>
      <c r="I11" s="283"/>
      <c r="J11" s="283"/>
      <c r="K11" s="283"/>
      <c r="L11" s="787"/>
      <c r="M11" s="336"/>
      <c r="N11" s="472"/>
      <c r="O11" s="280"/>
      <c r="P11" s="800" t="s">
        <v>200</v>
      </c>
      <c r="Q11" s="843"/>
      <c r="R11" s="283"/>
      <c r="S11" s="283"/>
      <c r="T11" s="283"/>
      <c r="U11" s="283"/>
      <c r="V11" s="283"/>
      <c r="W11" s="283"/>
      <c r="X11" s="283"/>
      <c r="Y11" s="787"/>
      <c r="AA11" s="472"/>
      <c r="AB11" s="280"/>
      <c r="AC11" s="800" t="s">
        <v>200</v>
      </c>
      <c r="AD11" s="843"/>
      <c r="AE11" s="283"/>
      <c r="AF11" s="283"/>
      <c r="AG11" s="283"/>
      <c r="AH11" s="283"/>
      <c r="AI11" s="283"/>
      <c r="AJ11" s="283"/>
      <c r="AK11" s="283"/>
      <c r="AL11" s="787"/>
    </row>
    <row r="12" spans="1:38">
      <c r="A12" s="788"/>
      <c r="B12" s="284"/>
      <c r="C12" s="844" t="s">
        <v>201</v>
      </c>
      <c r="D12" s="845"/>
      <c r="E12" s="791">
        <f>30*1000</f>
        <v>30000</v>
      </c>
      <c r="F12" s="791">
        <f>50*1000</f>
        <v>50000</v>
      </c>
      <c r="G12" s="791">
        <f>100*1600</f>
        <v>160000</v>
      </c>
      <c r="H12" s="791">
        <f>500*2500</f>
        <v>1250000</v>
      </c>
      <c r="I12" s="791">
        <f>500*4000</f>
        <v>2000000</v>
      </c>
      <c r="J12" s="791">
        <f>2500*4000</f>
        <v>10000000</v>
      </c>
      <c r="K12" s="791">
        <f>4500*4000</f>
        <v>18000000</v>
      </c>
      <c r="L12" s="792">
        <f>3000*4000</f>
        <v>12000000</v>
      </c>
      <c r="M12" s="337"/>
      <c r="N12" s="788"/>
      <c r="O12" s="284"/>
      <c r="P12" s="844" t="s">
        <v>201</v>
      </c>
      <c r="Q12" s="845"/>
      <c r="R12" s="791">
        <f>30*1000</f>
        <v>30000</v>
      </c>
      <c r="S12" s="791">
        <f>50*1000</f>
        <v>50000</v>
      </c>
      <c r="T12" s="791">
        <f>100*1600</f>
        <v>160000</v>
      </c>
      <c r="U12" s="791">
        <f>500*2500</f>
        <v>1250000</v>
      </c>
      <c r="V12" s="791">
        <f>500*4000</f>
        <v>2000000</v>
      </c>
      <c r="W12" s="791">
        <f>2500*4000</f>
        <v>10000000</v>
      </c>
      <c r="X12" s="791">
        <f>4500*4000</f>
        <v>18000000</v>
      </c>
      <c r="Y12" s="792">
        <f>3000*4000</f>
        <v>12000000</v>
      </c>
      <c r="AA12" s="788"/>
      <c r="AB12" s="284"/>
      <c r="AC12" s="844" t="s">
        <v>201</v>
      </c>
      <c r="AD12" s="845"/>
      <c r="AE12" s="791">
        <f>30*1000</f>
        <v>30000</v>
      </c>
      <c r="AF12" s="791">
        <f>50*1000</f>
        <v>50000</v>
      </c>
      <c r="AG12" s="791">
        <f>100*1600</f>
        <v>160000</v>
      </c>
      <c r="AH12" s="791">
        <f>500*2500</f>
        <v>1250000</v>
      </c>
      <c r="AI12" s="791">
        <f>500*4000</f>
        <v>2000000</v>
      </c>
      <c r="AJ12" s="791">
        <f>2500*4000</f>
        <v>10000000</v>
      </c>
      <c r="AK12" s="791">
        <f>4500*4000</f>
        <v>18000000</v>
      </c>
      <c r="AL12" s="792">
        <f>3000*4000</f>
        <v>12000000</v>
      </c>
    </row>
    <row r="13" spans="1:38">
      <c r="A13" s="788"/>
      <c r="B13" s="284"/>
      <c r="C13" s="844" t="s">
        <v>202</v>
      </c>
      <c r="D13" s="845"/>
      <c r="E13" s="791">
        <v>0</v>
      </c>
      <c r="F13" s="791">
        <v>0</v>
      </c>
      <c r="G13" s="791">
        <v>0</v>
      </c>
      <c r="H13" s="791">
        <v>0</v>
      </c>
      <c r="I13" s="791">
        <v>0</v>
      </c>
      <c r="J13" s="791">
        <v>0</v>
      </c>
      <c r="K13" s="791">
        <f>1500*4000</f>
        <v>6000000</v>
      </c>
      <c r="L13" s="792">
        <f>3000*4000</f>
        <v>12000000</v>
      </c>
      <c r="M13" s="337"/>
      <c r="N13" s="788"/>
      <c r="O13" s="284"/>
      <c r="P13" s="844" t="s">
        <v>202</v>
      </c>
      <c r="Q13" s="845"/>
      <c r="R13" s="791">
        <v>0</v>
      </c>
      <c r="S13" s="791">
        <v>0</v>
      </c>
      <c r="T13" s="791">
        <v>0</v>
      </c>
      <c r="U13" s="791">
        <v>0</v>
      </c>
      <c r="V13" s="791">
        <v>0</v>
      </c>
      <c r="W13" s="791">
        <v>0</v>
      </c>
      <c r="X13" s="791">
        <f>1500*4000</f>
        <v>6000000</v>
      </c>
      <c r="Y13" s="792">
        <f>3000*4000</f>
        <v>12000000</v>
      </c>
      <c r="AA13" s="788"/>
      <c r="AB13" s="284"/>
      <c r="AC13" s="844" t="s">
        <v>202</v>
      </c>
      <c r="AD13" s="845"/>
      <c r="AE13" s="791">
        <v>0</v>
      </c>
      <c r="AF13" s="791">
        <v>0</v>
      </c>
      <c r="AG13" s="791">
        <v>0</v>
      </c>
      <c r="AH13" s="791">
        <v>0</v>
      </c>
      <c r="AI13" s="791">
        <v>0</v>
      </c>
      <c r="AJ13" s="791">
        <v>0</v>
      </c>
      <c r="AK13" s="791">
        <f>1500*4000</f>
        <v>6000000</v>
      </c>
      <c r="AL13" s="792">
        <f>3000*4000</f>
        <v>12000000</v>
      </c>
    </row>
    <row r="14" spans="1:38">
      <c r="A14" s="788"/>
      <c r="B14" s="284"/>
      <c r="C14" s="844" t="s">
        <v>203</v>
      </c>
      <c r="D14" s="845"/>
      <c r="E14" s="791">
        <v>0</v>
      </c>
      <c r="F14" s="791">
        <v>0</v>
      </c>
      <c r="G14" s="791">
        <v>0</v>
      </c>
      <c r="H14" s="791">
        <v>0</v>
      </c>
      <c r="I14" s="791">
        <v>0</v>
      </c>
      <c r="J14" s="791">
        <v>0</v>
      </c>
      <c r="K14" s="791">
        <v>0</v>
      </c>
      <c r="L14" s="792">
        <v>0</v>
      </c>
      <c r="M14" s="337"/>
      <c r="N14" s="788"/>
      <c r="O14" s="284"/>
      <c r="P14" s="844" t="s">
        <v>203</v>
      </c>
      <c r="Q14" s="845"/>
      <c r="R14" s="791">
        <v>0</v>
      </c>
      <c r="S14" s="791">
        <v>0</v>
      </c>
      <c r="T14" s="791">
        <v>0</v>
      </c>
      <c r="U14" s="791">
        <v>0</v>
      </c>
      <c r="V14" s="791">
        <v>0</v>
      </c>
      <c r="W14" s="791">
        <v>0</v>
      </c>
      <c r="X14" s="791">
        <v>0</v>
      </c>
      <c r="Y14" s="792">
        <v>0</v>
      </c>
      <c r="AA14" s="788"/>
      <c r="AB14" s="284"/>
      <c r="AC14" s="844" t="s">
        <v>203</v>
      </c>
      <c r="AD14" s="845"/>
      <c r="AE14" s="791">
        <v>0</v>
      </c>
      <c r="AF14" s="791">
        <v>0</v>
      </c>
      <c r="AG14" s="791">
        <v>0</v>
      </c>
      <c r="AH14" s="791">
        <v>0</v>
      </c>
      <c r="AI14" s="791">
        <v>0</v>
      </c>
      <c r="AJ14" s="791">
        <v>0</v>
      </c>
      <c r="AK14" s="791">
        <v>0</v>
      </c>
      <c r="AL14" s="792">
        <v>0</v>
      </c>
    </row>
    <row r="15" spans="1:38">
      <c r="A15" s="788"/>
      <c r="B15" s="284"/>
      <c r="C15" s="844" t="s">
        <v>204</v>
      </c>
      <c r="D15" s="845"/>
      <c r="E15" s="791">
        <f t="shared" ref="E15:L15" si="0">+E13+E14</f>
        <v>0</v>
      </c>
      <c r="F15" s="791">
        <f t="shared" si="0"/>
        <v>0</v>
      </c>
      <c r="G15" s="791">
        <f t="shared" si="0"/>
        <v>0</v>
      </c>
      <c r="H15" s="791">
        <f t="shared" si="0"/>
        <v>0</v>
      </c>
      <c r="I15" s="791">
        <f t="shared" si="0"/>
        <v>0</v>
      </c>
      <c r="J15" s="791">
        <f t="shared" si="0"/>
        <v>0</v>
      </c>
      <c r="K15" s="791">
        <f t="shared" si="0"/>
        <v>6000000</v>
      </c>
      <c r="L15" s="792">
        <f t="shared" si="0"/>
        <v>12000000</v>
      </c>
      <c r="M15" s="337"/>
      <c r="N15" s="788"/>
      <c r="O15" s="284"/>
      <c r="P15" s="844" t="s">
        <v>204</v>
      </c>
      <c r="Q15" s="845"/>
      <c r="R15" s="791">
        <f t="shared" ref="R15:Y15" si="1">+R13+R14</f>
        <v>0</v>
      </c>
      <c r="S15" s="791">
        <f t="shared" si="1"/>
        <v>0</v>
      </c>
      <c r="T15" s="791">
        <f t="shared" si="1"/>
        <v>0</v>
      </c>
      <c r="U15" s="791">
        <f t="shared" si="1"/>
        <v>0</v>
      </c>
      <c r="V15" s="791">
        <f t="shared" si="1"/>
        <v>0</v>
      </c>
      <c r="W15" s="791">
        <f t="shared" si="1"/>
        <v>0</v>
      </c>
      <c r="X15" s="791">
        <f t="shared" si="1"/>
        <v>6000000</v>
      </c>
      <c r="Y15" s="792">
        <f t="shared" si="1"/>
        <v>12000000</v>
      </c>
      <c r="AA15" s="788"/>
      <c r="AB15" s="284"/>
      <c r="AC15" s="844" t="s">
        <v>204</v>
      </c>
      <c r="AD15" s="845"/>
      <c r="AE15" s="791">
        <f t="shared" ref="AE15:AL15" si="2">+AE13+AE14</f>
        <v>0</v>
      </c>
      <c r="AF15" s="791">
        <f t="shared" si="2"/>
        <v>0</v>
      </c>
      <c r="AG15" s="791">
        <f t="shared" si="2"/>
        <v>0</v>
      </c>
      <c r="AH15" s="791">
        <f t="shared" si="2"/>
        <v>0</v>
      </c>
      <c r="AI15" s="791">
        <f t="shared" si="2"/>
        <v>0</v>
      </c>
      <c r="AJ15" s="791">
        <f t="shared" si="2"/>
        <v>0</v>
      </c>
      <c r="AK15" s="791">
        <f t="shared" si="2"/>
        <v>6000000</v>
      </c>
      <c r="AL15" s="792">
        <f t="shared" si="2"/>
        <v>12000000</v>
      </c>
    </row>
    <row r="16" spans="1:38">
      <c r="A16" s="788"/>
      <c r="B16" s="284"/>
      <c r="C16" s="844" t="s">
        <v>205</v>
      </c>
      <c r="D16" s="845"/>
      <c r="E16" s="791">
        <f t="shared" ref="E16:L16" si="3">+E12+E15</f>
        <v>30000</v>
      </c>
      <c r="F16" s="791">
        <f t="shared" si="3"/>
        <v>50000</v>
      </c>
      <c r="G16" s="791">
        <f t="shared" si="3"/>
        <v>160000</v>
      </c>
      <c r="H16" s="791">
        <f t="shared" si="3"/>
        <v>1250000</v>
      </c>
      <c r="I16" s="791">
        <f t="shared" si="3"/>
        <v>2000000</v>
      </c>
      <c r="J16" s="791">
        <f t="shared" si="3"/>
        <v>10000000</v>
      </c>
      <c r="K16" s="791">
        <f t="shared" si="3"/>
        <v>24000000</v>
      </c>
      <c r="L16" s="792">
        <f t="shared" si="3"/>
        <v>24000000</v>
      </c>
      <c r="M16" s="337"/>
      <c r="N16" s="788"/>
      <c r="O16" s="284"/>
      <c r="P16" s="844" t="s">
        <v>205</v>
      </c>
      <c r="Q16" s="845"/>
      <c r="R16" s="791">
        <f t="shared" ref="R16:Y16" si="4">+R12+R15</f>
        <v>30000</v>
      </c>
      <c r="S16" s="791">
        <f t="shared" si="4"/>
        <v>50000</v>
      </c>
      <c r="T16" s="791">
        <f t="shared" si="4"/>
        <v>160000</v>
      </c>
      <c r="U16" s="791">
        <f t="shared" si="4"/>
        <v>1250000</v>
      </c>
      <c r="V16" s="791">
        <f t="shared" si="4"/>
        <v>2000000</v>
      </c>
      <c r="W16" s="791">
        <f t="shared" si="4"/>
        <v>10000000</v>
      </c>
      <c r="X16" s="791">
        <f t="shared" si="4"/>
        <v>24000000</v>
      </c>
      <c r="Y16" s="792">
        <f t="shared" si="4"/>
        <v>24000000</v>
      </c>
      <c r="AA16" s="788"/>
      <c r="AB16" s="284"/>
      <c r="AC16" s="844" t="s">
        <v>205</v>
      </c>
      <c r="AD16" s="845"/>
      <c r="AE16" s="791">
        <f t="shared" ref="AE16:AL16" si="5">+AE12+AE15</f>
        <v>30000</v>
      </c>
      <c r="AF16" s="791">
        <f t="shared" si="5"/>
        <v>50000</v>
      </c>
      <c r="AG16" s="791">
        <f t="shared" si="5"/>
        <v>160000</v>
      </c>
      <c r="AH16" s="791">
        <f t="shared" si="5"/>
        <v>1250000</v>
      </c>
      <c r="AI16" s="791">
        <f t="shared" si="5"/>
        <v>2000000</v>
      </c>
      <c r="AJ16" s="791">
        <f t="shared" si="5"/>
        <v>10000000</v>
      </c>
      <c r="AK16" s="791">
        <f t="shared" si="5"/>
        <v>24000000</v>
      </c>
      <c r="AL16" s="792">
        <f t="shared" si="5"/>
        <v>24000000</v>
      </c>
    </row>
    <row r="17" spans="1:38">
      <c r="A17" s="788"/>
      <c r="B17" s="284"/>
      <c r="C17" s="844" t="s">
        <v>206</v>
      </c>
      <c r="D17" s="845"/>
      <c r="E17" s="791">
        <v>30</v>
      </c>
      <c r="F17" s="791">
        <v>50</v>
      </c>
      <c r="G17" s="791">
        <v>100</v>
      </c>
      <c r="H17" s="791">
        <v>500</v>
      </c>
      <c r="I17" s="791">
        <v>500</v>
      </c>
      <c r="J17" s="791">
        <v>2500</v>
      </c>
      <c r="K17" s="791">
        <v>4000</v>
      </c>
      <c r="L17" s="792">
        <v>4000</v>
      </c>
      <c r="M17" s="337"/>
      <c r="N17" s="788"/>
      <c r="O17" s="284"/>
      <c r="P17" s="844" t="s">
        <v>206</v>
      </c>
      <c r="Q17" s="845"/>
      <c r="R17" s="791">
        <v>30</v>
      </c>
      <c r="S17" s="791">
        <v>50</v>
      </c>
      <c r="T17" s="791">
        <v>100</v>
      </c>
      <c r="U17" s="791">
        <v>500</v>
      </c>
      <c r="V17" s="791">
        <v>500</v>
      </c>
      <c r="W17" s="791">
        <v>2500</v>
      </c>
      <c r="X17" s="791">
        <v>4000</v>
      </c>
      <c r="Y17" s="792">
        <v>4000</v>
      </c>
      <c r="AA17" s="788"/>
      <c r="AB17" s="284"/>
      <c r="AC17" s="844" t="s">
        <v>206</v>
      </c>
      <c r="AD17" s="845"/>
      <c r="AE17" s="791">
        <v>30</v>
      </c>
      <c r="AF17" s="791">
        <v>50</v>
      </c>
      <c r="AG17" s="791">
        <v>100</v>
      </c>
      <c r="AH17" s="791">
        <v>500</v>
      </c>
      <c r="AI17" s="791">
        <v>500</v>
      </c>
      <c r="AJ17" s="791">
        <v>2500</v>
      </c>
      <c r="AK17" s="791">
        <v>4000</v>
      </c>
      <c r="AL17" s="792">
        <v>4000</v>
      </c>
    </row>
    <row r="18" spans="1:38">
      <c r="A18" s="788"/>
      <c r="B18" s="284"/>
      <c r="C18" s="844" t="s">
        <v>207</v>
      </c>
      <c r="D18" s="845"/>
      <c r="E18" s="791">
        <v>30</v>
      </c>
      <c r="F18" s="791">
        <v>50</v>
      </c>
      <c r="G18" s="791">
        <v>100</v>
      </c>
      <c r="H18" s="791">
        <v>500</v>
      </c>
      <c r="I18" s="791">
        <v>500</v>
      </c>
      <c r="J18" s="791">
        <v>2500</v>
      </c>
      <c r="K18" s="791">
        <v>4000</v>
      </c>
      <c r="L18" s="792">
        <v>4000</v>
      </c>
      <c r="M18" s="337"/>
      <c r="N18" s="788"/>
      <c r="O18" s="284"/>
      <c r="P18" s="844" t="s">
        <v>207</v>
      </c>
      <c r="Q18" s="845"/>
      <c r="R18" s="791">
        <v>30</v>
      </c>
      <c r="S18" s="791">
        <v>50</v>
      </c>
      <c r="T18" s="791">
        <v>100</v>
      </c>
      <c r="U18" s="791">
        <v>500</v>
      </c>
      <c r="V18" s="791">
        <v>500</v>
      </c>
      <c r="W18" s="791">
        <v>2500</v>
      </c>
      <c r="X18" s="791">
        <v>4000</v>
      </c>
      <c r="Y18" s="792">
        <v>4000</v>
      </c>
      <c r="AA18" s="788"/>
      <c r="AB18" s="284"/>
      <c r="AC18" s="844" t="s">
        <v>207</v>
      </c>
      <c r="AD18" s="845"/>
      <c r="AE18" s="791">
        <v>30</v>
      </c>
      <c r="AF18" s="791">
        <v>50</v>
      </c>
      <c r="AG18" s="791">
        <v>100</v>
      </c>
      <c r="AH18" s="791">
        <v>500</v>
      </c>
      <c r="AI18" s="791">
        <v>500</v>
      </c>
      <c r="AJ18" s="791">
        <v>2500</v>
      </c>
      <c r="AK18" s="791">
        <v>4000</v>
      </c>
      <c r="AL18" s="792">
        <v>4000</v>
      </c>
    </row>
    <row r="19" spans="1:38">
      <c r="A19" s="788"/>
      <c r="B19" s="284"/>
      <c r="C19" s="844" t="s">
        <v>208</v>
      </c>
      <c r="D19" s="845"/>
      <c r="E19" s="791">
        <v>30</v>
      </c>
      <c r="F19" s="791">
        <v>50</v>
      </c>
      <c r="G19" s="791">
        <v>100</v>
      </c>
      <c r="H19" s="791">
        <v>500</v>
      </c>
      <c r="I19" s="791">
        <v>500</v>
      </c>
      <c r="J19" s="791">
        <v>2500</v>
      </c>
      <c r="K19" s="791">
        <v>4000</v>
      </c>
      <c r="L19" s="792">
        <v>4000</v>
      </c>
      <c r="M19" s="337"/>
      <c r="N19" s="788"/>
      <c r="O19" s="284"/>
      <c r="P19" s="844" t="s">
        <v>208</v>
      </c>
      <c r="Q19" s="845"/>
      <c r="R19" s="791">
        <v>30</v>
      </c>
      <c r="S19" s="791">
        <v>50</v>
      </c>
      <c r="T19" s="791">
        <v>100</v>
      </c>
      <c r="U19" s="791">
        <v>500</v>
      </c>
      <c r="V19" s="791">
        <v>500</v>
      </c>
      <c r="W19" s="791">
        <v>2500</v>
      </c>
      <c r="X19" s="791">
        <v>4000</v>
      </c>
      <c r="Y19" s="792">
        <v>4000</v>
      </c>
      <c r="AA19" s="788"/>
      <c r="AB19" s="284"/>
      <c r="AC19" s="844" t="s">
        <v>208</v>
      </c>
      <c r="AD19" s="845"/>
      <c r="AE19" s="791">
        <v>30</v>
      </c>
      <c r="AF19" s="791">
        <v>50</v>
      </c>
      <c r="AG19" s="791">
        <v>100</v>
      </c>
      <c r="AH19" s="791">
        <v>500</v>
      </c>
      <c r="AI19" s="791">
        <v>500</v>
      </c>
      <c r="AJ19" s="791">
        <v>2500</v>
      </c>
      <c r="AK19" s="791">
        <v>4000</v>
      </c>
      <c r="AL19" s="792">
        <v>4000</v>
      </c>
    </row>
    <row r="20" spans="1:38">
      <c r="A20" s="472"/>
      <c r="B20" s="272"/>
      <c r="C20" s="272"/>
      <c r="D20" s="842"/>
      <c r="E20" s="793"/>
      <c r="F20" s="793"/>
      <c r="G20" s="793"/>
      <c r="H20" s="793"/>
      <c r="I20" s="793"/>
      <c r="J20" s="793"/>
      <c r="K20" s="793"/>
      <c r="L20" s="794"/>
      <c r="M20" s="338"/>
      <c r="N20" s="472"/>
      <c r="O20" s="272"/>
      <c r="P20" s="272"/>
      <c r="Q20" s="842"/>
      <c r="R20" s="793"/>
      <c r="S20" s="793"/>
      <c r="T20" s="793"/>
      <c r="U20" s="793"/>
      <c r="V20" s="793"/>
      <c r="W20" s="793"/>
      <c r="X20" s="793"/>
      <c r="Y20" s="794"/>
      <c r="AA20" s="472"/>
      <c r="AB20" s="272"/>
      <c r="AC20" s="272"/>
      <c r="AD20" s="842"/>
      <c r="AE20" s="793"/>
      <c r="AF20" s="793"/>
      <c r="AG20" s="793"/>
      <c r="AH20" s="793"/>
      <c r="AI20" s="793"/>
      <c r="AJ20" s="793"/>
      <c r="AK20" s="793"/>
      <c r="AL20" s="794"/>
    </row>
    <row r="21" spans="1:38">
      <c r="A21" s="788"/>
      <c r="B21" s="284"/>
      <c r="C21" s="844" t="s">
        <v>209</v>
      </c>
      <c r="D21" s="845"/>
      <c r="E21" s="791">
        <f t="shared" ref="E21:L21" si="6">+E16/E17</f>
        <v>1000</v>
      </c>
      <c r="F21" s="791">
        <f t="shared" si="6"/>
        <v>1000</v>
      </c>
      <c r="G21" s="791">
        <f t="shared" si="6"/>
        <v>1600</v>
      </c>
      <c r="H21" s="791">
        <f t="shared" si="6"/>
        <v>2500</v>
      </c>
      <c r="I21" s="791">
        <f t="shared" si="6"/>
        <v>4000</v>
      </c>
      <c r="J21" s="791">
        <f t="shared" si="6"/>
        <v>4000</v>
      </c>
      <c r="K21" s="791">
        <f t="shared" si="6"/>
        <v>6000</v>
      </c>
      <c r="L21" s="792">
        <f t="shared" si="6"/>
        <v>6000</v>
      </c>
      <c r="M21" s="337"/>
      <c r="N21" s="788"/>
      <c r="O21" s="284"/>
      <c r="P21" s="844" t="s">
        <v>209</v>
      </c>
      <c r="Q21" s="845"/>
      <c r="R21" s="791">
        <f t="shared" ref="R21:Y21" si="7">+R16/R17</f>
        <v>1000</v>
      </c>
      <c r="S21" s="791">
        <f t="shared" si="7"/>
        <v>1000</v>
      </c>
      <c r="T21" s="791">
        <f t="shared" si="7"/>
        <v>1600</v>
      </c>
      <c r="U21" s="791">
        <f t="shared" si="7"/>
        <v>2500</v>
      </c>
      <c r="V21" s="791">
        <f t="shared" si="7"/>
        <v>4000</v>
      </c>
      <c r="W21" s="791">
        <f t="shared" si="7"/>
        <v>4000</v>
      </c>
      <c r="X21" s="791">
        <f t="shared" si="7"/>
        <v>6000</v>
      </c>
      <c r="Y21" s="792">
        <f t="shared" si="7"/>
        <v>6000</v>
      </c>
      <c r="AA21" s="788"/>
      <c r="AB21" s="284"/>
      <c r="AC21" s="844" t="s">
        <v>209</v>
      </c>
      <c r="AD21" s="845"/>
      <c r="AE21" s="791">
        <f t="shared" ref="AE21:AL21" si="8">+AE16/AE17</f>
        <v>1000</v>
      </c>
      <c r="AF21" s="791">
        <f t="shared" si="8"/>
        <v>1000</v>
      </c>
      <c r="AG21" s="791">
        <f t="shared" si="8"/>
        <v>1600</v>
      </c>
      <c r="AH21" s="791">
        <f t="shared" si="8"/>
        <v>2500</v>
      </c>
      <c r="AI21" s="791">
        <f t="shared" si="8"/>
        <v>4000</v>
      </c>
      <c r="AJ21" s="791">
        <f t="shared" si="8"/>
        <v>4000</v>
      </c>
      <c r="AK21" s="791">
        <f t="shared" si="8"/>
        <v>6000</v>
      </c>
      <c r="AL21" s="792">
        <f t="shared" si="8"/>
        <v>6000</v>
      </c>
    </row>
    <row r="22" spans="1:38">
      <c r="A22" s="788"/>
      <c r="B22" s="284"/>
      <c r="C22" s="844" t="s">
        <v>210</v>
      </c>
      <c r="D22" s="845"/>
      <c r="E22" s="791">
        <f t="shared" ref="E22:L22" si="9">+E12/E18</f>
        <v>1000</v>
      </c>
      <c r="F22" s="791">
        <f t="shared" si="9"/>
        <v>1000</v>
      </c>
      <c r="G22" s="791">
        <f t="shared" si="9"/>
        <v>1600</v>
      </c>
      <c r="H22" s="791">
        <f t="shared" si="9"/>
        <v>2500</v>
      </c>
      <c r="I22" s="791">
        <f t="shared" si="9"/>
        <v>4000</v>
      </c>
      <c r="J22" s="791">
        <f t="shared" si="9"/>
        <v>4000</v>
      </c>
      <c r="K22" s="791">
        <f t="shared" si="9"/>
        <v>4500</v>
      </c>
      <c r="L22" s="792">
        <f t="shared" si="9"/>
        <v>3000</v>
      </c>
      <c r="M22" s="337"/>
      <c r="N22" s="788"/>
      <c r="O22" s="284"/>
      <c r="P22" s="844" t="s">
        <v>210</v>
      </c>
      <c r="Q22" s="845"/>
      <c r="R22" s="791">
        <f t="shared" ref="R22:Y22" si="10">+R12/R18</f>
        <v>1000</v>
      </c>
      <c r="S22" s="791">
        <f t="shared" si="10"/>
        <v>1000</v>
      </c>
      <c r="T22" s="791">
        <f t="shared" si="10"/>
        <v>1600</v>
      </c>
      <c r="U22" s="791">
        <f t="shared" si="10"/>
        <v>2500</v>
      </c>
      <c r="V22" s="791">
        <f t="shared" si="10"/>
        <v>4000</v>
      </c>
      <c r="W22" s="791">
        <f t="shared" si="10"/>
        <v>4000</v>
      </c>
      <c r="X22" s="791">
        <f t="shared" si="10"/>
        <v>4500</v>
      </c>
      <c r="Y22" s="792">
        <f t="shared" si="10"/>
        <v>3000</v>
      </c>
      <c r="AA22" s="788"/>
      <c r="AB22" s="284"/>
      <c r="AC22" s="844" t="s">
        <v>210</v>
      </c>
      <c r="AD22" s="845"/>
      <c r="AE22" s="791">
        <f t="shared" ref="AE22:AL22" si="11">+AE12/AE18</f>
        <v>1000</v>
      </c>
      <c r="AF22" s="791">
        <f t="shared" si="11"/>
        <v>1000</v>
      </c>
      <c r="AG22" s="791">
        <f t="shared" si="11"/>
        <v>1600</v>
      </c>
      <c r="AH22" s="791">
        <f t="shared" si="11"/>
        <v>2500</v>
      </c>
      <c r="AI22" s="791">
        <f t="shared" si="11"/>
        <v>4000</v>
      </c>
      <c r="AJ22" s="791">
        <f t="shared" si="11"/>
        <v>4000</v>
      </c>
      <c r="AK22" s="791">
        <f t="shared" si="11"/>
        <v>4500</v>
      </c>
      <c r="AL22" s="792">
        <f t="shared" si="11"/>
        <v>3000</v>
      </c>
    </row>
    <row r="23" spans="1:38">
      <c r="A23" s="788"/>
      <c r="B23" s="284"/>
      <c r="C23" s="844" t="s">
        <v>211</v>
      </c>
      <c r="D23" s="845"/>
      <c r="E23" s="791">
        <f t="shared" ref="E23:L23" si="12">+E15/E19</f>
        <v>0</v>
      </c>
      <c r="F23" s="791">
        <f t="shared" si="12"/>
        <v>0</v>
      </c>
      <c r="G23" s="791">
        <f t="shared" si="12"/>
        <v>0</v>
      </c>
      <c r="H23" s="791">
        <f t="shared" si="12"/>
        <v>0</v>
      </c>
      <c r="I23" s="791">
        <f t="shared" si="12"/>
        <v>0</v>
      </c>
      <c r="J23" s="791">
        <f t="shared" si="12"/>
        <v>0</v>
      </c>
      <c r="K23" s="791">
        <f t="shared" si="12"/>
        <v>1500</v>
      </c>
      <c r="L23" s="792">
        <f t="shared" si="12"/>
        <v>3000</v>
      </c>
      <c r="M23" s="337"/>
      <c r="N23" s="788"/>
      <c r="O23" s="284"/>
      <c r="P23" s="844" t="s">
        <v>211</v>
      </c>
      <c r="Q23" s="845"/>
      <c r="R23" s="791">
        <f t="shared" ref="R23:Y23" si="13">+R15/R19</f>
        <v>0</v>
      </c>
      <c r="S23" s="791">
        <f t="shared" si="13"/>
        <v>0</v>
      </c>
      <c r="T23" s="791">
        <f t="shared" si="13"/>
        <v>0</v>
      </c>
      <c r="U23" s="791">
        <f t="shared" si="13"/>
        <v>0</v>
      </c>
      <c r="V23" s="791">
        <f t="shared" si="13"/>
        <v>0</v>
      </c>
      <c r="W23" s="791">
        <f t="shared" si="13"/>
        <v>0</v>
      </c>
      <c r="X23" s="791">
        <f t="shared" si="13"/>
        <v>1500</v>
      </c>
      <c r="Y23" s="792">
        <f t="shared" si="13"/>
        <v>3000</v>
      </c>
      <c r="AA23" s="788"/>
      <c r="AB23" s="284"/>
      <c r="AC23" s="844" t="s">
        <v>211</v>
      </c>
      <c r="AD23" s="845"/>
      <c r="AE23" s="791">
        <f t="shared" ref="AE23:AL23" si="14">+AE15/AE19</f>
        <v>0</v>
      </c>
      <c r="AF23" s="791">
        <f t="shared" si="14"/>
        <v>0</v>
      </c>
      <c r="AG23" s="791">
        <f t="shared" si="14"/>
        <v>0</v>
      </c>
      <c r="AH23" s="791">
        <f t="shared" si="14"/>
        <v>0</v>
      </c>
      <c r="AI23" s="791">
        <f t="shared" si="14"/>
        <v>0</v>
      </c>
      <c r="AJ23" s="791">
        <f t="shared" si="14"/>
        <v>0</v>
      </c>
      <c r="AK23" s="791">
        <f t="shared" si="14"/>
        <v>1500</v>
      </c>
      <c r="AL23" s="792">
        <f t="shared" si="14"/>
        <v>3000</v>
      </c>
    </row>
    <row r="24" spans="1:38">
      <c r="A24" s="472"/>
      <c r="B24" s="272"/>
      <c r="C24" s="272"/>
      <c r="D24" s="842"/>
      <c r="E24" s="793"/>
      <c r="F24" s="793"/>
      <c r="G24" s="793"/>
      <c r="H24" s="793"/>
      <c r="I24" s="793"/>
      <c r="J24" s="793"/>
      <c r="K24" s="793"/>
      <c r="L24" s="794"/>
      <c r="M24" s="338"/>
      <c r="N24" s="472"/>
      <c r="O24" s="272"/>
      <c r="P24" s="272"/>
      <c r="Q24" s="842"/>
      <c r="R24" s="793"/>
      <c r="S24" s="793"/>
      <c r="T24" s="793"/>
      <c r="U24" s="793"/>
      <c r="V24" s="793"/>
      <c r="W24" s="793"/>
      <c r="X24" s="793"/>
      <c r="Y24" s="794"/>
      <c r="AA24" s="472"/>
      <c r="AB24" s="272"/>
      <c r="AC24" s="272"/>
      <c r="AD24" s="842"/>
      <c r="AE24" s="793"/>
      <c r="AF24" s="793"/>
      <c r="AG24" s="793"/>
      <c r="AH24" s="793"/>
      <c r="AI24" s="793"/>
      <c r="AJ24" s="793"/>
      <c r="AK24" s="793"/>
      <c r="AL24" s="794"/>
    </row>
    <row r="25" spans="1:38">
      <c r="A25" s="788"/>
      <c r="B25" s="284"/>
      <c r="C25" s="844" t="s">
        <v>212</v>
      </c>
      <c r="D25" s="845"/>
      <c r="E25" s="286">
        <f t="shared" ref="E25:L26" si="15">+E18</f>
        <v>30</v>
      </c>
      <c r="F25" s="286">
        <f t="shared" si="15"/>
        <v>50</v>
      </c>
      <c r="G25" s="286">
        <f t="shared" si="15"/>
        <v>100</v>
      </c>
      <c r="H25" s="286">
        <f t="shared" si="15"/>
        <v>500</v>
      </c>
      <c r="I25" s="286">
        <f t="shared" si="15"/>
        <v>500</v>
      </c>
      <c r="J25" s="286">
        <f t="shared" si="15"/>
        <v>2500</v>
      </c>
      <c r="K25" s="286">
        <f t="shared" si="15"/>
        <v>4000</v>
      </c>
      <c r="L25" s="795">
        <f t="shared" si="15"/>
        <v>4000</v>
      </c>
      <c r="M25" s="339"/>
      <c r="N25" s="788"/>
      <c r="O25" s="284"/>
      <c r="P25" s="844" t="s">
        <v>212</v>
      </c>
      <c r="Q25" s="845"/>
      <c r="R25" s="286">
        <f t="shared" ref="R25:Y26" si="16">+R18</f>
        <v>30</v>
      </c>
      <c r="S25" s="286">
        <f t="shared" si="16"/>
        <v>50</v>
      </c>
      <c r="T25" s="286">
        <f t="shared" si="16"/>
        <v>100</v>
      </c>
      <c r="U25" s="286">
        <f t="shared" si="16"/>
        <v>500</v>
      </c>
      <c r="V25" s="286">
        <f t="shared" si="16"/>
        <v>500</v>
      </c>
      <c r="W25" s="286">
        <f t="shared" si="16"/>
        <v>2500</v>
      </c>
      <c r="X25" s="286">
        <f t="shared" si="16"/>
        <v>4000</v>
      </c>
      <c r="Y25" s="795">
        <f t="shared" si="16"/>
        <v>4000</v>
      </c>
      <c r="AA25" s="788"/>
      <c r="AB25" s="284"/>
      <c r="AC25" s="844" t="s">
        <v>212</v>
      </c>
      <c r="AD25" s="845"/>
      <c r="AE25" s="286">
        <f t="shared" ref="AE25:AL26" si="17">+AE18</f>
        <v>30</v>
      </c>
      <c r="AF25" s="286">
        <f t="shared" si="17"/>
        <v>50</v>
      </c>
      <c r="AG25" s="286">
        <f t="shared" si="17"/>
        <v>100</v>
      </c>
      <c r="AH25" s="286">
        <f t="shared" si="17"/>
        <v>500</v>
      </c>
      <c r="AI25" s="286">
        <f t="shared" si="17"/>
        <v>500</v>
      </c>
      <c r="AJ25" s="286">
        <f t="shared" si="17"/>
        <v>2500</v>
      </c>
      <c r="AK25" s="286">
        <f t="shared" si="17"/>
        <v>4000</v>
      </c>
      <c r="AL25" s="795">
        <f t="shared" si="17"/>
        <v>4000</v>
      </c>
    </row>
    <row r="26" spans="1:38">
      <c r="A26" s="788"/>
      <c r="B26" s="284"/>
      <c r="C26" s="844" t="s">
        <v>213</v>
      </c>
      <c r="D26" s="845"/>
      <c r="E26" s="791">
        <f t="shared" si="15"/>
        <v>30</v>
      </c>
      <c r="F26" s="791">
        <f t="shared" si="15"/>
        <v>50</v>
      </c>
      <c r="G26" s="791">
        <f t="shared" si="15"/>
        <v>100</v>
      </c>
      <c r="H26" s="791">
        <f t="shared" si="15"/>
        <v>500</v>
      </c>
      <c r="I26" s="791">
        <f t="shared" si="15"/>
        <v>500</v>
      </c>
      <c r="J26" s="791">
        <f t="shared" si="15"/>
        <v>2500</v>
      </c>
      <c r="K26" s="791">
        <f t="shared" si="15"/>
        <v>4000</v>
      </c>
      <c r="L26" s="792">
        <f t="shared" si="15"/>
        <v>4000</v>
      </c>
      <c r="M26" s="337"/>
      <c r="N26" s="788"/>
      <c r="O26" s="284"/>
      <c r="P26" s="844" t="s">
        <v>213</v>
      </c>
      <c r="Q26" s="845"/>
      <c r="R26" s="791">
        <f t="shared" si="16"/>
        <v>30</v>
      </c>
      <c r="S26" s="791">
        <f t="shared" si="16"/>
        <v>50</v>
      </c>
      <c r="T26" s="791">
        <f t="shared" si="16"/>
        <v>100</v>
      </c>
      <c r="U26" s="791">
        <f t="shared" si="16"/>
        <v>500</v>
      </c>
      <c r="V26" s="791">
        <f t="shared" si="16"/>
        <v>500</v>
      </c>
      <c r="W26" s="791">
        <f t="shared" si="16"/>
        <v>2500</v>
      </c>
      <c r="X26" s="791">
        <f t="shared" si="16"/>
        <v>4000</v>
      </c>
      <c r="Y26" s="792">
        <f t="shared" si="16"/>
        <v>4000</v>
      </c>
      <c r="AA26" s="788"/>
      <c r="AB26" s="284"/>
      <c r="AC26" s="844" t="s">
        <v>213</v>
      </c>
      <c r="AD26" s="845"/>
      <c r="AE26" s="791">
        <f t="shared" si="17"/>
        <v>30</v>
      </c>
      <c r="AF26" s="791">
        <f t="shared" si="17"/>
        <v>50</v>
      </c>
      <c r="AG26" s="791">
        <f t="shared" si="17"/>
        <v>100</v>
      </c>
      <c r="AH26" s="791">
        <f t="shared" si="17"/>
        <v>500</v>
      </c>
      <c r="AI26" s="791">
        <f t="shared" si="17"/>
        <v>500</v>
      </c>
      <c r="AJ26" s="791">
        <f t="shared" si="17"/>
        <v>2500</v>
      </c>
      <c r="AK26" s="791">
        <f t="shared" si="17"/>
        <v>4000</v>
      </c>
      <c r="AL26" s="792">
        <f t="shared" si="17"/>
        <v>4000</v>
      </c>
    </row>
    <row r="27" spans="1:38">
      <c r="A27" s="788"/>
      <c r="B27" s="284"/>
      <c r="C27" s="284"/>
      <c r="D27" s="845"/>
      <c r="E27" s="791"/>
      <c r="F27" s="791"/>
      <c r="G27" s="791"/>
      <c r="H27" s="791"/>
      <c r="I27" s="791"/>
      <c r="J27" s="791"/>
      <c r="K27" s="791"/>
      <c r="L27" s="792"/>
      <c r="M27" s="337"/>
      <c r="N27" s="788"/>
      <c r="O27" s="284"/>
      <c r="P27" s="284"/>
      <c r="Q27" s="845"/>
      <c r="R27" s="791"/>
      <c r="S27" s="791"/>
      <c r="T27" s="791"/>
      <c r="U27" s="791"/>
      <c r="V27" s="791"/>
      <c r="W27" s="791"/>
      <c r="X27" s="791"/>
      <c r="Y27" s="792"/>
      <c r="AA27" s="788"/>
      <c r="AB27" s="284"/>
      <c r="AC27" s="284"/>
      <c r="AD27" s="845"/>
      <c r="AE27" s="791"/>
      <c r="AF27" s="791"/>
      <c r="AG27" s="791"/>
      <c r="AH27" s="791"/>
      <c r="AI27" s="791"/>
      <c r="AJ27" s="791"/>
      <c r="AK27" s="791"/>
      <c r="AL27" s="792"/>
    </row>
    <row r="28" spans="1:38">
      <c r="A28" s="788"/>
      <c r="B28" s="284"/>
      <c r="C28" s="844" t="s">
        <v>214</v>
      </c>
      <c r="D28" s="846" t="s">
        <v>215</v>
      </c>
      <c r="E28" s="791">
        <v>0</v>
      </c>
      <c r="F28" s="791">
        <v>0</v>
      </c>
      <c r="G28" s="791">
        <v>0</v>
      </c>
      <c r="H28" s="791">
        <v>0</v>
      </c>
      <c r="I28" s="791">
        <v>0</v>
      </c>
      <c r="J28" s="791">
        <v>0</v>
      </c>
      <c r="K28" s="791">
        <v>0</v>
      </c>
      <c r="L28" s="792">
        <v>0</v>
      </c>
      <c r="M28" s="337"/>
      <c r="N28" s="788"/>
      <c r="O28" s="284"/>
      <c r="P28" s="844" t="s">
        <v>214</v>
      </c>
      <c r="Q28" s="846" t="s">
        <v>215</v>
      </c>
      <c r="R28" s="791">
        <v>0</v>
      </c>
      <c r="S28" s="791">
        <v>0</v>
      </c>
      <c r="T28" s="791">
        <v>0</v>
      </c>
      <c r="U28" s="791">
        <v>0</v>
      </c>
      <c r="V28" s="791">
        <v>0</v>
      </c>
      <c r="W28" s="791">
        <v>0</v>
      </c>
      <c r="X28" s="791">
        <v>0</v>
      </c>
      <c r="Y28" s="792">
        <v>0</v>
      </c>
      <c r="AA28" s="788"/>
      <c r="AB28" s="284"/>
      <c r="AC28" s="844" t="s">
        <v>214</v>
      </c>
      <c r="AD28" s="846" t="s">
        <v>215</v>
      </c>
      <c r="AE28" s="791">
        <v>0</v>
      </c>
      <c r="AF28" s="791">
        <v>0</v>
      </c>
      <c r="AG28" s="791">
        <v>0</v>
      </c>
      <c r="AH28" s="791">
        <v>0</v>
      </c>
      <c r="AI28" s="791">
        <v>0</v>
      </c>
      <c r="AJ28" s="791">
        <v>0</v>
      </c>
      <c r="AK28" s="791">
        <v>0</v>
      </c>
      <c r="AL28" s="792">
        <v>0</v>
      </c>
    </row>
    <row r="29" spans="1:38">
      <c r="A29" s="472"/>
      <c r="B29" s="272"/>
      <c r="C29" s="272"/>
      <c r="D29" s="842"/>
      <c r="E29" s="272"/>
      <c r="F29" s="272"/>
      <c r="G29" s="272"/>
      <c r="H29" s="272"/>
      <c r="I29" s="272"/>
      <c r="J29" s="272"/>
      <c r="K29" s="272"/>
      <c r="L29" s="467"/>
      <c r="M29" s="255"/>
      <c r="N29" s="472"/>
      <c r="O29" s="272"/>
      <c r="P29" s="272"/>
      <c r="Q29" s="842"/>
      <c r="R29" s="272"/>
      <c r="S29" s="272"/>
      <c r="T29" s="272"/>
      <c r="U29" s="272"/>
      <c r="V29" s="272"/>
      <c r="W29" s="272"/>
      <c r="X29" s="272"/>
      <c r="Y29" s="467"/>
      <c r="AA29" s="472"/>
      <c r="AB29" s="272"/>
      <c r="AC29" s="272"/>
      <c r="AD29" s="842"/>
      <c r="AE29" s="272"/>
      <c r="AF29" s="272"/>
      <c r="AG29" s="272"/>
      <c r="AH29" s="272"/>
      <c r="AI29" s="272"/>
      <c r="AJ29" s="272"/>
      <c r="AK29" s="272"/>
      <c r="AL29" s="467"/>
    </row>
    <row r="30" spans="1:38">
      <c r="A30" s="472"/>
      <c r="B30" s="272"/>
      <c r="C30" s="272"/>
      <c r="D30" s="842"/>
      <c r="E30" s="272"/>
      <c r="F30" s="272"/>
      <c r="G30" s="272"/>
      <c r="H30" s="272"/>
      <c r="I30" s="272"/>
      <c r="J30" s="272"/>
      <c r="K30" s="272"/>
      <c r="L30" s="467"/>
      <c r="M30" s="255"/>
      <c r="N30" s="472"/>
      <c r="O30" s="272"/>
      <c r="P30" s="272"/>
      <c r="Q30" s="842"/>
      <c r="R30" s="272"/>
      <c r="S30" s="272"/>
      <c r="T30" s="272"/>
      <c r="U30" s="272"/>
      <c r="V30" s="272"/>
      <c r="W30" s="272"/>
      <c r="X30" s="272"/>
      <c r="Y30" s="467"/>
      <c r="AA30" s="472"/>
      <c r="AB30" s="272"/>
      <c r="AC30" s="272"/>
      <c r="AD30" s="842"/>
      <c r="AE30" s="272"/>
      <c r="AF30" s="272"/>
      <c r="AG30" s="272"/>
      <c r="AH30" s="272"/>
      <c r="AI30" s="272"/>
      <c r="AJ30" s="272"/>
      <c r="AK30" s="272"/>
      <c r="AL30" s="467"/>
    </row>
    <row r="31" spans="1:38" ht="15.75">
      <c r="A31" s="799">
        <v>0</v>
      </c>
      <c r="B31" s="800" t="s">
        <v>216</v>
      </c>
      <c r="C31" s="280"/>
      <c r="D31" s="842"/>
      <c r="E31" s="836" t="s">
        <v>815</v>
      </c>
      <c r="F31" s="836" t="s">
        <v>815</v>
      </c>
      <c r="G31" s="836" t="s">
        <v>814</v>
      </c>
      <c r="H31" s="836" t="s">
        <v>814</v>
      </c>
      <c r="I31" s="836" t="s">
        <v>814</v>
      </c>
      <c r="J31" s="836" t="s">
        <v>814</v>
      </c>
      <c r="K31" s="836" t="s">
        <v>814</v>
      </c>
      <c r="L31" s="837" t="s">
        <v>814</v>
      </c>
      <c r="M31" s="340"/>
      <c r="N31" s="799">
        <v>0</v>
      </c>
      <c r="O31" s="800" t="s">
        <v>216</v>
      </c>
      <c r="P31" s="280"/>
      <c r="Q31" s="842"/>
      <c r="R31" s="836" t="s">
        <v>815</v>
      </c>
      <c r="S31" s="836" t="s">
        <v>815</v>
      </c>
      <c r="T31" s="836" t="s">
        <v>814</v>
      </c>
      <c r="U31" s="836" t="s">
        <v>814</v>
      </c>
      <c r="V31" s="836" t="s">
        <v>814</v>
      </c>
      <c r="W31" s="836" t="s">
        <v>814</v>
      </c>
      <c r="X31" s="836" t="s">
        <v>814</v>
      </c>
      <c r="Y31" s="837" t="s">
        <v>814</v>
      </c>
      <c r="AA31" s="799">
        <v>0</v>
      </c>
      <c r="AB31" s="800" t="s">
        <v>216</v>
      </c>
      <c r="AC31" s="280"/>
      <c r="AD31" s="842"/>
      <c r="AE31" s="836" t="s">
        <v>815</v>
      </c>
      <c r="AF31" s="836" t="s">
        <v>815</v>
      </c>
      <c r="AG31" s="836" t="s">
        <v>814</v>
      </c>
      <c r="AH31" s="836" t="s">
        <v>814</v>
      </c>
      <c r="AI31" s="836" t="s">
        <v>814</v>
      </c>
      <c r="AJ31" s="836" t="s">
        <v>814</v>
      </c>
      <c r="AK31" s="836" t="s">
        <v>814</v>
      </c>
      <c r="AL31" s="837" t="s">
        <v>814</v>
      </c>
    </row>
    <row r="32" spans="1:38">
      <c r="A32" s="788"/>
      <c r="B32" s="284"/>
      <c r="C32" s="284"/>
      <c r="D32" s="847" t="s">
        <v>168</v>
      </c>
      <c r="E32" s="341"/>
      <c r="F32" s="793">
        <f>E32</f>
        <v>0</v>
      </c>
      <c r="G32" s="341">
        <v>0</v>
      </c>
      <c r="H32" s="793">
        <f>G32</f>
        <v>0</v>
      </c>
      <c r="I32" s="793">
        <f>G32</f>
        <v>0</v>
      </c>
      <c r="J32" s="793">
        <f>G32</f>
        <v>0</v>
      </c>
      <c r="K32" s="793">
        <f>G32</f>
        <v>0</v>
      </c>
      <c r="L32" s="794">
        <f>G32</f>
        <v>0</v>
      </c>
      <c r="M32" s="608"/>
      <c r="N32" s="788"/>
      <c r="O32" s="284"/>
      <c r="P32" s="284"/>
      <c r="Q32" s="847" t="s">
        <v>168</v>
      </c>
      <c r="R32" s="341">
        <v>0</v>
      </c>
      <c r="S32" s="793">
        <f>+$R$32</f>
        <v>0</v>
      </c>
      <c r="T32" s="341">
        <v>0</v>
      </c>
      <c r="U32" s="793">
        <f>+$T$32</f>
        <v>0</v>
      </c>
      <c r="V32" s="793">
        <f>+$T$32</f>
        <v>0</v>
      </c>
      <c r="W32" s="793">
        <f>+$T$32</f>
        <v>0</v>
      </c>
      <c r="X32" s="793">
        <f>+$T$32</f>
        <v>0</v>
      </c>
      <c r="Y32" s="794">
        <f>+$T$32</f>
        <v>0</v>
      </c>
      <c r="AA32" s="788"/>
      <c r="AB32" s="284"/>
      <c r="AC32" s="284"/>
      <c r="AD32" s="847" t="s">
        <v>168</v>
      </c>
      <c r="AE32" s="341">
        <v>0</v>
      </c>
      <c r="AF32" s="793">
        <f>+$R$32</f>
        <v>0</v>
      </c>
      <c r="AG32" s="341">
        <v>0</v>
      </c>
      <c r="AH32" s="793">
        <f>+$T$32</f>
        <v>0</v>
      </c>
      <c r="AI32" s="793">
        <f>+$T$32</f>
        <v>0</v>
      </c>
      <c r="AJ32" s="793">
        <f>+$T$32</f>
        <v>0</v>
      </c>
      <c r="AK32" s="793">
        <f>+$T$32</f>
        <v>0</v>
      </c>
      <c r="AL32" s="794">
        <f>+$T$32</f>
        <v>0</v>
      </c>
    </row>
    <row r="33" spans="1:38">
      <c r="A33" s="472"/>
      <c r="B33" s="272"/>
      <c r="C33" s="272"/>
      <c r="D33" s="842"/>
      <c r="E33" s="272"/>
      <c r="F33" s="272"/>
      <c r="G33" s="272"/>
      <c r="H33" s="272"/>
      <c r="I33" s="272"/>
      <c r="J33" s="272"/>
      <c r="K33" s="272"/>
      <c r="L33" s="467"/>
      <c r="M33" s="255"/>
      <c r="N33" s="472"/>
      <c r="O33" s="272"/>
      <c r="P33" s="272"/>
      <c r="Q33" s="842"/>
      <c r="R33" s="272"/>
      <c r="S33" s="272"/>
      <c r="T33" s="272"/>
      <c r="U33" s="272"/>
      <c r="V33" s="272"/>
      <c r="W33" s="272"/>
      <c r="X33" s="272"/>
      <c r="Y33" s="467"/>
      <c r="AA33" s="472"/>
      <c r="AB33" s="272"/>
      <c r="AC33" s="272"/>
      <c r="AD33" s="842"/>
      <c r="AE33" s="272"/>
      <c r="AF33" s="272"/>
      <c r="AG33" s="272"/>
      <c r="AH33" s="272"/>
      <c r="AI33" s="272"/>
      <c r="AJ33" s="272"/>
      <c r="AK33" s="272"/>
      <c r="AL33" s="467"/>
    </row>
    <row r="34" spans="1:38" ht="15.75">
      <c r="A34" s="799">
        <v>1</v>
      </c>
      <c r="B34" s="800" t="s">
        <v>129</v>
      </c>
      <c r="C34" s="280"/>
      <c r="D34" s="843"/>
      <c r="E34" s="272"/>
      <c r="F34" s="272"/>
      <c r="G34" s="272"/>
      <c r="H34" s="272"/>
      <c r="I34" s="272"/>
      <c r="J34" s="272"/>
      <c r="K34" s="272"/>
      <c r="L34" s="467"/>
      <c r="M34" s="255"/>
      <c r="N34" s="799">
        <v>1</v>
      </c>
      <c r="O34" s="800" t="s">
        <v>129</v>
      </c>
      <c r="P34" s="280"/>
      <c r="Q34" s="843"/>
      <c r="R34" s="272"/>
      <c r="S34" s="272"/>
      <c r="T34" s="272"/>
      <c r="U34" s="272"/>
      <c r="V34" s="272"/>
      <c r="W34" s="272"/>
      <c r="X34" s="272"/>
      <c r="Y34" s="467"/>
      <c r="AA34" s="799">
        <v>1</v>
      </c>
      <c r="AB34" s="800" t="s">
        <v>129</v>
      </c>
      <c r="AC34" s="280"/>
      <c r="AD34" s="843"/>
      <c r="AE34" s="272"/>
      <c r="AF34" s="272"/>
      <c r="AG34" s="272"/>
      <c r="AH34" s="272"/>
      <c r="AI34" s="272"/>
      <c r="AJ34" s="272"/>
      <c r="AK34" s="272"/>
      <c r="AL34" s="467"/>
    </row>
    <row r="35" spans="1:38">
      <c r="A35" s="472"/>
      <c r="B35" s="801" t="s">
        <v>736</v>
      </c>
      <c r="C35" s="801" t="s">
        <v>130</v>
      </c>
      <c r="D35" s="843"/>
      <c r="E35" s="272"/>
      <c r="F35" s="272"/>
      <c r="G35" s="272"/>
      <c r="H35" s="272"/>
      <c r="I35" s="272"/>
      <c r="J35" s="272"/>
      <c r="K35" s="272"/>
      <c r="L35" s="467"/>
      <c r="M35" s="255"/>
      <c r="N35" s="472"/>
      <c r="O35" s="801" t="s">
        <v>736</v>
      </c>
      <c r="P35" s="801" t="s">
        <v>130</v>
      </c>
      <c r="Q35" s="843"/>
      <c r="R35" s="272"/>
      <c r="S35" s="272"/>
      <c r="T35" s="272"/>
      <c r="U35" s="272"/>
      <c r="V35" s="272"/>
      <c r="W35" s="272"/>
      <c r="X35" s="272"/>
      <c r="Y35" s="467"/>
      <c r="AA35" s="472"/>
      <c r="AB35" s="801" t="s">
        <v>736</v>
      </c>
      <c r="AC35" s="801" t="s">
        <v>130</v>
      </c>
      <c r="AD35" s="843"/>
      <c r="AE35" s="272"/>
      <c r="AF35" s="272"/>
      <c r="AG35" s="272"/>
      <c r="AH35" s="272"/>
      <c r="AI35" s="272"/>
      <c r="AJ35" s="272"/>
      <c r="AK35" s="272"/>
      <c r="AL35" s="467"/>
    </row>
    <row r="36" spans="1:38">
      <c r="A36" s="472"/>
      <c r="B36" s="272"/>
      <c r="C36" s="801" t="s">
        <v>740</v>
      </c>
      <c r="D36" s="842"/>
      <c r="E36" s="272"/>
      <c r="F36" s="272"/>
      <c r="G36" s="272"/>
      <c r="H36" s="272"/>
      <c r="I36" s="272"/>
      <c r="J36" s="272"/>
      <c r="K36" s="272"/>
      <c r="L36" s="467"/>
      <c r="M36" s="255"/>
      <c r="N36" s="472"/>
      <c r="O36" s="272"/>
      <c r="P36" s="801" t="s">
        <v>740</v>
      </c>
      <c r="Q36" s="842"/>
      <c r="R36" s="272"/>
      <c r="S36" s="272"/>
      <c r="T36" s="272"/>
      <c r="U36" s="272"/>
      <c r="V36" s="272"/>
      <c r="W36" s="272"/>
      <c r="X36" s="272"/>
      <c r="Y36" s="467"/>
      <c r="AA36" s="472"/>
      <c r="AB36" s="272"/>
      <c r="AC36" s="801" t="s">
        <v>740</v>
      </c>
      <c r="AD36" s="842"/>
      <c r="AE36" s="272"/>
      <c r="AF36" s="272"/>
      <c r="AG36" s="272"/>
      <c r="AH36" s="272"/>
      <c r="AI36" s="272"/>
      <c r="AJ36" s="272"/>
      <c r="AK36" s="272"/>
      <c r="AL36" s="467"/>
    </row>
    <row r="37" spans="1:38">
      <c r="A37" s="472"/>
      <c r="B37" s="272"/>
      <c r="C37" s="848" t="s">
        <v>11</v>
      </c>
      <c r="D37" s="842"/>
      <c r="E37" s="272"/>
      <c r="F37" s="272"/>
      <c r="G37" s="272"/>
      <c r="H37" s="272"/>
      <c r="I37" s="272"/>
      <c r="J37" s="272"/>
      <c r="K37" s="272"/>
      <c r="L37" s="467"/>
      <c r="M37" s="255"/>
      <c r="N37" s="472"/>
      <c r="O37" s="272"/>
      <c r="P37" s="848" t="s">
        <v>11</v>
      </c>
      <c r="Q37" s="842"/>
      <c r="R37" s="272"/>
      <c r="S37" s="272"/>
      <c r="T37" s="272"/>
      <c r="U37" s="272"/>
      <c r="V37" s="272"/>
      <c r="W37" s="272"/>
      <c r="X37" s="272"/>
      <c r="Y37" s="467"/>
      <c r="AA37" s="472"/>
      <c r="AB37" s="272"/>
      <c r="AC37" s="848" t="s">
        <v>11</v>
      </c>
      <c r="AD37" s="842"/>
      <c r="AE37" s="272"/>
      <c r="AF37" s="272"/>
      <c r="AG37" s="272"/>
      <c r="AH37" s="272"/>
      <c r="AI37" s="272"/>
      <c r="AJ37" s="272"/>
      <c r="AK37" s="272"/>
      <c r="AL37" s="467"/>
    </row>
    <row r="38" spans="1:38">
      <c r="A38" s="472"/>
      <c r="B38" s="272"/>
      <c r="C38" s="848" t="s">
        <v>169</v>
      </c>
      <c r="D38" s="842"/>
      <c r="E38" s="272"/>
      <c r="F38" s="272"/>
      <c r="G38" s="272"/>
      <c r="H38" s="272"/>
      <c r="I38" s="272"/>
      <c r="J38" s="272"/>
      <c r="K38" s="272"/>
      <c r="L38" s="467"/>
      <c r="M38" s="255"/>
      <c r="N38" s="472"/>
      <c r="O38" s="272"/>
      <c r="P38" s="848" t="s">
        <v>169</v>
      </c>
      <c r="Q38" s="842"/>
      <c r="R38" s="272"/>
      <c r="S38" s="272"/>
      <c r="T38" s="272"/>
      <c r="U38" s="272"/>
      <c r="V38" s="272"/>
      <c r="W38" s="272"/>
      <c r="X38" s="272"/>
      <c r="Y38" s="467"/>
      <c r="AA38" s="472"/>
      <c r="AB38" s="272"/>
      <c r="AC38" s="848" t="s">
        <v>169</v>
      </c>
      <c r="AD38" s="842"/>
      <c r="AE38" s="272"/>
      <c r="AF38" s="272"/>
      <c r="AG38" s="272"/>
      <c r="AH38" s="272"/>
      <c r="AI38" s="272"/>
      <c r="AJ38" s="272"/>
      <c r="AK38" s="272"/>
      <c r="AL38" s="467"/>
    </row>
    <row r="39" spans="1:38">
      <c r="A39" s="472"/>
      <c r="B39" s="272"/>
      <c r="C39" s="848" t="s">
        <v>170</v>
      </c>
      <c r="D39" s="842"/>
      <c r="E39" s="272"/>
      <c r="F39" s="272"/>
      <c r="G39" s="272"/>
      <c r="H39" s="272"/>
      <c r="I39" s="272"/>
      <c r="J39" s="272"/>
      <c r="K39" s="272"/>
      <c r="L39" s="467"/>
      <c r="M39" s="255"/>
      <c r="N39" s="472"/>
      <c r="O39" s="272"/>
      <c r="P39" s="848" t="s">
        <v>170</v>
      </c>
      <c r="Q39" s="842"/>
      <c r="R39" s="272"/>
      <c r="S39" s="272"/>
      <c r="T39" s="272"/>
      <c r="U39" s="272"/>
      <c r="V39" s="272"/>
      <c r="W39" s="272"/>
      <c r="X39" s="272"/>
      <c r="Y39" s="467"/>
      <c r="AA39" s="472"/>
      <c r="AB39" s="272"/>
      <c r="AC39" s="848" t="s">
        <v>170</v>
      </c>
      <c r="AD39" s="842"/>
      <c r="AE39" s="272"/>
      <c r="AF39" s="272"/>
      <c r="AG39" s="272"/>
      <c r="AH39" s="272"/>
      <c r="AI39" s="272"/>
      <c r="AJ39" s="272"/>
      <c r="AK39" s="272"/>
      <c r="AL39" s="467"/>
    </row>
    <row r="40" spans="1:38">
      <c r="A40" s="472"/>
      <c r="B40" s="272"/>
      <c r="C40" s="342"/>
      <c r="D40" s="842"/>
      <c r="E40" s="272"/>
      <c r="F40" s="272"/>
      <c r="G40" s="272"/>
      <c r="H40" s="272"/>
      <c r="I40" s="272"/>
      <c r="J40" s="272"/>
      <c r="K40" s="272"/>
      <c r="L40" s="467"/>
      <c r="M40" s="255"/>
      <c r="N40" s="472"/>
      <c r="O40" s="272"/>
      <c r="P40" s="342"/>
      <c r="Q40" s="842"/>
      <c r="R40" s="272"/>
      <c r="S40" s="272"/>
      <c r="T40" s="272"/>
      <c r="U40" s="272"/>
      <c r="V40" s="272"/>
      <c r="W40" s="272"/>
      <c r="X40" s="272"/>
      <c r="Y40" s="467"/>
      <c r="AA40" s="472"/>
      <c r="AB40" s="272"/>
      <c r="AC40" s="342"/>
      <c r="AD40" s="842"/>
      <c r="AE40" s="272"/>
      <c r="AF40" s="272"/>
      <c r="AG40" s="272"/>
      <c r="AH40" s="272"/>
      <c r="AI40" s="272"/>
      <c r="AJ40" s="272"/>
      <c r="AK40" s="272"/>
      <c r="AL40" s="467"/>
    </row>
    <row r="41" spans="1:38">
      <c r="A41" s="472"/>
      <c r="B41" s="272"/>
      <c r="C41" s="849" t="s">
        <v>861</v>
      </c>
      <c r="D41" s="850"/>
      <c r="E41" s="290"/>
      <c r="F41" s="290"/>
      <c r="G41" s="290"/>
      <c r="H41" s="290"/>
      <c r="I41" s="290"/>
      <c r="J41" s="290"/>
      <c r="K41" s="290"/>
      <c r="L41" s="804"/>
      <c r="M41" s="343"/>
      <c r="N41" s="472"/>
      <c r="O41" s="272"/>
      <c r="P41" s="849" t="s">
        <v>861</v>
      </c>
      <c r="Q41" s="850"/>
      <c r="R41" s="290"/>
      <c r="S41" s="290"/>
      <c r="T41" s="290"/>
      <c r="U41" s="290"/>
      <c r="V41" s="290"/>
      <c r="W41" s="290"/>
      <c r="X41" s="290"/>
      <c r="Y41" s="804"/>
      <c r="AA41" s="472"/>
      <c r="AB41" s="272"/>
      <c r="AC41" s="849" t="s">
        <v>861</v>
      </c>
      <c r="AD41" s="850"/>
      <c r="AE41" s="290"/>
      <c r="AF41" s="290"/>
      <c r="AG41" s="290"/>
      <c r="AH41" s="290"/>
      <c r="AI41" s="290"/>
      <c r="AJ41" s="290"/>
      <c r="AK41" s="290"/>
      <c r="AL41" s="804"/>
    </row>
    <row r="42" spans="1:38">
      <c r="A42" s="472"/>
      <c r="B42" s="272"/>
      <c r="C42" s="849" t="s">
        <v>252</v>
      </c>
      <c r="D42" s="851"/>
      <c r="E42" s="290"/>
      <c r="F42" s="290"/>
      <c r="G42" s="290"/>
      <c r="H42" s="290"/>
      <c r="I42" s="290"/>
      <c r="J42" s="290"/>
      <c r="K42" s="290"/>
      <c r="L42" s="804"/>
      <c r="M42" s="343"/>
      <c r="N42" s="472"/>
      <c r="O42" s="272"/>
      <c r="P42" s="849" t="s">
        <v>252</v>
      </c>
      <c r="Q42" s="851"/>
      <c r="R42" s="290"/>
      <c r="S42" s="290"/>
      <c r="T42" s="290"/>
      <c r="U42" s="290"/>
      <c r="V42" s="290"/>
      <c r="W42" s="290"/>
      <c r="X42" s="290"/>
      <c r="Y42" s="804"/>
      <c r="AA42" s="472"/>
      <c r="AB42" s="272"/>
      <c r="AC42" s="849" t="s">
        <v>252</v>
      </c>
      <c r="AD42" s="851"/>
      <c r="AE42" s="290"/>
      <c r="AF42" s="290"/>
      <c r="AG42" s="290"/>
      <c r="AH42" s="290"/>
      <c r="AI42" s="290"/>
      <c r="AJ42" s="290"/>
      <c r="AK42" s="290"/>
      <c r="AL42" s="804"/>
    </row>
    <row r="43" spans="1:38">
      <c r="A43" s="472"/>
      <c r="B43" s="272"/>
      <c r="C43" s="849" t="s">
        <v>12</v>
      </c>
      <c r="D43" s="851"/>
      <c r="E43" s="290"/>
      <c r="F43" s="290"/>
      <c r="G43" s="290"/>
      <c r="H43" s="290"/>
      <c r="I43" s="290"/>
      <c r="J43" s="290"/>
      <c r="K43" s="290"/>
      <c r="L43" s="804"/>
      <c r="M43" s="343"/>
      <c r="N43" s="472"/>
      <c r="O43" s="272"/>
      <c r="P43" s="849" t="s">
        <v>12</v>
      </c>
      <c r="Q43" s="851"/>
      <c r="R43" s="290"/>
      <c r="S43" s="290"/>
      <c r="T43" s="290"/>
      <c r="U43" s="290"/>
      <c r="V43" s="290"/>
      <c r="W43" s="290"/>
      <c r="X43" s="290"/>
      <c r="Y43" s="804"/>
      <c r="AA43" s="472"/>
      <c r="AB43" s="272"/>
      <c r="AC43" s="849" t="s">
        <v>12</v>
      </c>
      <c r="AD43" s="851"/>
      <c r="AE43" s="290"/>
      <c r="AF43" s="290"/>
      <c r="AG43" s="290"/>
      <c r="AH43" s="290"/>
      <c r="AI43" s="290"/>
      <c r="AJ43" s="290"/>
      <c r="AK43" s="290"/>
      <c r="AL43" s="804"/>
    </row>
    <row r="44" spans="1:38">
      <c r="A44" s="472"/>
      <c r="B44" s="272"/>
      <c r="C44" s="849" t="s">
        <v>863</v>
      </c>
      <c r="D44" s="850"/>
      <c r="E44" s="290"/>
      <c r="F44" s="290"/>
      <c r="G44" s="290"/>
      <c r="H44" s="290"/>
      <c r="I44" s="290"/>
      <c r="J44" s="290"/>
      <c r="K44" s="290"/>
      <c r="L44" s="804"/>
      <c r="M44" s="343"/>
      <c r="N44" s="472"/>
      <c r="O44" s="272"/>
      <c r="P44" s="849" t="s">
        <v>863</v>
      </c>
      <c r="Q44" s="850"/>
      <c r="R44" s="290"/>
      <c r="S44" s="290"/>
      <c r="T44" s="290"/>
      <c r="U44" s="290"/>
      <c r="V44" s="290"/>
      <c r="W44" s="290"/>
      <c r="X44" s="290"/>
      <c r="Y44" s="804"/>
      <c r="AA44" s="472"/>
      <c r="AB44" s="272"/>
      <c r="AC44" s="849" t="s">
        <v>863</v>
      </c>
      <c r="AD44" s="850"/>
      <c r="AE44" s="290"/>
      <c r="AF44" s="290"/>
      <c r="AG44" s="290"/>
      <c r="AH44" s="290"/>
      <c r="AI44" s="290"/>
      <c r="AJ44" s="290"/>
      <c r="AK44" s="290"/>
      <c r="AL44" s="804"/>
    </row>
    <row r="45" spans="1:38">
      <c r="A45" s="472"/>
      <c r="B45" s="272"/>
      <c r="C45" s="849" t="s">
        <v>864</v>
      </c>
      <c r="D45" s="850"/>
      <c r="E45" s="290"/>
      <c r="F45" s="290"/>
      <c r="G45" s="290"/>
      <c r="H45" s="290"/>
      <c r="I45" s="290"/>
      <c r="J45" s="290"/>
      <c r="K45" s="290"/>
      <c r="L45" s="804"/>
      <c r="M45" s="343"/>
      <c r="N45" s="472"/>
      <c r="O45" s="272"/>
      <c r="P45" s="849" t="s">
        <v>864</v>
      </c>
      <c r="Q45" s="850"/>
      <c r="R45" s="290"/>
      <c r="S45" s="290"/>
      <c r="T45" s="290"/>
      <c r="U45" s="290"/>
      <c r="V45" s="290"/>
      <c r="W45" s="290"/>
      <c r="X45" s="290"/>
      <c r="Y45" s="804"/>
      <c r="AA45" s="472"/>
      <c r="AB45" s="272"/>
      <c r="AC45" s="849" t="s">
        <v>864</v>
      </c>
      <c r="AD45" s="850"/>
      <c r="AE45" s="290"/>
      <c r="AF45" s="290"/>
      <c r="AG45" s="290"/>
      <c r="AH45" s="290"/>
      <c r="AI45" s="290"/>
      <c r="AJ45" s="290"/>
      <c r="AK45" s="290"/>
      <c r="AL45" s="804"/>
    </row>
    <row r="46" spans="1:38">
      <c r="A46" s="472"/>
      <c r="B46" s="272"/>
      <c r="C46" s="323"/>
      <c r="D46" s="842"/>
      <c r="E46" s="344"/>
      <c r="F46" s="344"/>
      <c r="G46" s="344"/>
      <c r="H46" s="344"/>
      <c r="I46" s="344"/>
      <c r="J46" s="344"/>
      <c r="K46" s="344"/>
      <c r="L46" s="852"/>
      <c r="M46" s="345"/>
      <c r="N46" s="472"/>
      <c r="O46" s="272"/>
      <c r="P46" s="323"/>
      <c r="Q46" s="842"/>
      <c r="R46" s="344"/>
      <c r="S46" s="344"/>
      <c r="T46" s="344"/>
      <c r="U46" s="344"/>
      <c r="V46" s="344"/>
      <c r="W46" s="344"/>
      <c r="X46" s="344"/>
      <c r="Y46" s="852"/>
      <c r="AA46" s="472"/>
      <c r="AB46" s="272"/>
      <c r="AC46" s="323"/>
      <c r="AD46" s="842"/>
      <c r="AE46" s="344"/>
      <c r="AF46" s="344"/>
      <c r="AG46" s="344"/>
      <c r="AH46" s="344"/>
      <c r="AI46" s="344"/>
      <c r="AJ46" s="344"/>
      <c r="AK46" s="344"/>
      <c r="AL46" s="852"/>
    </row>
    <row r="47" spans="1:38">
      <c r="A47" s="472"/>
      <c r="B47" s="272"/>
      <c r="C47" s="849" t="s">
        <v>744</v>
      </c>
      <c r="D47" s="853"/>
      <c r="E47" s="344"/>
      <c r="F47" s="344"/>
      <c r="G47" s="344"/>
      <c r="H47" s="344"/>
      <c r="I47" s="344"/>
      <c r="J47" s="344"/>
      <c r="K47" s="344"/>
      <c r="L47" s="852"/>
      <c r="M47" s="345"/>
      <c r="N47" s="472"/>
      <c r="O47" s="272"/>
      <c r="P47" s="849" t="s">
        <v>744</v>
      </c>
      <c r="Q47" s="853"/>
      <c r="R47" s="344"/>
      <c r="S47" s="344"/>
      <c r="T47" s="344"/>
      <c r="U47" s="344"/>
      <c r="V47" s="344"/>
      <c r="W47" s="344"/>
      <c r="X47" s="344"/>
      <c r="Y47" s="852"/>
      <c r="AA47" s="472"/>
      <c r="AB47" s="272"/>
      <c r="AC47" s="849" t="s">
        <v>744</v>
      </c>
      <c r="AD47" s="853"/>
      <c r="AE47" s="344"/>
      <c r="AF47" s="344"/>
      <c r="AG47" s="344"/>
      <c r="AH47" s="344"/>
      <c r="AI47" s="344"/>
      <c r="AJ47" s="344"/>
      <c r="AK47" s="344"/>
      <c r="AL47" s="852"/>
    </row>
    <row r="48" spans="1:38">
      <c r="A48" s="472"/>
      <c r="B48" s="272"/>
      <c r="C48" s="324"/>
      <c r="D48" s="842"/>
      <c r="E48" s="272"/>
      <c r="F48" s="272"/>
      <c r="G48" s="272"/>
      <c r="H48" s="272"/>
      <c r="I48" s="272"/>
      <c r="J48" s="272"/>
      <c r="K48" s="272"/>
      <c r="L48" s="467"/>
      <c r="M48" s="255"/>
      <c r="N48" s="472"/>
      <c r="O48" s="272"/>
      <c r="P48" s="324"/>
      <c r="Q48" s="842"/>
      <c r="R48" s="272"/>
      <c r="S48" s="272"/>
      <c r="T48" s="272"/>
      <c r="U48" s="272"/>
      <c r="V48" s="272"/>
      <c r="W48" s="272"/>
      <c r="X48" s="272"/>
      <c r="Y48" s="467"/>
      <c r="AA48" s="472"/>
      <c r="AB48" s="272"/>
      <c r="AC48" s="324"/>
      <c r="AD48" s="842"/>
      <c r="AE48" s="272"/>
      <c r="AF48" s="272"/>
      <c r="AG48" s="272"/>
      <c r="AH48" s="272"/>
      <c r="AI48" s="272"/>
      <c r="AJ48" s="272"/>
      <c r="AK48" s="272"/>
      <c r="AL48" s="467"/>
    </row>
    <row r="49" spans="1:38">
      <c r="A49" s="472"/>
      <c r="B49" s="272"/>
      <c r="C49" s="854" t="s">
        <v>131</v>
      </c>
      <c r="D49" s="855" t="s">
        <v>132</v>
      </c>
      <c r="E49" s="940">
        <f>E18</f>
        <v>30</v>
      </c>
      <c r="F49" s="284">
        <f t="shared" ref="F49:L50" si="18">F18</f>
        <v>50</v>
      </c>
      <c r="G49" s="284">
        <f t="shared" si="18"/>
        <v>100</v>
      </c>
      <c r="H49" s="284">
        <f t="shared" si="18"/>
        <v>500</v>
      </c>
      <c r="I49" s="284">
        <f t="shared" si="18"/>
        <v>500</v>
      </c>
      <c r="J49" s="284">
        <f t="shared" si="18"/>
        <v>2500</v>
      </c>
      <c r="K49" s="284">
        <f t="shared" si="18"/>
        <v>4000</v>
      </c>
      <c r="L49" s="941">
        <f t="shared" si="18"/>
        <v>4000</v>
      </c>
      <c r="M49" s="346"/>
      <c r="N49" s="472"/>
      <c r="O49" s="272"/>
      <c r="P49" s="854" t="s">
        <v>131</v>
      </c>
      <c r="Q49" s="855" t="s">
        <v>132</v>
      </c>
      <c r="R49" s="940">
        <f>R18</f>
        <v>30</v>
      </c>
      <c r="S49" s="284">
        <f t="shared" ref="S49:Y50" si="19">S18</f>
        <v>50</v>
      </c>
      <c r="T49" s="284">
        <f t="shared" si="19"/>
        <v>100</v>
      </c>
      <c r="U49" s="284">
        <f t="shared" si="19"/>
        <v>500</v>
      </c>
      <c r="V49" s="284">
        <f t="shared" si="19"/>
        <v>500</v>
      </c>
      <c r="W49" s="284">
        <f t="shared" si="19"/>
        <v>2500</v>
      </c>
      <c r="X49" s="284">
        <f t="shared" si="19"/>
        <v>4000</v>
      </c>
      <c r="Y49" s="941">
        <f t="shared" si="19"/>
        <v>4000</v>
      </c>
      <c r="AA49" s="472"/>
      <c r="AB49" s="272"/>
      <c r="AC49" s="854" t="s">
        <v>131</v>
      </c>
      <c r="AD49" s="855" t="s">
        <v>132</v>
      </c>
      <c r="AE49" s="940">
        <f>AE18</f>
        <v>30</v>
      </c>
      <c r="AF49" s="284">
        <f t="shared" ref="AF49:AL50" si="20">AF18</f>
        <v>50</v>
      </c>
      <c r="AG49" s="284">
        <f t="shared" si="20"/>
        <v>100</v>
      </c>
      <c r="AH49" s="284">
        <f t="shared" si="20"/>
        <v>500</v>
      </c>
      <c r="AI49" s="284">
        <f t="shared" si="20"/>
        <v>500</v>
      </c>
      <c r="AJ49" s="284">
        <f t="shared" si="20"/>
        <v>2500</v>
      </c>
      <c r="AK49" s="284">
        <f t="shared" si="20"/>
        <v>4000</v>
      </c>
      <c r="AL49" s="941">
        <f t="shared" si="20"/>
        <v>4000</v>
      </c>
    </row>
    <row r="50" spans="1:38">
      <c r="A50" s="472"/>
      <c r="B50" s="272"/>
      <c r="C50" s="322"/>
      <c r="D50" s="855" t="s">
        <v>133</v>
      </c>
      <c r="E50" s="940">
        <f>E19</f>
        <v>30</v>
      </c>
      <c r="F50" s="284">
        <f t="shared" si="18"/>
        <v>50</v>
      </c>
      <c r="G50" s="284">
        <f t="shared" si="18"/>
        <v>100</v>
      </c>
      <c r="H50" s="284">
        <f t="shared" si="18"/>
        <v>500</v>
      </c>
      <c r="I50" s="284">
        <f t="shared" si="18"/>
        <v>500</v>
      </c>
      <c r="J50" s="284">
        <f t="shared" si="18"/>
        <v>2500</v>
      </c>
      <c r="K50" s="284">
        <f t="shared" si="18"/>
        <v>4000</v>
      </c>
      <c r="L50" s="941">
        <f t="shared" si="18"/>
        <v>4000</v>
      </c>
      <c r="M50" s="346"/>
      <c r="N50" s="472"/>
      <c r="O50" s="272"/>
      <c r="P50" s="322"/>
      <c r="Q50" s="855" t="s">
        <v>133</v>
      </c>
      <c r="R50" s="940">
        <f>R19</f>
        <v>30</v>
      </c>
      <c r="S50" s="284">
        <f t="shared" si="19"/>
        <v>50</v>
      </c>
      <c r="T50" s="284">
        <f t="shared" si="19"/>
        <v>100</v>
      </c>
      <c r="U50" s="284">
        <f t="shared" si="19"/>
        <v>500</v>
      </c>
      <c r="V50" s="284">
        <f t="shared" si="19"/>
        <v>500</v>
      </c>
      <c r="W50" s="284">
        <f t="shared" si="19"/>
        <v>2500</v>
      </c>
      <c r="X50" s="284">
        <f t="shared" si="19"/>
        <v>4000</v>
      </c>
      <c r="Y50" s="941">
        <f t="shared" si="19"/>
        <v>4000</v>
      </c>
      <c r="AA50" s="472"/>
      <c r="AB50" s="272"/>
      <c r="AC50" s="322"/>
      <c r="AD50" s="855" t="s">
        <v>133</v>
      </c>
      <c r="AE50" s="940">
        <f>AE19</f>
        <v>30</v>
      </c>
      <c r="AF50" s="284">
        <f t="shared" si="20"/>
        <v>50</v>
      </c>
      <c r="AG50" s="284">
        <f t="shared" si="20"/>
        <v>100</v>
      </c>
      <c r="AH50" s="284">
        <f t="shared" si="20"/>
        <v>500</v>
      </c>
      <c r="AI50" s="284">
        <f t="shared" si="20"/>
        <v>500</v>
      </c>
      <c r="AJ50" s="284">
        <f t="shared" si="20"/>
        <v>2500</v>
      </c>
      <c r="AK50" s="284">
        <f t="shared" si="20"/>
        <v>4000</v>
      </c>
      <c r="AL50" s="941">
        <f t="shared" si="20"/>
        <v>4000</v>
      </c>
    </row>
    <row r="51" spans="1:38">
      <c r="A51" s="472"/>
      <c r="B51" s="272"/>
      <c r="C51" s="324"/>
      <c r="D51" s="846" t="s">
        <v>134</v>
      </c>
      <c r="E51" s="940">
        <f>E49</f>
        <v>30</v>
      </c>
      <c r="F51" s="284">
        <f t="shared" ref="F51:L51" si="21">F49</f>
        <v>50</v>
      </c>
      <c r="G51" s="284">
        <f t="shared" si="21"/>
        <v>100</v>
      </c>
      <c r="H51" s="284">
        <f t="shared" si="21"/>
        <v>500</v>
      </c>
      <c r="I51" s="284">
        <f t="shared" si="21"/>
        <v>500</v>
      </c>
      <c r="J51" s="284">
        <f t="shared" si="21"/>
        <v>2500</v>
      </c>
      <c r="K51" s="284">
        <f t="shared" si="21"/>
        <v>4000</v>
      </c>
      <c r="L51" s="941">
        <f t="shared" si="21"/>
        <v>4000</v>
      </c>
      <c r="M51" s="346"/>
      <c r="N51" s="472"/>
      <c r="O51" s="272"/>
      <c r="P51" s="324"/>
      <c r="Q51" s="846" t="s">
        <v>134</v>
      </c>
      <c r="R51" s="940">
        <f>R49</f>
        <v>30</v>
      </c>
      <c r="S51" s="284">
        <f t="shared" ref="S51:Y51" si="22">S49</f>
        <v>50</v>
      </c>
      <c r="T51" s="284">
        <f t="shared" si="22"/>
        <v>100</v>
      </c>
      <c r="U51" s="284">
        <f t="shared" si="22"/>
        <v>500</v>
      </c>
      <c r="V51" s="284">
        <f t="shared" si="22"/>
        <v>500</v>
      </c>
      <c r="W51" s="284">
        <f t="shared" si="22"/>
        <v>2500</v>
      </c>
      <c r="X51" s="284">
        <f t="shared" si="22"/>
        <v>4000</v>
      </c>
      <c r="Y51" s="941">
        <f t="shared" si="22"/>
        <v>4000</v>
      </c>
      <c r="AA51" s="472"/>
      <c r="AB51" s="272"/>
      <c r="AC51" s="324"/>
      <c r="AD51" s="846" t="s">
        <v>134</v>
      </c>
      <c r="AE51" s="940">
        <f>AE49</f>
        <v>30</v>
      </c>
      <c r="AF51" s="284">
        <f t="shared" ref="AF51:AL51" si="23">AF49</f>
        <v>50</v>
      </c>
      <c r="AG51" s="284">
        <f t="shared" si="23"/>
        <v>100</v>
      </c>
      <c r="AH51" s="284">
        <f t="shared" si="23"/>
        <v>500</v>
      </c>
      <c r="AI51" s="284">
        <f t="shared" si="23"/>
        <v>500</v>
      </c>
      <c r="AJ51" s="284">
        <f t="shared" si="23"/>
        <v>2500</v>
      </c>
      <c r="AK51" s="284">
        <f t="shared" si="23"/>
        <v>4000</v>
      </c>
      <c r="AL51" s="941">
        <f t="shared" si="23"/>
        <v>4000</v>
      </c>
    </row>
    <row r="52" spans="1:38">
      <c r="A52" s="472"/>
      <c r="B52" s="272"/>
      <c r="C52" s="324"/>
      <c r="D52" s="855" t="s">
        <v>14</v>
      </c>
      <c r="E52" s="1011"/>
      <c r="F52" s="293"/>
      <c r="G52" s="293"/>
      <c r="H52" s="293"/>
      <c r="I52" s="293"/>
      <c r="J52" s="293"/>
      <c r="K52" s="293"/>
      <c r="L52" s="978"/>
      <c r="M52" s="347"/>
      <c r="N52" s="472"/>
      <c r="O52" s="272"/>
      <c r="P52" s="324"/>
      <c r="Q52" s="855" t="s">
        <v>14</v>
      </c>
      <c r="R52" s="1011"/>
      <c r="S52" s="293"/>
      <c r="T52" s="293"/>
      <c r="U52" s="293"/>
      <c r="V52" s="293"/>
      <c r="W52" s="293"/>
      <c r="X52" s="293"/>
      <c r="Y52" s="978"/>
      <c r="AA52" s="472"/>
      <c r="AB52" s="272"/>
      <c r="AC52" s="324"/>
      <c r="AD52" s="855" t="s">
        <v>14</v>
      </c>
      <c r="AE52" s="1011"/>
      <c r="AF52" s="293"/>
      <c r="AG52" s="293"/>
      <c r="AH52" s="293"/>
      <c r="AI52" s="293"/>
      <c r="AJ52" s="293"/>
      <c r="AK52" s="293"/>
      <c r="AL52" s="978"/>
    </row>
    <row r="53" spans="1:38">
      <c r="A53" s="472"/>
      <c r="B53" s="272"/>
      <c r="C53" s="324"/>
      <c r="D53" s="855" t="s">
        <v>13</v>
      </c>
      <c r="E53" s="1011">
        <f>E49*E52</f>
        <v>0</v>
      </c>
      <c r="F53" s="293">
        <f t="shared" ref="F53:L53" si="24">F49*F52</f>
        <v>0</v>
      </c>
      <c r="G53" s="293">
        <f t="shared" si="24"/>
        <v>0</v>
      </c>
      <c r="H53" s="293">
        <f t="shared" si="24"/>
        <v>0</v>
      </c>
      <c r="I53" s="293">
        <f t="shared" si="24"/>
        <v>0</v>
      </c>
      <c r="J53" s="293">
        <f t="shared" si="24"/>
        <v>0</v>
      </c>
      <c r="K53" s="293">
        <f t="shared" si="24"/>
        <v>0</v>
      </c>
      <c r="L53" s="978">
        <f t="shared" si="24"/>
        <v>0</v>
      </c>
      <c r="M53" s="347"/>
      <c r="N53" s="472"/>
      <c r="O53" s="272"/>
      <c r="P53" s="324"/>
      <c r="Q53" s="855" t="s">
        <v>13</v>
      </c>
      <c r="R53" s="1011">
        <f>R49*R52</f>
        <v>0</v>
      </c>
      <c r="S53" s="293">
        <f t="shared" ref="S53:Y53" si="25">S49*S52</f>
        <v>0</v>
      </c>
      <c r="T53" s="293">
        <f t="shared" si="25"/>
        <v>0</v>
      </c>
      <c r="U53" s="293">
        <f t="shared" si="25"/>
        <v>0</v>
      </c>
      <c r="V53" s="293">
        <f t="shared" si="25"/>
        <v>0</v>
      </c>
      <c r="W53" s="293">
        <f t="shared" si="25"/>
        <v>0</v>
      </c>
      <c r="X53" s="293">
        <f t="shared" si="25"/>
        <v>0</v>
      </c>
      <c r="Y53" s="978">
        <f t="shared" si="25"/>
        <v>0</v>
      </c>
      <c r="AA53" s="472"/>
      <c r="AB53" s="272"/>
      <c r="AC53" s="324"/>
      <c r="AD53" s="855" t="s">
        <v>13</v>
      </c>
      <c r="AE53" s="1011">
        <f>AE49*AE52</f>
        <v>0</v>
      </c>
      <c r="AF53" s="293">
        <f t="shared" ref="AF53:AL53" si="26">AF49*AF52</f>
        <v>0</v>
      </c>
      <c r="AG53" s="293">
        <f t="shared" si="26"/>
        <v>0</v>
      </c>
      <c r="AH53" s="293">
        <f t="shared" si="26"/>
        <v>0</v>
      </c>
      <c r="AI53" s="293">
        <f t="shared" si="26"/>
        <v>0</v>
      </c>
      <c r="AJ53" s="293">
        <f t="shared" si="26"/>
        <v>0</v>
      </c>
      <c r="AK53" s="293">
        <f t="shared" si="26"/>
        <v>0</v>
      </c>
      <c r="AL53" s="978">
        <f t="shared" si="26"/>
        <v>0</v>
      </c>
    </row>
    <row r="54" spans="1:38">
      <c r="A54" s="856"/>
      <c r="B54" s="325"/>
      <c r="C54" s="325"/>
      <c r="D54" s="857" t="s">
        <v>171</v>
      </c>
      <c r="E54" s="942">
        <f>E53*D41</f>
        <v>0</v>
      </c>
      <c r="F54" s="326">
        <f t="shared" ref="F54:L54" si="27">F53*E41</f>
        <v>0</v>
      </c>
      <c r="G54" s="326">
        <f t="shared" si="27"/>
        <v>0</v>
      </c>
      <c r="H54" s="326">
        <f t="shared" si="27"/>
        <v>0</v>
      </c>
      <c r="I54" s="326">
        <f t="shared" si="27"/>
        <v>0</v>
      </c>
      <c r="J54" s="326">
        <f t="shared" si="27"/>
        <v>0</v>
      </c>
      <c r="K54" s="326">
        <f t="shared" si="27"/>
        <v>0</v>
      </c>
      <c r="L54" s="943">
        <f t="shared" si="27"/>
        <v>0</v>
      </c>
      <c r="M54" s="348"/>
      <c r="N54" s="856"/>
      <c r="O54" s="325"/>
      <c r="P54" s="325"/>
      <c r="Q54" s="857" t="s">
        <v>171</v>
      </c>
      <c r="R54" s="942">
        <f>R53*Q41</f>
        <v>0</v>
      </c>
      <c r="S54" s="326">
        <f t="shared" ref="S54:Y54" si="28">S53*R41</f>
        <v>0</v>
      </c>
      <c r="T54" s="326">
        <f t="shared" si="28"/>
        <v>0</v>
      </c>
      <c r="U54" s="326">
        <f t="shared" si="28"/>
        <v>0</v>
      </c>
      <c r="V54" s="326">
        <f t="shared" si="28"/>
        <v>0</v>
      </c>
      <c r="W54" s="326">
        <f t="shared" si="28"/>
        <v>0</v>
      </c>
      <c r="X54" s="326">
        <f t="shared" si="28"/>
        <v>0</v>
      </c>
      <c r="Y54" s="943">
        <f t="shared" si="28"/>
        <v>0</v>
      </c>
      <c r="AA54" s="856"/>
      <c r="AB54" s="325"/>
      <c r="AC54" s="325"/>
      <c r="AD54" s="857" t="s">
        <v>171</v>
      </c>
      <c r="AE54" s="942">
        <f>AE53*AD41</f>
        <v>0</v>
      </c>
      <c r="AF54" s="326">
        <f t="shared" ref="AF54:AL54" si="29">AF53*AE41</f>
        <v>0</v>
      </c>
      <c r="AG54" s="326">
        <f t="shared" si="29"/>
        <v>0</v>
      </c>
      <c r="AH54" s="326">
        <f t="shared" si="29"/>
        <v>0</v>
      </c>
      <c r="AI54" s="326">
        <f t="shared" si="29"/>
        <v>0</v>
      </c>
      <c r="AJ54" s="326">
        <f t="shared" si="29"/>
        <v>0</v>
      </c>
      <c r="AK54" s="326">
        <f t="shared" si="29"/>
        <v>0</v>
      </c>
      <c r="AL54" s="943">
        <f t="shared" si="29"/>
        <v>0</v>
      </c>
    </row>
    <row r="55" spans="1:38">
      <c r="A55" s="472"/>
      <c r="B55" s="272"/>
      <c r="C55" s="324"/>
      <c r="D55" s="842"/>
      <c r="E55" s="1012"/>
      <c r="F55" s="349"/>
      <c r="G55" s="349"/>
      <c r="H55" s="349"/>
      <c r="I55" s="349"/>
      <c r="J55" s="349"/>
      <c r="K55" s="349"/>
      <c r="L55" s="1013"/>
      <c r="M55" s="350"/>
      <c r="N55" s="472"/>
      <c r="O55" s="272"/>
      <c r="P55" s="324"/>
      <c r="Q55" s="842"/>
      <c r="R55" s="1012"/>
      <c r="S55" s="349"/>
      <c r="T55" s="349"/>
      <c r="U55" s="349"/>
      <c r="V55" s="349"/>
      <c r="W55" s="349"/>
      <c r="X55" s="349"/>
      <c r="Y55" s="1013"/>
      <c r="AA55" s="472"/>
      <c r="AB55" s="272"/>
      <c r="AC55" s="324"/>
      <c r="AD55" s="842"/>
      <c r="AE55" s="1012"/>
      <c r="AF55" s="349"/>
      <c r="AG55" s="349"/>
      <c r="AH55" s="349"/>
      <c r="AI55" s="349"/>
      <c r="AJ55" s="349"/>
      <c r="AK55" s="349"/>
      <c r="AL55" s="1013"/>
    </row>
    <row r="56" spans="1:38">
      <c r="A56" s="472"/>
      <c r="B56" s="272"/>
      <c r="C56" s="854" t="s">
        <v>172</v>
      </c>
      <c r="D56" s="842"/>
      <c r="E56" s="946"/>
      <c r="F56" s="272"/>
      <c r="G56" s="272"/>
      <c r="H56" s="272"/>
      <c r="I56" s="272"/>
      <c r="J56" s="272"/>
      <c r="K56" s="272"/>
      <c r="L56" s="894"/>
      <c r="M56" s="255"/>
      <c r="N56" s="472"/>
      <c r="O56" s="272"/>
      <c r="P56" s="854" t="s">
        <v>172</v>
      </c>
      <c r="Q56" s="842"/>
      <c r="R56" s="946"/>
      <c r="S56" s="272"/>
      <c r="T56" s="272"/>
      <c r="U56" s="272"/>
      <c r="V56" s="272"/>
      <c r="W56" s="272"/>
      <c r="X56" s="272"/>
      <c r="Y56" s="894"/>
      <c r="AA56" s="472"/>
      <c r="AB56" s="272"/>
      <c r="AC56" s="854" t="s">
        <v>172</v>
      </c>
      <c r="AD56" s="842"/>
      <c r="AE56" s="946"/>
      <c r="AF56" s="272"/>
      <c r="AG56" s="272"/>
      <c r="AH56" s="272"/>
      <c r="AI56" s="272"/>
      <c r="AJ56" s="272"/>
      <c r="AK56" s="272"/>
      <c r="AL56" s="894"/>
    </row>
    <row r="57" spans="1:38">
      <c r="A57" s="472"/>
      <c r="B57" s="272"/>
      <c r="C57" s="324"/>
      <c r="D57" s="855" t="s">
        <v>173</v>
      </c>
      <c r="E57" s="940">
        <f>E18*E22</f>
        <v>30000</v>
      </c>
      <c r="F57" s="284">
        <f t="shared" ref="F57:L57" si="30">F18*F22</f>
        <v>50000</v>
      </c>
      <c r="G57" s="284">
        <f t="shared" si="30"/>
        <v>160000</v>
      </c>
      <c r="H57" s="284">
        <f t="shared" si="30"/>
        <v>1250000</v>
      </c>
      <c r="I57" s="284">
        <f t="shared" si="30"/>
        <v>2000000</v>
      </c>
      <c r="J57" s="284">
        <f t="shared" si="30"/>
        <v>10000000</v>
      </c>
      <c r="K57" s="284">
        <f t="shared" si="30"/>
        <v>18000000</v>
      </c>
      <c r="L57" s="941">
        <f t="shared" si="30"/>
        <v>12000000</v>
      </c>
      <c r="M57" s="346"/>
      <c r="N57" s="472"/>
      <c r="O57" s="272"/>
      <c r="P57" s="324"/>
      <c r="Q57" s="855" t="s">
        <v>173</v>
      </c>
      <c r="R57" s="940">
        <f>R18*R22</f>
        <v>30000</v>
      </c>
      <c r="S57" s="284">
        <f t="shared" ref="S57:Y57" si="31">S18*S22</f>
        <v>50000</v>
      </c>
      <c r="T57" s="284">
        <f t="shared" si="31"/>
        <v>160000</v>
      </c>
      <c r="U57" s="284">
        <f t="shared" si="31"/>
        <v>1250000</v>
      </c>
      <c r="V57" s="284">
        <f t="shared" si="31"/>
        <v>2000000</v>
      </c>
      <c r="W57" s="284">
        <f t="shared" si="31"/>
        <v>10000000</v>
      </c>
      <c r="X57" s="284">
        <f t="shared" si="31"/>
        <v>18000000</v>
      </c>
      <c r="Y57" s="941">
        <f t="shared" si="31"/>
        <v>12000000</v>
      </c>
      <c r="AA57" s="472"/>
      <c r="AB57" s="272"/>
      <c r="AC57" s="324"/>
      <c r="AD57" s="855" t="s">
        <v>173</v>
      </c>
      <c r="AE57" s="940">
        <f>AE18*AE22</f>
        <v>30000</v>
      </c>
      <c r="AF57" s="284">
        <f t="shared" ref="AF57:AL57" si="32">AF18*AF22</f>
        <v>50000</v>
      </c>
      <c r="AG57" s="284">
        <f t="shared" si="32"/>
        <v>160000</v>
      </c>
      <c r="AH57" s="284">
        <f t="shared" si="32"/>
        <v>1250000</v>
      </c>
      <c r="AI57" s="284">
        <f t="shared" si="32"/>
        <v>2000000</v>
      </c>
      <c r="AJ57" s="284">
        <f t="shared" si="32"/>
        <v>10000000</v>
      </c>
      <c r="AK57" s="284">
        <f t="shared" si="32"/>
        <v>18000000</v>
      </c>
      <c r="AL57" s="941">
        <f t="shared" si="32"/>
        <v>12000000</v>
      </c>
    </row>
    <row r="58" spans="1:38">
      <c r="A58" s="856"/>
      <c r="B58" s="325"/>
      <c r="C58" s="325"/>
      <c r="D58" s="857" t="s">
        <v>174</v>
      </c>
      <c r="E58" s="942">
        <f>D44</f>
        <v>0</v>
      </c>
      <c r="F58" s="326">
        <f t="shared" ref="F58:L58" si="33">E44</f>
        <v>0</v>
      </c>
      <c r="G58" s="326">
        <f t="shared" si="33"/>
        <v>0</v>
      </c>
      <c r="H58" s="326">
        <f t="shared" si="33"/>
        <v>0</v>
      </c>
      <c r="I58" s="326">
        <f t="shared" si="33"/>
        <v>0</v>
      </c>
      <c r="J58" s="326">
        <f t="shared" si="33"/>
        <v>0</v>
      </c>
      <c r="K58" s="326">
        <f t="shared" si="33"/>
        <v>0</v>
      </c>
      <c r="L58" s="943">
        <f t="shared" si="33"/>
        <v>0</v>
      </c>
      <c r="M58" s="348"/>
      <c r="N58" s="856"/>
      <c r="O58" s="325"/>
      <c r="P58" s="325"/>
      <c r="Q58" s="857" t="s">
        <v>174</v>
      </c>
      <c r="R58" s="942">
        <f>Q44</f>
        <v>0</v>
      </c>
      <c r="S58" s="326">
        <f t="shared" ref="S58:Y58" si="34">R44</f>
        <v>0</v>
      </c>
      <c r="T58" s="326">
        <f t="shared" si="34"/>
        <v>0</v>
      </c>
      <c r="U58" s="326">
        <f t="shared" si="34"/>
        <v>0</v>
      </c>
      <c r="V58" s="326">
        <f t="shared" si="34"/>
        <v>0</v>
      </c>
      <c r="W58" s="326">
        <f t="shared" si="34"/>
        <v>0</v>
      </c>
      <c r="X58" s="326">
        <f t="shared" si="34"/>
        <v>0</v>
      </c>
      <c r="Y58" s="943">
        <f t="shared" si="34"/>
        <v>0</v>
      </c>
      <c r="AA58" s="856"/>
      <c r="AB58" s="325"/>
      <c r="AC58" s="325"/>
      <c r="AD58" s="857" t="s">
        <v>174</v>
      </c>
      <c r="AE58" s="942">
        <f>AD44</f>
        <v>0</v>
      </c>
      <c r="AF58" s="326">
        <f t="shared" ref="AF58:AL58" si="35">AE44</f>
        <v>0</v>
      </c>
      <c r="AG58" s="326">
        <f t="shared" si="35"/>
        <v>0</v>
      </c>
      <c r="AH58" s="326">
        <f t="shared" si="35"/>
        <v>0</v>
      </c>
      <c r="AI58" s="326">
        <f t="shared" si="35"/>
        <v>0</v>
      </c>
      <c r="AJ58" s="326">
        <f t="shared" si="35"/>
        <v>0</v>
      </c>
      <c r="AK58" s="326">
        <f t="shared" si="35"/>
        <v>0</v>
      </c>
      <c r="AL58" s="943">
        <f t="shared" si="35"/>
        <v>0</v>
      </c>
    </row>
    <row r="59" spans="1:38">
      <c r="A59" s="472"/>
      <c r="B59" s="272"/>
      <c r="C59" s="324"/>
      <c r="D59" s="842"/>
      <c r="E59" s="1012"/>
      <c r="F59" s="349"/>
      <c r="G59" s="349"/>
      <c r="H59" s="349"/>
      <c r="I59" s="349"/>
      <c r="J59" s="349"/>
      <c r="K59" s="349"/>
      <c r="L59" s="1013"/>
      <c r="M59" s="350"/>
      <c r="N59" s="472"/>
      <c r="O59" s="272"/>
      <c r="P59" s="324"/>
      <c r="Q59" s="842"/>
      <c r="R59" s="1012"/>
      <c r="S59" s="349"/>
      <c r="T59" s="349"/>
      <c r="U59" s="349"/>
      <c r="V59" s="349"/>
      <c r="W59" s="349"/>
      <c r="X59" s="349"/>
      <c r="Y59" s="1013"/>
      <c r="AA59" s="472"/>
      <c r="AB59" s="272"/>
      <c r="AC59" s="324"/>
      <c r="AD59" s="842"/>
      <c r="AE59" s="1012"/>
      <c r="AF59" s="349"/>
      <c r="AG59" s="349"/>
      <c r="AH59" s="349"/>
      <c r="AI59" s="349"/>
      <c r="AJ59" s="349"/>
      <c r="AK59" s="349"/>
      <c r="AL59" s="1013"/>
    </row>
    <row r="60" spans="1:38">
      <c r="A60" s="472"/>
      <c r="B60" s="272"/>
      <c r="C60" s="854" t="s">
        <v>175</v>
      </c>
      <c r="D60" s="842"/>
      <c r="E60" s="1012"/>
      <c r="F60" s="349"/>
      <c r="G60" s="349"/>
      <c r="H60" s="349"/>
      <c r="I60" s="349"/>
      <c r="J60" s="349"/>
      <c r="K60" s="349"/>
      <c r="L60" s="1013"/>
      <c r="M60" s="350"/>
      <c r="N60" s="472"/>
      <c r="O60" s="272"/>
      <c r="P60" s="854" t="s">
        <v>175</v>
      </c>
      <c r="Q60" s="842"/>
      <c r="R60" s="1012"/>
      <c r="S60" s="349"/>
      <c r="T60" s="349"/>
      <c r="U60" s="349"/>
      <c r="V60" s="349"/>
      <c r="W60" s="349"/>
      <c r="X60" s="349"/>
      <c r="Y60" s="1013"/>
      <c r="AA60" s="472"/>
      <c r="AB60" s="272"/>
      <c r="AC60" s="854" t="s">
        <v>175</v>
      </c>
      <c r="AD60" s="842"/>
      <c r="AE60" s="1012"/>
      <c r="AF60" s="349"/>
      <c r="AG60" s="349"/>
      <c r="AH60" s="349"/>
      <c r="AI60" s="349"/>
      <c r="AJ60" s="349"/>
      <c r="AK60" s="349"/>
      <c r="AL60" s="1013"/>
    </row>
    <row r="61" spans="1:38">
      <c r="A61" s="472"/>
      <c r="B61" s="272"/>
      <c r="C61" s="322"/>
      <c r="D61" s="855" t="s">
        <v>131</v>
      </c>
      <c r="E61" s="955">
        <f>E54</f>
        <v>0</v>
      </c>
      <c r="F61" s="294">
        <f t="shared" ref="F61:L61" si="36">F54</f>
        <v>0</v>
      </c>
      <c r="G61" s="294">
        <f t="shared" si="36"/>
        <v>0</v>
      </c>
      <c r="H61" s="294">
        <f t="shared" si="36"/>
        <v>0</v>
      </c>
      <c r="I61" s="294">
        <f t="shared" si="36"/>
        <v>0</v>
      </c>
      <c r="J61" s="294">
        <f t="shared" si="36"/>
        <v>0</v>
      </c>
      <c r="K61" s="294">
        <f t="shared" si="36"/>
        <v>0</v>
      </c>
      <c r="L61" s="956">
        <f t="shared" si="36"/>
        <v>0</v>
      </c>
      <c r="M61" s="273"/>
      <c r="N61" s="472"/>
      <c r="O61" s="272"/>
      <c r="P61" s="322"/>
      <c r="Q61" s="855" t="s">
        <v>131</v>
      </c>
      <c r="R61" s="955">
        <f>R54</f>
        <v>0</v>
      </c>
      <c r="S61" s="294">
        <f t="shared" ref="S61:Y61" si="37">S54</f>
        <v>0</v>
      </c>
      <c r="T61" s="294">
        <f t="shared" si="37"/>
        <v>0</v>
      </c>
      <c r="U61" s="294">
        <f t="shared" si="37"/>
        <v>0</v>
      </c>
      <c r="V61" s="294">
        <f t="shared" si="37"/>
        <v>0</v>
      </c>
      <c r="W61" s="294">
        <f t="shared" si="37"/>
        <v>0</v>
      </c>
      <c r="X61" s="294">
        <f t="shared" si="37"/>
        <v>0</v>
      </c>
      <c r="Y61" s="956">
        <f t="shared" si="37"/>
        <v>0</v>
      </c>
      <c r="AA61" s="472"/>
      <c r="AB61" s="272"/>
      <c r="AC61" s="322"/>
      <c r="AD61" s="855" t="s">
        <v>131</v>
      </c>
      <c r="AE61" s="955">
        <f>AE54</f>
        <v>0</v>
      </c>
      <c r="AF61" s="294">
        <f t="shared" ref="AF61:AL61" si="38">AF54</f>
        <v>0</v>
      </c>
      <c r="AG61" s="294">
        <f t="shared" si="38"/>
        <v>0</v>
      </c>
      <c r="AH61" s="294">
        <f t="shared" si="38"/>
        <v>0</v>
      </c>
      <c r="AI61" s="294">
        <f t="shared" si="38"/>
        <v>0</v>
      </c>
      <c r="AJ61" s="294">
        <f t="shared" si="38"/>
        <v>0</v>
      </c>
      <c r="AK61" s="294">
        <f t="shared" si="38"/>
        <v>0</v>
      </c>
      <c r="AL61" s="956">
        <f t="shared" si="38"/>
        <v>0</v>
      </c>
    </row>
    <row r="62" spans="1:38">
      <c r="A62" s="472"/>
      <c r="B62" s="272"/>
      <c r="C62" s="324"/>
      <c r="D62" s="855" t="s">
        <v>172</v>
      </c>
      <c r="E62" s="955">
        <f>E58</f>
        <v>0</v>
      </c>
      <c r="F62" s="294">
        <f t="shared" ref="F62:L62" si="39">F58</f>
        <v>0</v>
      </c>
      <c r="G62" s="294">
        <f t="shared" si="39"/>
        <v>0</v>
      </c>
      <c r="H62" s="294">
        <f t="shared" si="39"/>
        <v>0</v>
      </c>
      <c r="I62" s="294">
        <f t="shared" si="39"/>
        <v>0</v>
      </c>
      <c r="J62" s="294">
        <f t="shared" si="39"/>
        <v>0</v>
      </c>
      <c r="K62" s="294">
        <f t="shared" si="39"/>
        <v>0</v>
      </c>
      <c r="L62" s="956">
        <f t="shared" si="39"/>
        <v>0</v>
      </c>
      <c r="M62" s="273"/>
      <c r="N62" s="472"/>
      <c r="O62" s="272"/>
      <c r="P62" s="324"/>
      <c r="Q62" s="855" t="s">
        <v>172</v>
      </c>
      <c r="R62" s="955">
        <f>R58</f>
        <v>0</v>
      </c>
      <c r="S62" s="294">
        <f t="shared" ref="S62:Y62" si="40">S58</f>
        <v>0</v>
      </c>
      <c r="T62" s="294">
        <f t="shared" si="40"/>
        <v>0</v>
      </c>
      <c r="U62" s="294">
        <f t="shared" si="40"/>
        <v>0</v>
      </c>
      <c r="V62" s="294">
        <f t="shared" si="40"/>
        <v>0</v>
      </c>
      <c r="W62" s="294">
        <f t="shared" si="40"/>
        <v>0</v>
      </c>
      <c r="X62" s="294">
        <f t="shared" si="40"/>
        <v>0</v>
      </c>
      <c r="Y62" s="956">
        <f t="shared" si="40"/>
        <v>0</v>
      </c>
      <c r="AA62" s="472"/>
      <c r="AB62" s="272"/>
      <c r="AC62" s="324"/>
      <c r="AD62" s="855" t="s">
        <v>172</v>
      </c>
      <c r="AE62" s="955">
        <f>AE58</f>
        <v>0</v>
      </c>
      <c r="AF62" s="294">
        <f t="shared" ref="AF62:AL62" si="41">AF58</f>
        <v>0</v>
      </c>
      <c r="AG62" s="294">
        <f t="shared" si="41"/>
        <v>0</v>
      </c>
      <c r="AH62" s="294">
        <f t="shared" si="41"/>
        <v>0</v>
      </c>
      <c r="AI62" s="294">
        <f t="shared" si="41"/>
        <v>0</v>
      </c>
      <c r="AJ62" s="294">
        <f t="shared" si="41"/>
        <v>0</v>
      </c>
      <c r="AK62" s="294">
        <f t="shared" si="41"/>
        <v>0</v>
      </c>
      <c r="AL62" s="956">
        <f t="shared" si="41"/>
        <v>0</v>
      </c>
    </row>
    <row r="63" spans="1:38">
      <c r="A63" s="472"/>
      <c r="B63" s="272"/>
      <c r="C63" s="324"/>
      <c r="D63" s="855" t="s">
        <v>559</v>
      </c>
      <c r="E63" s="955">
        <f>E61+E62</f>
        <v>0</v>
      </c>
      <c r="F63" s="294">
        <f t="shared" ref="F63:L63" si="42">F61+F62</f>
        <v>0</v>
      </c>
      <c r="G63" s="294">
        <f t="shared" si="42"/>
        <v>0</v>
      </c>
      <c r="H63" s="294">
        <f t="shared" si="42"/>
        <v>0</v>
      </c>
      <c r="I63" s="294">
        <f t="shared" si="42"/>
        <v>0</v>
      </c>
      <c r="J63" s="294">
        <f t="shared" si="42"/>
        <v>0</v>
      </c>
      <c r="K63" s="294">
        <f t="shared" si="42"/>
        <v>0</v>
      </c>
      <c r="L63" s="956">
        <f t="shared" si="42"/>
        <v>0</v>
      </c>
      <c r="M63" s="273"/>
      <c r="N63" s="472"/>
      <c r="O63" s="272"/>
      <c r="P63" s="324"/>
      <c r="Q63" s="855" t="s">
        <v>559</v>
      </c>
      <c r="R63" s="955">
        <f>R61+R62</f>
        <v>0</v>
      </c>
      <c r="S63" s="294">
        <f t="shared" ref="S63:Y63" si="43">S61+S62</f>
        <v>0</v>
      </c>
      <c r="T63" s="294">
        <f t="shared" si="43"/>
        <v>0</v>
      </c>
      <c r="U63" s="294">
        <f t="shared" si="43"/>
        <v>0</v>
      </c>
      <c r="V63" s="294">
        <f t="shared" si="43"/>
        <v>0</v>
      </c>
      <c r="W63" s="294">
        <f t="shared" si="43"/>
        <v>0</v>
      </c>
      <c r="X63" s="294">
        <f t="shared" si="43"/>
        <v>0</v>
      </c>
      <c r="Y63" s="956">
        <f t="shared" si="43"/>
        <v>0</v>
      </c>
      <c r="AA63" s="472"/>
      <c r="AB63" s="272"/>
      <c r="AC63" s="324"/>
      <c r="AD63" s="855" t="s">
        <v>559</v>
      </c>
      <c r="AE63" s="955">
        <f>AE61+AE62</f>
        <v>0</v>
      </c>
      <c r="AF63" s="294">
        <f t="shared" ref="AF63:AL63" si="44">AF61+AF62</f>
        <v>0</v>
      </c>
      <c r="AG63" s="294">
        <f t="shared" si="44"/>
        <v>0</v>
      </c>
      <c r="AH63" s="294">
        <f t="shared" si="44"/>
        <v>0</v>
      </c>
      <c r="AI63" s="294">
        <f t="shared" si="44"/>
        <v>0</v>
      </c>
      <c r="AJ63" s="294">
        <f t="shared" si="44"/>
        <v>0</v>
      </c>
      <c r="AK63" s="294">
        <f t="shared" si="44"/>
        <v>0</v>
      </c>
      <c r="AL63" s="956">
        <f t="shared" si="44"/>
        <v>0</v>
      </c>
    </row>
    <row r="64" spans="1:38">
      <c r="A64" s="472"/>
      <c r="B64" s="272"/>
      <c r="C64" s="324"/>
      <c r="D64" s="855" t="s">
        <v>176</v>
      </c>
      <c r="E64" s="940">
        <f>E12</f>
        <v>30000</v>
      </c>
      <c r="F64" s="284">
        <f t="shared" ref="F64:L64" si="45">F12</f>
        <v>50000</v>
      </c>
      <c r="G64" s="284">
        <f t="shared" si="45"/>
        <v>160000</v>
      </c>
      <c r="H64" s="284">
        <f t="shared" si="45"/>
        <v>1250000</v>
      </c>
      <c r="I64" s="284">
        <f t="shared" si="45"/>
        <v>2000000</v>
      </c>
      <c r="J64" s="284">
        <f t="shared" si="45"/>
        <v>10000000</v>
      </c>
      <c r="K64" s="284">
        <f t="shared" si="45"/>
        <v>18000000</v>
      </c>
      <c r="L64" s="941">
        <f t="shared" si="45"/>
        <v>12000000</v>
      </c>
      <c r="M64" s="346"/>
      <c r="N64" s="472"/>
      <c r="O64" s="272"/>
      <c r="P64" s="324"/>
      <c r="Q64" s="855" t="s">
        <v>176</v>
      </c>
      <c r="R64" s="940">
        <f>R12</f>
        <v>30000</v>
      </c>
      <c r="S64" s="284">
        <f t="shared" ref="S64:Y64" si="46">S12</f>
        <v>50000</v>
      </c>
      <c r="T64" s="284">
        <f t="shared" si="46"/>
        <v>160000</v>
      </c>
      <c r="U64" s="284">
        <f t="shared" si="46"/>
        <v>1250000</v>
      </c>
      <c r="V64" s="284">
        <f t="shared" si="46"/>
        <v>2000000</v>
      </c>
      <c r="W64" s="284">
        <f t="shared" si="46"/>
        <v>10000000</v>
      </c>
      <c r="X64" s="284">
        <f t="shared" si="46"/>
        <v>18000000</v>
      </c>
      <c r="Y64" s="941">
        <f t="shared" si="46"/>
        <v>12000000</v>
      </c>
      <c r="AA64" s="472"/>
      <c r="AB64" s="272"/>
      <c r="AC64" s="324"/>
      <c r="AD64" s="855" t="s">
        <v>176</v>
      </c>
      <c r="AE64" s="940">
        <f>AE12</f>
        <v>30000</v>
      </c>
      <c r="AF64" s="284">
        <f t="shared" ref="AF64:AL64" si="47">AF12</f>
        <v>50000</v>
      </c>
      <c r="AG64" s="284">
        <f t="shared" si="47"/>
        <v>160000</v>
      </c>
      <c r="AH64" s="284">
        <f t="shared" si="47"/>
        <v>1250000</v>
      </c>
      <c r="AI64" s="284">
        <f t="shared" si="47"/>
        <v>2000000</v>
      </c>
      <c r="AJ64" s="284">
        <f t="shared" si="47"/>
        <v>10000000</v>
      </c>
      <c r="AK64" s="284">
        <f t="shared" si="47"/>
        <v>18000000</v>
      </c>
      <c r="AL64" s="941">
        <f t="shared" si="47"/>
        <v>12000000</v>
      </c>
    </row>
    <row r="65" spans="1:38">
      <c r="A65" s="472"/>
      <c r="B65" s="272"/>
      <c r="C65" s="324"/>
      <c r="D65" s="855" t="s">
        <v>138</v>
      </c>
      <c r="E65" s="1011">
        <f>E63/E64</f>
        <v>0</v>
      </c>
      <c r="F65" s="293">
        <f t="shared" ref="F65:L65" si="48">F63/F64</f>
        <v>0</v>
      </c>
      <c r="G65" s="293">
        <f t="shared" si="48"/>
        <v>0</v>
      </c>
      <c r="H65" s="293">
        <f t="shared" si="48"/>
        <v>0</v>
      </c>
      <c r="I65" s="293">
        <f t="shared" si="48"/>
        <v>0</v>
      </c>
      <c r="J65" s="293">
        <f t="shared" si="48"/>
        <v>0</v>
      </c>
      <c r="K65" s="293">
        <f t="shared" si="48"/>
        <v>0</v>
      </c>
      <c r="L65" s="978">
        <f t="shared" si="48"/>
        <v>0</v>
      </c>
      <c r="M65" s="347"/>
      <c r="N65" s="472"/>
      <c r="O65" s="272"/>
      <c r="P65" s="324"/>
      <c r="Q65" s="855" t="s">
        <v>138</v>
      </c>
      <c r="R65" s="1011">
        <f>R63/R64</f>
        <v>0</v>
      </c>
      <c r="S65" s="293">
        <f t="shared" ref="S65:Y65" si="49">S63/S64</f>
        <v>0</v>
      </c>
      <c r="T65" s="293">
        <f t="shared" si="49"/>
        <v>0</v>
      </c>
      <c r="U65" s="293">
        <f t="shared" si="49"/>
        <v>0</v>
      </c>
      <c r="V65" s="293">
        <f t="shared" si="49"/>
        <v>0</v>
      </c>
      <c r="W65" s="293">
        <f t="shared" si="49"/>
        <v>0</v>
      </c>
      <c r="X65" s="293">
        <f t="shared" si="49"/>
        <v>0</v>
      </c>
      <c r="Y65" s="978">
        <f t="shared" si="49"/>
        <v>0</v>
      </c>
      <c r="AA65" s="472"/>
      <c r="AB65" s="272"/>
      <c r="AC65" s="324"/>
      <c r="AD65" s="855" t="s">
        <v>138</v>
      </c>
      <c r="AE65" s="1011">
        <f>AE63/AE64</f>
        <v>0</v>
      </c>
      <c r="AF65" s="293">
        <f t="shared" ref="AF65:AL65" si="50">AF63/AF64</f>
        <v>0</v>
      </c>
      <c r="AG65" s="293">
        <f t="shared" si="50"/>
        <v>0</v>
      </c>
      <c r="AH65" s="293">
        <f t="shared" si="50"/>
        <v>0</v>
      </c>
      <c r="AI65" s="293">
        <f t="shared" si="50"/>
        <v>0</v>
      </c>
      <c r="AJ65" s="293">
        <f t="shared" si="50"/>
        <v>0</v>
      </c>
      <c r="AK65" s="293">
        <f t="shared" si="50"/>
        <v>0</v>
      </c>
      <c r="AL65" s="978">
        <f t="shared" si="50"/>
        <v>0</v>
      </c>
    </row>
    <row r="66" spans="1:38">
      <c r="A66" s="472"/>
      <c r="B66" s="272"/>
      <c r="C66" s="324"/>
      <c r="D66" s="855" t="s">
        <v>177</v>
      </c>
      <c r="E66" s="1011"/>
      <c r="F66" s="293"/>
      <c r="G66" s="293"/>
      <c r="H66" s="293"/>
      <c r="I66" s="293"/>
      <c r="J66" s="293"/>
      <c r="K66" s="293"/>
      <c r="L66" s="978"/>
      <c r="M66" s="347"/>
      <c r="N66" s="472"/>
      <c r="O66" s="272"/>
      <c r="P66" s="324"/>
      <c r="Q66" s="855" t="s">
        <v>177</v>
      </c>
      <c r="R66" s="1011"/>
      <c r="S66" s="293"/>
      <c r="T66" s="293"/>
      <c r="U66" s="293"/>
      <c r="V66" s="293"/>
      <c r="W66" s="293"/>
      <c r="X66" s="293"/>
      <c r="Y66" s="978"/>
      <c r="AA66" s="472"/>
      <c r="AB66" s="272"/>
      <c r="AC66" s="324"/>
      <c r="AD66" s="855" t="s">
        <v>177</v>
      </c>
      <c r="AE66" s="1011"/>
      <c r="AF66" s="293"/>
      <c r="AG66" s="293"/>
      <c r="AH66" s="293"/>
      <c r="AI66" s="293"/>
      <c r="AJ66" s="293"/>
      <c r="AK66" s="293"/>
      <c r="AL66" s="978"/>
    </row>
    <row r="67" spans="1:38">
      <c r="A67" s="472"/>
      <c r="B67" s="272"/>
      <c r="C67" s="324"/>
      <c r="D67" s="842"/>
      <c r="E67" s="1011"/>
      <c r="F67" s="293"/>
      <c r="G67" s="293"/>
      <c r="H67" s="293"/>
      <c r="I67" s="293"/>
      <c r="J67" s="293"/>
      <c r="K67" s="293"/>
      <c r="L67" s="978"/>
      <c r="M67" s="347"/>
      <c r="N67" s="472"/>
      <c r="O67" s="272"/>
      <c r="P67" s="324"/>
      <c r="Q67" s="842"/>
      <c r="R67" s="1011"/>
      <c r="S67" s="293"/>
      <c r="T67" s="293"/>
      <c r="U67" s="293"/>
      <c r="V67" s="293"/>
      <c r="W67" s="293"/>
      <c r="X67" s="293"/>
      <c r="Y67" s="978"/>
      <c r="AA67" s="472"/>
      <c r="AB67" s="272"/>
      <c r="AC67" s="324"/>
      <c r="AD67" s="842"/>
      <c r="AE67" s="1011"/>
      <c r="AF67" s="293"/>
      <c r="AG67" s="293"/>
      <c r="AH67" s="293"/>
      <c r="AI67" s="293"/>
      <c r="AJ67" s="293"/>
      <c r="AK67" s="293"/>
      <c r="AL67" s="978"/>
    </row>
    <row r="68" spans="1:38">
      <c r="A68" s="472"/>
      <c r="B68" s="272"/>
      <c r="C68" s="854" t="s">
        <v>178</v>
      </c>
      <c r="D68" s="842"/>
      <c r="E68" s="955"/>
      <c r="F68" s="294"/>
      <c r="G68" s="294"/>
      <c r="H68" s="294"/>
      <c r="I68" s="294"/>
      <c r="J68" s="294"/>
      <c r="K68" s="294"/>
      <c r="L68" s="956"/>
      <c r="M68" s="273"/>
      <c r="N68" s="472"/>
      <c r="O68" s="272"/>
      <c r="P68" s="854" t="s">
        <v>178</v>
      </c>
      <c r="Q68" s="842"/>
      <c r="R68" s="955"/>
      <c r="S68" s="294"/>
      <c r="T68" s="294"/>
      <c r="U68" s="294"/>
      <c r="V68" s="294"/>
      <c r="W68" s="294"/>
      <c r="X68" s="294"/>
      <c r="Y68" s="956"/>
      <c r="AA68" s="472"/>
      <c r="AB68" s="272"/>
      <c r="AC68" s="854" t="s">
        <v>178</v>
      </c>
      <c r="AD68" s="842"/>
      <c r="AE68" s="955"/>
      <c r="AF68" s="294"/>
      <c r="AG68" s="294"/>
      <c r="AH68" s="294"/>
      <c r="AI68" s="294"/>
      <c r="AJ68" s="294"/>
      <c r="AK68" s="294"/>
      <c r="AL68" s="956"/>
    </row>
    <row r="69" spans="1:38">
      <c r="A69" s="472"/>
      <c r="B69" s="272"/>
      <c r="C69" s="324"/>
      <c r="D69" s="842"/>
      <c r="E69" s="952"/>
      <c r="F69" s="254"/>
      <c r="G69" s="254"/>
      <c r="H69" s="254"/>
      <c r="I69" s="254"/>
      <c r="J69" s="254"/>
      <c r="K69" s="254"/>
      <c r="L69" s="953"/>
      <c r="M69" s="250"/>
      <c r="N69" s="472"/>
      <c r="O69" s="272"/>
      <c r="P69" s="324"/>
      <c r="Q69" s="842"/>
      <c r="R69" s="952"/>
      <c r="S69" s="254"/>
      <c r="T69" s="254"/>
      <c r="U69" s="254"/>
      <c r="V69" s="254"/>
      <c r="W69" s="254"/>
      <c r="X69" s="254"/>
      <c r="Y69" s="953"/>
      <c r="AA69" s="472"/>
      <c r="AB69" s="272"/>
      <c r="AC69" s="324"/>
      <c r="AD69" s="842"/>
      <c r="AE69" s="952"/>
      <c r="AF69" s="254"/>
      <c r="AG69" s="254"/>
      <c r="AH69" s="254"/>
      <c r="AI69" s="254"/>
      <c r="AJ69" s="254"/>
      <c r="AK69" s="254"/>
      <c r="AL69" s="953"/>
    </row>
    <row r="70" spans="1:38">
      <c r="A70" s="472"/>
      <c r="B70" s="272"/>
      <c r="C70" s="324"/>
      <c r="D70" s="842"/>
      <c r="E70" s="1011"/>
      <c r="F70" s="293"/>
      <c r="G70" s="293"/>
      <c r="H70" s="293"/>
      <c r="I70" s="293"/>
      <c r="J70" s="293"/>
      <c r="K70" s="293"/>
      <c r="L70" s="978"/>
      <c r="M70" s="347"/>
      <c r="N70" s="472"/>
      <c r="O70" s="272"/>
      <c r="P70" s="324"/>
      <c r="Q70" s="842"/>
      <c r="R70" s="1011"/>
      <c r="S70" s="293"/>
      <c r="T70" s="293"/>
      <c r="U70" s="293"/>
      <c r="V70" s="293"/>
      <c r="W70" s="293"/>
      <c r="X70" s="293"/>
      <c r="Y70" s="978"/>
      <c r="AA70" s="472"/>
      <c r="AB70" s="272"/>
      <c r="AC70" s="324"/>
      <c r="AD70" s="842"/>
      <c r="AE70" s="1011"/>
      <c r="AF70" s="293"/>
      <c r="AG70" s="293"/>
      <c r="AH70" s="293"/>
      <c r="AI70" s="293"/>
      <c r="AJ70" s="293"/>
      <c r="AK70" s="293"/>
      <c r="AL70" s="978"/>
    </row>
    <row r="71" spans="1:38">
      <c r="A71" s="472"/>
      <c r="B71" s="272"/>
      <c r="C71" s="854" t="s">
        <v>179</v>
      </c>
      <c r="D71" s="842"/>
      <c r="E71" s="946"/>
      <c r="F71" s="272"/>
      <c r="G71" s="272"/>
      <c r="H71" s="272"/>
      <c r="I71" s="272"/>
      <c r="J71" s="272"/>
      <c r="K71" s="272"/>
      <c r="L71" s="894"/>
      <c r="M71" s="255"/>
      <c r="N71" s="472"/>
      <c r="O71" s="272"/>
      <c r="P71" s="854" t="s">
        <v>179</v>
      </c>
      <c r="Q71" s="842"/>
      <c r="R71" s="946"/>
      <c r="S71" s="272"/>
      <c r="T71" s="272"/>
      <c r="U71" s="272"/>
      <c r="V71" s="272"/>
      <c r="W71" s="272"/>
      <c r="X71" s="272"/>
      <c r="Y71" s="894"/>
      <c r="AA71" s="472"/>
      <c r="AB71" s="272"/>
      <c r="AC71" s="854" t="s">
        <v>179</v>
      </c>
      <c r="AD71" s="842"/>
      <c r="AE71" s="946"/>
      <c r="AF71" s="272"/>
      <c r="AG71" s="272"/>
      <c r="AH71" s="272"/>
      <c r="AI71" s="272"/>
      <c r="AJ71" s="272"/>
      <c r="AK71" s="272"/>
      <c r="AL71" s="894"/>
    </row>
    <row r="72" spans="1:38">
      <c r="A72" s="472"/>
      <c r="B72" s="272"/>
      <c r="C72" s="324"/>
      <c r="D72" s="855" t="s">
        <v>180</v>
      </c>
      <c r="E72" s="940"/>
      <c r="F72" s="284"/>
      <c r="G72" s="284"/>
      <c r="H72" s="284"/>
      <c r="I72" s="284"/>
      <c r="J72" s="284"/>
      <c r="K72" s="284"/>
      <c r="L72" s="941"/>
      <c r="M72" s="346"/>
      <c r="N72" s="472"/>
      <c r="O72" s="272"/>
      <c r="P72" s="324"/>
      <c r="Q72" s="855" t="s">
        <v>180</v>
      </c>
      <c r="R72" s="940"/>
      <c r="S72" s="284"/>
      <c r="T72" s="284"/>
      <c r="U72" s="284"/>
      <c r="V72" s="284"/>
      <c r="W72" s="284"/>
      <c r="X72" s="284"/>
      <c r="Y72" s="941"/>
      <c r="AA72" s="472"/>
      <c r="AB72" s="272"/>
      <c r="AC72" s="324"/>
      <c r="AD72" s="855" t="s">
        <v>180</v>
      </c>
      <c r="AE72" s="940"/>
      <c r="AF72" s="284"/>
      <c r="AG72" s="284"/>
      <c r="AH72" s="284"/>
      <c r="AI72" s="284"/>
      <c r="AJ72" s="284"/>
      <c r="AK72" s="284"/>
      <c r="AL72" s="941"/>
    </row>
    <row r="73" spans="1:38">
      <c r="A73" s="856"/>
      <c r="B73" s="325"/>
      <c r="C73" s="325"/>
      <c r="D73" s="857" t="s">
        <v>181</v>
      </c>
      <c r="E73" s="942"/>
      <c r="F73" s="326"/>
      <c r="G73" s="326"/>
      <c r="H73" s="326"/>
      <c r="I73" s="326"/>
      <c r="J73" s="326"/>
      <c r="K73" s="326"/>
      <c r="L73" s="943"/>
      <c r="M73" s="348"/>
      <c r="N73" s="856"/>
      <c r="O73" s="325"/>
      <c r="P73" s="325"/>
      <c r="Q73" s="857" t="s">
        <v>181</v>
      </c>
      <c r="R73" s="942"/>
      <c r="S73" s="326"/>
      <c r="T73" s="326"/>
      <c r="U73" s="326"/>
      <c r="V73" s="326"/>
      <c r="W73" s="326"/>
      <c r="X73" s="326"/>
      <c r="Y73" s="943"/>
      <c r="AA73" s="856"/>
      <c r="AB73" s="325"/>
      <c r="AC73" s="325"/>
      <c r="AD73" s="857" t="s">
        <v>181</v>
      </c>
      <c r="AE73" s="942"/>
      <c r="AF73" s="326"/>
      <c r="AG73" s="326"/>
      <c r="AH73" s="326"/>
      <c r="AI73" s="326"/>
      <c r="AJ73" s="326"/>
      <c r="AK73" s="326"/>
      <c r="AL73" s="943"/>
    </row>
    <row r="74" spans="1:38">
      <c r="A74" s="472"/>
      <c r="B74" s="272"/>
      <c r="C74" s="324"/>
      <c r="D74" s="842"/>
      <c r="E74" s="1011"/>
      <c r="F74" s="293"/>
      <c r="G74" s="293"/>
      <c r="H74" s="293"/>
      <c r="I74" s="293"/>
      <c r="J74" s="293"/>
      <c r="K74" s="293"/>
      <c r="L74" s="978"/>
      <c r="M74" s="347"/>
      <c r="N74" s="472"/>
      <c r="O74" s="272"/>
      <c r="P74" s="324"/>
      <c r="Q74" s="842"/>
      <c r="R74" s="1011"/>
      <c r="S74" s="293"/>
      <c r="T74" s="293"/>
      <c r="U74" s="293"/>
      <c r="V74" s="293"/>
      <c r="W74" s="293"/>
      <c r="X74" s="293"/>
      <c r="Y74" s="978"/>
      <c r="AA74" s="472"/>
      <c r="AB74" s="272"/>
      <c r="AC74" s="324"/>
      <c r="AD74" s="842"/>
      <c r="AE74" s="1011"/>
      <c r="AF74" s="293"/>
      <c r="AG74" s="293"/>
      <c r="AH74" s="293"/>
      <c r="AI74" s="293"/>
      <c r="AJ74" s="293"/>
      <c r="AK74" s="293"/>
      <c r="AL74" s="978"/>
    </row>
    <row r="75" spans="1:38">
      <c r="A75" s="472"/>
      <c r="B75" s="272"/>
      <c r="C75" s="272"/>
      <c r="D75" s="858" t="s">
        <v>182</v>
      </c>
      <c r="E75" s="952">
        <f>E68+E73</f>
        <v>0</v>
      </c>
      <c r="F75" s="254">
        <f t="shared" ref="F75:L75" si="51">F68+F73</f>
        <v>0</v>
      </c>
      <c r="G75" s="254">
        <f t="shared" si="51"/>
        <v>0</v>
      </c>
      <c r="H75" s="254">
        <f t="shared" si="51"/>
        <v>0</v>
      </c>
      <c r="I75" s="254">
        <f t="shared" si="51"/>
        <v>0</v>
      </c>
      <c r="J75" s="254">
        <f t="shared" si="51"/>
        <v>0</v>
      </c>
      <c r="K75" s="254">
        <f t="shared" si="51"/>
        <v>0</v>
      </c>
      <c r="L75" s="953">
        <f t="shared" si="51"/>
        <v>0</v>
      </c>
      <c r="M75" s="250"/>
      <c r="N75" s="472"/>
      <c r="O75" s="272"/>
      <c r="P75" s="272"/>
      <c r="Q75" s="858" t="s">
        <v>182</v>
      </c>
      <c r="R75" s="952">
        <f>R68+R73</f>
        <v>0</v>
      </c>
      <c r="S75" s="254">
        <f t="shared" ref="S75:Y75" si="52">S68+S73</f>
        <v>0</v>
      </c>
      <c r="T75" s="254">
        <f t="shared" si="52"/>
        <v>0</v>
      </c>
      <c r="U75" s="254">
        <f t="shared" si="52"/>
        <v>0</v>
      </c>
      <c r="V75" s="254">
        <f t="shared" si="52"/>
        <v>0</v>
      </c>
      <c r="W75" s="254">
        <f t="shared" si="52"/>
        <v>0</v>
      </c>
      <c r="X75" s="254">
        <f t="shared" si="52"/>
        <v>0</v>
      </c>
      <c r="Y75" s="953">
        <f t="shared" si="52"/>
        <v>0</v>
      </c>
      <c r="AA75" s="472"/>
      <c r="AB75" s="272"/>
      <c r="AC75" s="272"/>
      <c r="AD75" s="858" t="s">
        <v>182</v>
      </c>
      <c r="AE75" s="952">
        <f>AE68+AE73</f>
        <v>0</v>
      </c>
      <c r="AF75" s="254">
        <f t="shared" ref="AF75:AL75" si="53">AF68+AF73</f>
        <v>0</v>
      </c>
      <c r="AG75" s="254">
        <f t="shared" si="53"/>
        <v>0</v>
      </c>
      <c r="AH75" s="254">
        <f t="shared" si="53"/>
        <v>0</v>
      </c>
      <c r="AI75" s="254">
        <f t="shared" si="53"/>
        <v>0</v>
      </c>
      <c r="AJ75" s="254">
        <f t="shared" si="53"/>
        <v>0</v>
      </c>
      <c r="AK75" s="254">
        <f t="shared" si="53"/>
        <v>0</v>
      </c>
      <c r="AL75" s="953">
        <f t="shared" si="53"/>
        <v>0</v>
      </c>
    </row>
    <row r="76" spans="1:38">
      <c r="A76" s="472"/>
      <c r="B76" s="272"/>
      <c r="C76" s="272"/>
      <c r="D76" s="842"/>
      <c r="E76" s="946"/>
      <c r="F76" s="272"/>
      <c r="G76" s="272"/>
      <c r="H76" s="272"/>
      <c r="I76" s="272"/>
      <c r="J76" s="272"/>
      <c r="K76" s="272"/>
      <c r="L76" s="894"/>
      <c r="M76" s="255"/>
      <c r="N76" s="472"/>
      <c r="O76" s="272"/>
      <c r="P76" s="272"/>
      <c r="Q76" s="842"/>
      <c r="R76" s="946"/>
      <c r="S76" s="272"/>
      <c r="T76" s="272"/>
      <c r="U76" s="272"/>
      <c r="V76" s="272"/>
      <c r="W76" s="272"/>
      <c r="X76" s="272"/>
      <c r="Y76" s="894"/>
      <c r="AA76" s="472"/>
      <c r="AB76" s="272"/>
      <c r="AC76" s="272"/>
      <c r="AD76" s="842"/>
      <c r="AE76" s="946"/>
      <c r="AF76" s="272"/>
      <c r="AG76" s="272"/>
      <c r="AH76" s="272"/>
      <c r="AI76" s="272"/>
      <c r="AJ76" s="272"/>
      <c r="AK76" s="272"/>
      <c r="AL76" s="894"/>
    </row>
    <row r="77" spans="1:38">
      <c r="A77" s="472"/>
      <c r="B77" s="272"/>
      <c r="C77" s="272"/>
      <c r="D77" s="855" t="s">
        <v>136</v>
      </c>
      <c r="E77" s="955">
        <f>E16</f>
        <v>30000</v>
      </c>
      <c r="F77" s="294">
        <f t="shared" ref="F77:L77" si="54">F16</f>
        <v>50000</v>
      </c>
      <c r="G77" s="294">
        <f t="shared" si="54"/>
        <v>160000</v>
      </c>
      <c r="H77" s="294">
        <f t="shared" si="54"/>
        <v>1250000</v>
      </c>
      <c r="I77" s="294">
        <f t="shared" si="54"/>
        <v>2000000</v>
      </c>
      <c r="J77" s="294">
        <f t="shared" si="54"/>
        <v>10000000</v>
      </c>
      <c r="K77" s="294">
        <f t="shared" si="54"/>
        <v>24000000</v>
      </c>
      <c r="L77" s="956">
        <f t="shared" si="54"/>
        <v>24000000</v>
      </c>
      <c r="M77" s="273"/>
      <c r="N77" s="472"/>
      <c r="O77" s="272"/>
      <c r="P77" s="272"/>
      <c r="Q77" s="855" t="s">
        <v>136</v>
      </c>
      <c r="R77" s="955">
        <f>R16</f>
        <v>30000</v>
      </c>
      <c r="S77" s="294">
        <f t="shared" ref="S77:Y77" si="55">S16</f>
        <v>50000</v>
      </c>
      <c r="T77" s="294">
        <f t="shared" si="55"/>
        <v>160000</v>
      </c>
      <c r="U77" s="294">
        <f t="shared" si="55"/>
        <v>1250000</v>
      </c>
      <c r="V77" s="294">
        <f t="shared" si="55"/>
        <v>2000000</v>
      </c>
      <c r="W77" s="294">
        <f t="shared" si="55"/>
        <v>10000000</v>
      </c>
      <c r="X77" s="294">
        <f t="shared" si="55"/>
        <v>24000000</v>
      </c>
      <c r="Y77" s="956">
        <f t="shared" si="55"/>
        <v>24000000</v>
      </c>
      <c r="AA77" s="472"/>
      <c r="AB77" s="272"/>
      <c r="AC77" s="272"/>
      <c r="AD77" s="855" t="s">
        <v>136</v>
      </c>
      <c r="AE77" s="955">
        <f>AE16</f>
        <v>30000</v>
      </c>
      <c r="AF77" s="294">
        <f t="shared" ref="AF77:AL77" si="56">AF16</f>
        <v>50000</v>
      </c>
      <c r="AG77" s="294">
        <f t="shared" si="56"/>
        <v>160000</v>
      </c>
      <c r="AH77" s="294">
        <f t="shared" si="56"/>
        <v>1250000</v>
      </c>
      <c r="AI77" s="294">
        <f t="shared" si="56"/>
        <v>2000000</v>
      </c>
      <c r="AJ77" s="294">
        <f t="shared" si="56"/>
        <v>10000000</v>
      </c>
      <c r="AK77" s="294">
        <f t="shared" si="56"/>
        <v>24000000</v>
      </c>
      <c r="AL77" s="956">
        <f t="shared" si="56"/>
        <v>24000000</v>
      </c>
    </row>
    <row r="78" spans="1:38">
      <c r="A78" s="472"/>
      <c r="B78" s="272"/>
      <c r="C78" s="272"/>
      <c r="D78" s="855" t="s">
        <v>137</v>
      </c>
      <c r="E78" s="1011">
        <f>E75/E77</f>
        <v>0</v>
      </c>
      <c r="F78" s="293">
        <f t="shared" ref="F78:L78" si="57">F75/F77</f>
        <v>0</v>
      </c>
      <c r="G78" s="293">
        <f t="shared" si="57"/>
        <v>0</v>
      </c>
      <c r="H78" s="293">
        <f t="shared" si="57"/>
        <v>0</v>
      </c>
      <c r="I78" s="293">
        <f t="shared" si="57"/>
        <v>0</v>
      </c>
      <c r="J78" s="293">
        <f t="shared" si="57"/>
        <v>0</v>
      </c>
      <c r="K78" s="293">
        <f t="shared" si="57"/>
        <v>0</v>
      </c>
      <c r="L78" s="978">
        <f t="shared" si="57"/>
        <v>0</v>
      </c>
      <c r="M78" s="347"/>
      <c r="N78" s="472"/>
      <c r="O78" s="272"/>
      <c r="P78" s="272"/>
      <c r="Q78" s="855" t="s">
        <v>137</v>
      </c>
      <c r="R78" s="1011">
        <f>R75/R77</f>
        <v>0</v>
      </c>
      <c r="S78" s="293">
        <f t="shared" ref="S78:Y78" si="58">S75/S77</f>
        <v>0</v>
      </c>
      <c r="T78" s="293">
        <f t="shared" si="58"/>
        <v>0</v>
      </c>
      <c r="U78" s="293">
        <f t="shared" si="58"/>
        <v>0</v>
      </c>
      <c r="V78" s="293">
        <f t="shared" si="58"/>
        <v>0</v>
      </c>
      <c r="W78" s="293">
        <f t="shared" si="58"/>
        <v>0</v>
      </c>
      <c r="X78" s="293">
        <f t="shared" si="58"/>
        <v>0</v>
      </c>
      <c r="Y78" s="978">
        <f t="shared" si="58"/>
        <v>0</v>
      </c>
      <c r="AA78" s="472"/>
      <c r="AB78" s="272"/>
      <c r="AC78" s="272"/>
      <c r="AD78" s="855" t="s">
        <v>137</v>
      </c>
      <c r="AE78" s="1011">
        <f>AE75/AE77</f>
        <v>0</v>
      </c>
      <c r="AF78" s="293">
        <f t="shared" ref="AF78:AL78" si="59">AF75/AF77</f>
        <v>0</v>
      </c>
      <c r="AG78" s="293">
        <f t="shared" si="59"/>
        <v>0</v>
      </c>
      <c r="AH78" s="293">
        <f t="shared" si="59"/>
        <v>0</v>
      </c>
      <c r="AI78" s="293">
        <f t="shared" si="59"/>
        <v>0</v>
      </c>
      <c r="AJ78" s="293">
        <f t="shared" si="59"/>
        <v>0</v>
      </c>
      <c r="AK78" s="293">
        <f t="shared" si="59"/>
        <v>0</v>
      </c>
      <c r="AL78" s="978">
        <f t="shared" si="59"/>
        <v>0</v>
      </c>
    </row>
    <row r="79" spans="1:38">
      <c r="A79" s="472"/>
      <c r="B79" s="272"/>
      <c r="C79" s="272"/>
      <c r="D79" s="842"/>
      <c r="E79" s="950"/>
      <c r="F79" s="327"/>
      <c r="G79" s="327"/>
      <c r="H79" s="327"/>
      <c r="I79" s="327"/>
      <c r="J79" s="327"/>
      <c r="K79" s="327"/>
      <c r="L79" s="951"/>
      <c r="M79" s="351"/>
      <c r="N79" s="472"/>
      <c r="O79" s="272"/>
      <c r="P79" s="272"/>
      <c r="Q79" s="842"/>
      <c r="R79" s="950"/>
      <c r="S79" s="327"/>
      <c r="T79" s="327"/>
      <c r="U79" s="327"/>
      <c r="V79" s="327"/>
      <c r="W79" s="327"/>
      <c r="X79" s="327"/>
      <c r="Y79" s="951"/>
      <c r="AA79" s="472"/>
      <c r="AB79" s="272"/>
      <c r="AC79" s="272"/>
      <c r="AD79" s="842"/>
      <c r="AE79" s="950"/>
      <c r="AF79" s="327"/>
      <c r="AG79" s="327"/>
      <c r="AH79" s="327"/>
      <c r="AI79" s="327"/>
      <c r="AJ79" s="327"/>
      <c r="AK79" s="327"/>
      <c r="AL79" s="951"/>
    </row>
    <row r="80" spans="1:38">
      <c r="A80" s="472"/>
      <c r="B80" s="801" t="s">
        <v>894</v>
      </c>
      <c r="C80" s="801" t="s">
        <v>443</v>
      </c>
      <c r="D80" s="843"/>
      <c r="E80" s="946"/>
      <c r="F80" s="272"/>
      <c r="G80" s="272"/>
      <c r="H80" s="272"/>
      <c r="I80" s="272"/>
      <c r="J80" s="272"/>
      <c r="K80" s="272"/>
      <c r="L80" s="894"/>
      <c r="M80" s="255"/>
      <c r="N80" s="472"/>
      <c r="O80" s="801" t="s">
        <v>894</v>
      </c>
      <c r="P80" s="801" t="s">
        <v>443</v>
      </c>
      <c r="Q80" s="843"/>
      <c r="R80" s="946"/>
      <c r="S80" s="272"/>
      <c r="T80" s="272"/>
      <c r="U80" s="272"/>
      <c r="V80" s="272"/>
      <c r="W80" s="272"/>
      <c r="X80" s="272"/>
      <c r="Y80" s="894"/>
      <c r="AA80" s="472"/>
      <c r="AB80" s="801" t="s">
        <v>894</v>
      </c>
      <c r="AC80" s="801" t="s">
        <v>443</v>
      </c>
      <c r="AD80" s="843"/>
      <c r="AE80" s="946"/>
      <c r="AF80" s="272"/>
      <c r="AG80" s="272"/>
      <c r="AH80" s="272"/>
      <c r="AI80" s="272"/>
      <c r="AJ80" s="272"/>
      <c r="AK80" s="272"/>
      <c r="AL80" s="894"/>
    </row>
    <row r="81" spans="1:38" s="299" customFormat="1">
      <c r="A81" s="811"/>
      <c r="B81" s="296"/>
      <c r="C81" s="296"/>
      <c r="D81" s="855" t="s">
        <v>155</v>
      </c>
      <c r="E81" s="954"/>
      <c r="F81" s="979"/>
      <c r="G81" s="979"/>
      <c r="H81" s="979"/>
      <c r="I81" s="979"/>
      <c r="J81" s="979"/>
      <c r="K81" s="979"/>
      <c r="L81" s="980"/>
      <c r="M81" s="859"/>
      <c r="N81" s="811"/>
      <c r="O81" s="296"/>
      <c r="P81" s="352" t="s">
        <v>101</v>
      </c>
      <c r="Q81" s="855" t="s">
        <v>155</v>
      </c>
      <c r="R81" s="954"/>
      <c r="S81" s="979"/>
      <c r="T81" s="979"/>
      <c r="U81" s="979"/>
      <c r="V81" s="979"/>
      <c r="W81" s="979"/>
      <c r="X81" s="979"/>
      <c r="Y81" s="980"/>
      <c r="AA81" s="811"/>
      <c r="AB81" s="296"/>
      <c r="AC81" s="296"/>
      <c r="AD81" s="855" t="s">
        <v>155</v>
      </c>
      <c r="AE81" s="954"/>
      <c r="AF81" s="979"/>
      <c r="AG81" s="979"/>
      <c r="AH81" s="979"/>
      <c r="AI81" s="979"/>
      <c r="AJ81" s="979"/>
      <c r="AK81" s="979"/>
      <c r="AL81" s="980"/>
    </row>
    <row r="82" spans="1:38" s="299" customFormat="1">
      <c r="A82" s="811"/>
      <c r="B82" s="296"/>
      <c r="C82" s="296"/>
      <c r="D82" s="842"/>
      <c r="E82" s="954"/>
      <c r="F82" s="979"/>
      <c r="G82" s="979"/>
      <c r="H82" s="979"/>
      <c r="I82" s="979"/>
      <c r="J82" s="979"/>
      <c r="K82" s="979"/>
      <c r="L82" s="980"/>
      <c r="M82" s="859"/>
      <c r="N82" s="811"/>
      <c r="O82" s="296"/>
      <c r="P82" s="352" t="s">
        <v>102</v>
      </c>
      <c r="Q82" s="855" t="s">
        <v>155</v>
      </c>
      <c r="R82" s="954"/>
      <c r="S82" s="979"/>
      <c r="T82" s="979"/>
      <c r="U82" s="979"/>
      <c r="V82" s="979"/>
      <c r="W82" s="979"/>
      <c r="X82" s="979"/>
      <c r="Y82" s="980"/>
      <c r="AA82" s="811"/>
      <c r="AB82" s="296"/>
      <c r="AC82" s="296"/>
      <c r="AD82" s="855" t="s">
        <v>155</v>
      </c>
      <c r="AE82" s="954"/>
      <c r="AF82" s="979"/>
      <c r="AG82" s="979"/>
      <c r="AH82" s="979"/>
      <c r="AI82" s="979"/>
      <c r="AJ82" s="979"/>
      <c r="AK82" s="979"/>
      <c r="AL82" s="980"/>
    </row>
    <row r="83" spans="1:38" s="299" customFormat="1">
      <c r="A83" s="811"/>
      <c r="B83" s="296"/>
      <c r="C83" s="296"/>
      <c r="D83" s="842"/>
      <c r="E83" s="954"/>
      <c r="F83" s="979"/>
      <c r="G83" s="979"/>
      <c r="H83" s="979"/>
      <c r="I83" s="979"/>
      <c r="J83" s="979"/>
      <c r="K83" s="979"/>
      <c r="L83" s="980"/>
      <c r="M83" s="859"/>
      <c r="N83" s="811"/>
      <c r="O83" s="296"/>
      <c r="P83" s="296"/>
      <c r="Q83" s="842"/>
      <c r="R83" s="954"/>
      <c r="S83" s="979"/>
      <c r="T83" s="979"/>
      <c r="U83" s="979"/>
      <c r="V83" s="979"/>
      <c r="W83" s="979"/>
      <c r="X83" s="979"/>
      <c r="Y83" s="980"/>
      <c r="AA83" s="811"/>
      <c r="AB83" s="296"/>
      <c r="AC83" s="296"/>
      <c r="AD83" s="842"/>
      <c r="AE83" s="954"/>
      <c r="AF83" s="979"/>
      <c r="AG83" s="979"/>
      <c r="AH83" s="979"/>
      <c r="AI83" s="979"/>
      <c r="AJ83" s="979"/>
      <c r="AK83" s="979"/>
      <c r="AL83" s="980"/>
    </row>
    <row r="84" spans="1:38">
      <c r="A84" s="472"/>
      <c r="B84" s="272"/>
      <c r="C84" s="272"/>
      <c r="D84" s="855" t="s">
        <v>136</v>
      </c>
      <c r="E84" s="940">
        <f>E16</f>
        <v>30000</v>
      </c>
      <c r="F84" s="284">
        <f t="shared" ref="F84:L84" si="60">F16</f>
        <v>50000</v>
      </c>
      <c r="G84" s="284">
        <f t="shared" si="60"/>
        <v>160000</v>
      </c>
      <c r="H84" s="284">
        <f t="shared" si="60"/>
        <v>1250000</v>
      </c>
      <c r="I84" s="284">
        <f t="shared" si="60"/>
        <v>2000000</v>
      </c>
      <c r="J84" s="284">
        <f t="shared" si="60"/>
        <v>10000000</v>
      </c>
      <c r="K84" s="284">
        <f t="shared" si="60"/>
        <v>24000000</v>
      </c>
      <c r="L84" s="941">
        <f t="shared" si="60"/>
        <v>24000000</v>
      </c>
      <c r="M84" s="346"/>
      <c r="N84" s="472"/>
      <c r="O84" s="272"/>
      <c r="P84" s="272"/>
      <c r="Q84" s="855" t="s">
        <v>136</v>
      </c>
      <c r="R84" s="940">
        <f>R16</f>
        <v>30000</v>
      </c>
      <c r="S84" s="284">
        <f t="shared" ref="S84:Y84" si="61">S16</f>
        <v>50000</v>
      </c>
      <c r="T84" s="284">
        <f t="shared" si="61"/>
        <v>160000</v>
      </c>
      <c r="U84" s="284">
        <f t="shared" si="61"/>
        <v>1250000</v>
      </c>
      <c r="V84" s="284">
        <f t="shared" si="61"/>
        <v>2000000</v>
      </c>
      <c r="W84" s="284">
        <f t="shared" si="61"/>
        <v>10000000</v>
      </c>
      <c r="X84" s="284">
        <f t="shared" si="61"/>
        <v>24000000</v>
      </c>
      <c r="Y84" s="941">
        <f t="shared" si="61"/>
        <v>24000000</v>
      </c>
      <c r="AA84" s="472"/>
      <c r="AB84" s="272"/>
      <c r="AC84" s="272"/>
      <c r="AD84" s="855" t="s">
        <v>136</v>
      </c>
      <c r="AE84" s="940">
        <f>AE16</f>
        <v>30000</v>
      </c>
      <c r="AF84" s="284">
        <f t="shared" ref="AF84:AL84" si="62">AF16</f>
        <v>50000</v>
      </c>
      <c r="AG84" s="284">
        <f t="shared" si="62"/>
        <v>160000</v>
      </c>
      <c r="AH84" s="284">
        <f t="shared" si="62"/>
        <v>1250000</v>
      </c>
      <c r="AI84" s="284">
        <f t="shared" si="62"/>
        <v>2000000</v>
      </c>
      <c r="AJ84" s="284">
        <f t="shared" si="62"/>
        <v>10000000</v>
      </c>
      <c r="AK84" s="284">
        <f t="shared" si="62"/>
        <v>24000000</v>
      </c>
      <c r="AL84" s="941">
        <f t="shared" si="62"/>
        <v>24000000</v>
      </c>
    </row>
    <row r="85" spans="1:38">
      <c r="A85" s="472"/>
      <c r="B85" s="272"/>
      <c r="C85" s="272"/>
      <c r="D85" s="858" t="s">
        <v>139</v>
      </c>
      <c r="E85" s="952">
        <f>E84*(E81+E82)</f>
        <v>0</v>
      </c>
      <c r="F85" s="254">
        <f t="shared" ref="F85:L85" si="63">F84*(F81+F82)</f>
        <v>0</v>
      </c>
      <c r="G85" s="254">
        <f t="shared" si="63"/>
        <v>0</v>
      </c>
      <c r="H85" s="254">
        <f t="shared" si="63"/>
        <v>0</v>
      </c>
      <c r="I85" s="254">
        <f t="shared" si="63"/>
        <v>0</v>
      </c>
      <c r="J85" s="254">
        <f t="shared" si="63"/>
        <v>0</v>
      </c>
      <c r="K85" s="254">
        <f t="shared" si="63"/>
        <v>0</v>
      </c>
      <c r="L85" s="953">
        <f t="shared" si="63"/>
        <v>0</v>
      </c>
      <c r="M85" s="250"/>
      <c r="N85" s="472"/>
      <c r="O85" s="272"/>
      <c r="P85" s="272"/>
      <c r="Q85" s="858" t="s">
        <v>139</v>
      </c>
      <c r="R85" s="952">
        <f>R84*(R81+R82)</f>
        <v>0</v>
      </c>
      <c r="S85" s="254">
        <f t="shared" ref="S85:Y85" si="64">S84*(S81+S82)</f>
        <v>0</v>
      </c>
      <c r="T85" s="254">
        <f t="shared" si="64"/>
        <v>0</v>
      </c>
      <c r="U85" s="254">
        <f t="shared" si="64"/>
        <v>0</v>
      </c>
      <c r="V85" s="254">
        <f t="shared" si="64"/>
        <v>0</v>
      </c>
      <c r="W85" s="254">
        <f t="shared" si="64"/>
        <v>0</v>
      </c>
      <c r="X85" s="254">
        <f t="shared" si="64"/>
        <v>0</v>
      </c>
      <c r="Y85" s="953">
        <f t="shared" si="64"/>
        <v>0</v>
      </c>
      <c r="AA85" s="472"/>
      <c r="AB85" s="272"/>
      <c r="AC85" s="272"/>
      <c r="AD85" s="858" t="s">
        <v>139</v>
      </c>
      <c r="AE85" s="952">
        <f>AE84*(AE81+AE82)</f>
        <v>0</v>
      </c>
      <c r="AF85" s="254">
        <f t="shared" ref="AF85:AL85" si="65">AF84*(AF81+AF82)</f>
        <v>0</v>
      </c>
      <c r="AG85" s="254">
        <f t="shared" si="65"/>
        <v>0</v>
      </c>
      <c r="AH85" s="254">
        <f t="shared" si="65"/>
        <v>0</v>
      </c>
      <c r="AI85" s="254">
        <f t="shared" si="65"/>
        <v>0</v>
      </c>
      <c r="AJ85" s="254">
        <f t="shared" si="65"/>
        <v>0</v>
      </c>
      <c r="AK85" s="254">
        <f t="shared" si="65"/>
        <v>0</v>
      </c>
      <c r="AL85" s="953">
        <f t="shared" si="65"/>
        <v>0</v>
      </c>
    </row>
    <row r="86" spans="1:38">
      <c r="A86" s="472"/>
      <c r="B86" s="272"/>
      <c r="C86" s="272"/>
      <c r="D86" s="842"/>
      <c r="E86" s="946"/>
      <c r="F86" s="272"/>
      <c r="G86" s="272"/>
      <c r="H86" s="272"/>
      <c r="I86" s="272"/>
      <c r="J86" s="272"/>
      <c r="K86" s="272"/>
      <c r="L86" s="894"/>
      <c r="M86" s="255"/>
      <c r="N86" s="472"/>
      <c r="O86" s="272"/>
      <c r="P86" s="272"/>
      <c r="Q86" s="842"/>
      <c r="R86" s="946"/>
      <c r="S86" s="272"/>
      <c r="T86" s="272"/>
      <c r="U86" s="272"/>
      <c r="V86" s="272"/>
      <c r="W86" s="272"/>
      <c r="X86" s="272"/>
      <c r="Y86" s="894"/>
      <c r="AA86" s="472"/>
      <c r="AB86" s="272"/>
      <c r="AC86" s="272"/>
      <c r="AD86" s="842"/>
      <c r="AE86" s="946"/>
      <c r="AF86" s="272"/>
      <c r="AG86" s="272"/>
      <c r="AH86" s="272"/>
      <c r="AI86" s="272"/>
      <c r="AJ86" s="272"/>
      <c r="AK86" s="272"/>
      <c r="AL86" s="894"/>
    </row>
    <row r="87" spans="1:38">
      <c r="A87" s="472"/>
      <c r="B87" s="801" t="s">
        <v>895</v>
      </c>
      <c r="C87" s="801" t="s">
        <v>574</v>
      </c>
      <c r="D87" s="843"/>
      <c r="E87" s="961"/>
      <c r="F87" s="303"/>
      <c r="G87" s="303"/>
      <c r="H87" s="303"/>
      <c r="I87" s="303"/>
      <c r="J87" s="303"/>
      <c r="K87" s="303"/>
      <c r="L87" s="962"/>
      <c r="M87" s="340"/>
      <c r="N87" s="472"/>
      <c r="O87" s="801" t="s">
        <v>895</v>
      </c>
      <c r="P87" s="801" t="s">
        <v>574</v>
      </c>
      <c r="Q87" s="843"/>
      <c r="R87" s="961"/>
      <c r="S87" s="303"/>
      <c r="T87" s="303"/>
      <c r="U87" s="303"/>
      <c r="V87" s="303"/>
      <c r="W87" s="303"/>
      <c r="X87" s="303"/>
      <c r="Y87" s="962"/>
      <c r="AA87" s="472"/>
      <c r="AB87" s="801" t="s">
        <v>895</v>
      </c>
      <c r="AC87" s="801" t="s">
        <v>574</v>
      </c>
      <c r="AD87" s="843"/>
      <c r="AE87" s="961"/>
      <c r="AF87" s="303"/>
      <c r="AG87" s="303"/>
      <c r="AH87" s="303"/>
      <c r="AI87" s="303"/>
      <c r="AJ87" s="303"/>
      <c r="AK87" s="303"/>
      <c r="AL87" s="962"/>
    </row>
    <row r="88" spans="1:38" s="299" customFormat="1">
      <c r="A88" s="811"/>
      <c r="B88" s="296"/>
      <c r="C88" s="296"/>
      <c r="D88" s="855" t="s">
        <v>183</v>
      </c>
      <c r="E88" s="1014"/>
      <c r="F88" s="256"/>
      <c r="G88" s="341"/>
      <c r="H88" s="256"/>
      <c r="I88" s="256"/>
      <c r="J88" s="256"/>
      <c r="K88" s="256"/>
      <c r="L88" s="981"/>
      <c r="M88" s="608"/>
      <c r="N88" s="811"/>
      <c r="O88" s="296"/>
      <c r="P88" s="296"/>
      <c r="Q88" s="855" t="s">
        <v>183</v>
      </c>
      <c r="R88" s="1014"/>
      <c r="S88" s="256"/>
      <c r="T88" s="341"/>
      <c r="U88" s="256"/>
      <c r="V88" s="256"/>
      <c r="W88" s="256"/>
      <c r="X88" s="256"/>
      <c r="Y88" s="981"/>
      <c r="AA88" s="811"/>
      <c r="AB88" s="296"/>
      <c r="AC88" s="296"/>
      <c r="AD88" s="855" t="s">
        <v>183</v>
      </c>
      <c r="AE88" s="1014"/>
      <c r="AF88" s="256"/>
      <c r="AG88" s="341"/>
      <c r="AH88" s="256"/>
      <c r="AI88" s="256"/>
      <c r="AJ88" s="256"/>
      <c r="AK88" s="256"/>
      <c r="AL88" s="981"/>
    </row>
    <row r="89" spans="1:38">
      <c r="A89" s="472"/>
      <c r="B89" s="272"/>
      <c r="C89" s="272"/>
      <c r="D89" s="855" t="s">
        <v>140</v>
      </c>
      <c r="E89" s="946"/>
      <c r="F89" s="272"/>
      <c r="G89" s="272"/>
      <c r="H89" s="272"/>
      <c r="I89" s="272"/>
      <c r="J89" s="272"/>
      <c r="K89" s="272"/>
      <c r="L89" s="894"/>
      <c r="M89" s="255"/>
      <c r="N89" s="472"/>
      <c r="O89" s="272"/>
      <c r="P89" s="272"/>
      <c r="Q89" s="855" t="s">
        <v>140</v>
      </c>
      <c r="R89" s="946"/>
      <c r="S89" s="272"/>
      <c r="T89" s="272"/>
      <c r="U89" s="272"/>
      <c r="V89" s="272"/>
      <c r="W89" s="272"/>
      <c r="X89" s="272"/>
      <c r="Y89" s="894"/>
      <c r="AA89" s="472"/>
      <c r="AB89" s="272"/>
      <c r="AC89" s="272"/>
      <c r="AD89" s="855" t="s">
        <v>140</v>
      </c>
      <c r="AE89" s="946"/>
      <c r="AF89" s="272"/>
      <c r="AG89" s="272"/>
      <c r="AH89" s="272"/>
      <c r="AI89" s="272"/>
      <c r="AJ89" s="272"/>
      <c r="AK89" s="272"/>
      <c r="AL89" s="894"/>
    </row>
    <row r="90" spans="1:38">
      <c r="A90" s="472"/>
      <c r="B90" s="272"/>
      <c r="C90" s="272"/>
      <c r="D90" s="858" t="s">
        <v>139</v>
      </c>
      <c r="E90" s="952"/>
      <c r="F90" s="254"/>
      <c r="G90" s="254"/>
      <c r="H90" s="254"/>
      <c r="I90" s="254"/>
      <c r="J90" s="254"/>
      <c r="K90" s="254"/>
      <c r="L90" s="953"/>
      <c r="M90" s="250"/>
      <c r="N90" s="472"/>
      <c r="O90" s="272"/>
      <c r="P90" s="272"/>
      <c r="Q90" s="858" t="s">
        <v>139</v>
      </c>
      <c r="R90" s="952"/>
      <c r="S90" s="254"/>
      <c r="T90" s="254"/>
      <c r="U90" s="254"/>
      <c r="V90" s="254"/>
      <c r="W90" s="254"/>
      <c r="X90" s="254"/>
      <c r="Y90" s="953"/>
      <c r="AA90" s="472"/>
      <c r="AB90" s="272"/>
      <c r="AC90" s="272"/>
      <c r="AD90" s="858" t="s">
        <v>139</v>
      </c>
      <c r="AE90" s="952"/>
      <c r="AF90" s="254"/>
      <c r="AG90" s="254"/>
      <c r="AH90" s="254"/>
      <c r="AI90" s="254"/>
      <c r="AJ90" s="254"/>
      <c r="AK90" s="254"/>
      <c r="AL90" s="953"/>
    </row>
    <row r="91" spans="1:38">
      <c r="A91" s="472"/>
      <c r="B91" s="272"/>
      <c r="C91" s="272"/>
      <c r="D91" s="860"/>
      <c r="E91" s="952"/>
      <c r="F91" s="254"/>
      <c r="G91" s="254"/>
      <c r="H91" s="254"/>
      <c r="I91" s="254"/>
      <c r="J91" s="254"/>
      <c r="K91" s="254"/>
      <c r="L91" s="953"/>
      <c r="M91" s="250"/>
      <c r="N91" s="472"/>
      <c r="O91" s="272"/>
      <c r="P91" s="272"/>
      <c r="Q91" s="860"/>
      <c r="R91" s="952"/>
      <c r="S91" s="254"/>
      <c r="T91" s="254"/>
      <c r="U91" s="254"/>
      <c r="V91" s="254"/>
      <c r="W91" s="254"/>
      <c r="X91" s="254"/>
      <c r="Y91" s="953"/>
      <c r="AA91" s="472"/>
      <c r="AB91" s="272"/>
      <c r="AC91" s="272"/>
      <c r="AD91" s="860"/>
      <c r="AE91" s="952"/>
      <c r="AF91" s="254"/>
      <c r="AG91" s="254"/>
      <c r="AH91" s="254"/>
      <c r="AI91" s="254"/>
      <c r="AJ91" s="254"/>
      <c r="AK91" s="254"/>
      <c r="AL91" s="953"/>
    </row>
    <row r="92" spans="1:38" s="477" customFormat="1">
      <c r="A92" s="551" t="s">
        <v>141</v>
      </c>
      <c r="B92" s="248"/>
      <c r="C92" s="248"/>
      <c r="D92" s="861"/>
      <c r="E92" s="1015">
        <f>E90+E85+E75</f>
        <v>0</v>
      </c>
      <c r="F92" s="257">
        <f t="shared" ref="F92:L92" si="66">F90+F85+F75</f>
        <v>0</v>
      </c>
      <c r="G92" s="257">
        <f t="shared" si="66"/>
        <v>0</v>
      </c>
      <c r="H92" s="257">
        <f t="shared" si="66"/>
        <v>0</v>
      </c>
      <c r="I92" s="257">
        <f t="shared" si="66"/>
        <v>0</v>
      </c>
      <c r="J92" s="257">
        <f t="shared" si="66"/>
        <v>0</v>
      </c>
      <c r="K92" s="257">
        <f t="shared" si="66"/>
        <v>0</v>
      </c>
      <c r="L92" s="991">
        <f t="shared" si="66"/>
        <v>0</v>
      </c>
      <c r="M92" s="250"/>
      <c r="N92" s="551" t="s">
        <v>141</v>
      </c>
      <c r="O92" s="248"/>
      <c r="P92" s="248"/>
      <c r="Q92" s="861"/>
      <c r="R92" s="1015">
        <f>R90+R85+R75</f>
        <v>0</v>
      </c>
      <c r="S92" s="257">
        <f t="shared" ref="S92:Y92" si="67">S90+S85+S75</f>
        <v>0</v>
      </c>
      <c r="T92" s="257">
        <f t="shared" si="67"/>
        <v>0</v>
      </c>
      <c r="U92" s="257">
        <f t="shared" si="67"/>
        <v>0</v>
      </c>
      <c r="V92" s="257">
        <f t="shared" si="67"/>
        <v>0</v>
      </c>
      <c r="W92" s="257">
        <f t="shared" si="67"/>
        <v>0</v>
      </c>
      <c r="X92" s="257">
        <f t="shared" si="67"/>
        <v>0</v>
      </c>
      <c r="Y92" s="991">
        <f t="shared" si="67"/>
        <v>0</v>
      </c>
      <c r="AA92" s="551" t="s">
        <v>141</v>
      </c>
      <c r="AB92" s="248"/>
      <c r="AC92" s="248"/>
      <c r="AD92" s="861"/>
      <c r="AE92" s="1015">
        <f>AE90+AE85+AE75</f>
        <v>0</v>
      </c>
      <c r="AF92" s="257">
        <f t="shared" ref="AF92:AL92" si="68">AF90+AF85+AF75</f>
        <v>0</v>
      </c>
      <c r="AG92" s="257">
        <f t="shared" si="68"/>
        <v>0</v>
      </c>
      <c r="AH92" s="257">
        <f t="shared" si="68"/>
        <v>0</v>
      </c>
      <c r="AI92" s="257">
        <f t="shared" si="68"/>
        <v>0</v>
      </c>
      <c r="AJ92" s="257">
        <f t="shared" si="68"/>
        <v>0</v>
      </c>
      <c r="AK92" s="257">
        <f t="shared" si="68"/>
        <v>0</v>
      </c>
      <c r="AL92" s="991">
        <f t="shared" si="68"/>
        <v>0</v>
      </c>
    </row>
    <row r="93" spans="1:38">
      <c r="A93" s="472"/>
      <c r="B93" s="272"/>
      <c r="C93" s="272"/>
      <c r="D93" s="855" t="s">
        <v>136</v>
      </c>
      <c r="E93" s="955">
        <f>E16</f>
        <v>30000</v>
      </c>
      <c r="F93" s="294">
        <f t="shared" ref="F93:L93" si="69">F16</f>
        <v>50000</v>
      </c>
      <c r="G93" s="294">
        <f t="shared" si="69"/>
        <v>160000</v>
      </c>
      <c r="H93" s="294">
        <f t="shared" si="69"/>
        <v>1250000</v>
      </c>
      <c r="I93" s="294">
        <f t="shared" si="69"/>
        <v>2000000</v>
      </c>
      <c r="J93" s="294">
        <f t="shared" si="69"/>
        <v>10000000</v>
      </c>
      <c r="K93" s="294">
        <f t="shared" si="69"/>
        <v>24000000</v>
      </c>
      <c r="L93" s="956">
        <f t="shared" si="69"/>
        <v>24000000</v>
      </c>
      <c r="M93" s="273"/>
      <c r="N93" s="472"/>
      <c r="O93" s="272"/>
      <c r="P93" s="272"/>
      <c r="Q93" s="855" t="s">
        <v>136</v>
      </c>
      <c r="R93" s="955">
        <f>R16</f>
        <v>30000</v>
      </c>
      <c r="S93" s="294">
        <f t="shared" ref="S93:Y93" si="70">S16</f>
        <v>50000</v>
      </c>
      <c r="T93" s="294">
        <f t="shared" si="70"/>
        <v>160000</v>
      </c>
      <c r="U93" s="294">
        <f t="shared" si="70"/>
        <v>1250000</v>
      </c>
      <c r="V93" s="294">
        <f t="shared" si="70"/>
        <v>2000000</v>
      </c>
      <c r="W93" s="294">
        <f t="shared" si="70"/>
        <v>10000000</v>
      </c>
      <c r="X93" s="294">
        <f t="shared" si="70"/>
        <v>24000000</v>
      </c>
      <c r="Y93" s="956">
        <f t="shared" si="70"/>
        <v>24000000</v>
      </c>
      <c r="AA93" s="472"/>
      <c r="AB93" s="272"/>
      <c r="AC93" s="272"/>
      <c r="AD93" s="855" t="s">
        <v>136</v>
      </c>
      <c r="AE93" s="955">
        <f>AE16</f>
        <v>30000</v>
      </c>
      <c r="AF93" s="294">
        <f t="shared" ref="AF93:AL93" si="71">AF16</f>
        <v>50000</v>
      </c>
      <c r="AG93" s="294">
        <f t="shared" si="71"/>
        <v>160000</v>
      </c>
      <c r="AH93" s="294">
        <f t="shared" si="71"/>
        <v>1250000</v>
      </c>
      <c r="AI93" s="294">
        <f t="shared" si="71"/>
        <v>2000000</v>
      </c>
      <c r="AJ93" s="294">
        <f t="shared" si="71"/>
        <v>10000000</v>
      </c>
      <c r="AK93" s="294">
        <f t="shared" si="71"/>
        <v>24000000</v>
      </c>
      <c r="AL93" s="956">
        <f t="shared" si="71"/>
        <v>24000000</v>
      </c>
    </row>
    <row r="94" spans="1:38">
      <c r="A94" s="472"/>
      <c r="B94" s="272"/>
      <c r="C94" s="272"/>
      <c r="D94" s="855" t="s">
        <v>137</v>
      </c>
      <c r="E94" s="1011">
        <f>E92/E93</f>
        <v>0</v>
      </c>
      <c r="F94" s="293">
        <f t="shared" ref="F94:L94" si="72">F92/F93</f>
        <v>0</v>
      </c>
      <c r="G94" s="293">
        <f t="shared" si="72"/>
        <v>0</v>
      </c>
      <c r="H94" s="293">
        <f t="shared" si="72"/>
        <v>0</v>
      </c>
      <c r="I94" s="293">
        <f t="shared" si="72"/>
        <v>0</v>
      </c>
      <c r="J94" s="293">
        <f t="shared" si="72"/>
        <v>0</v>
      </c>
      <c r="K94" s="293">
        <f t="shared" si="72"/>
        <v>0</v>
      </c>
      <c r="L94" s="978">
        <f t="shared" si="72"/>
        <v>0</v>
      </c>
      <c r="M94" s="347"/>
      <c r="N94" s="472"/>
      <c r="O94" s="272"/>
      <c r="P94" s="272"/>
      <c r="Q94" s="855" t="s">
        <v>137</v>
      </c>
      <c r="R94" s="1011">
        <f>R92/R93</f>
        <v>0</v>
      </c>
      <c r="S94" s="293">
        <f t="shared" ref="S94:Y94" si="73">S92/S93</f>
        <v>0</v>
      </c>
      <c r="T94" s="293">
        <f t="shared" si="73"/>
        <v>0</v>
      </c>
      <c r="U94" s="293">
        <f t="shared" si="73"/>
        <v>0</v>
      </c>
      <c r="V94" s="293">
        <f t="shared" si="73"/>
        <v>0</v>
      </c>
      <c r="W94" s="293">
        <f t="shared" si="73"/>
        <v>0</v>
      </c>
      <c r="X94" s="293">
        <f t="shared" si="73"/>
        <v>0</v>
      </c>
      <c r="Y94" s="978">
        <f t="shared" si="73"/>
        <v>0</v>
      </c>
      <c r="AA94" s="472"/>
      <c r="AB94" s="272"/>
      <c r="AC94" s="272"/>
      <c r="AD94" s="855" t="s">
        <v>137</v>
      </c>
      <c r="AE94" s="1011">
        <f>AE92/AE93</f>
        <v>0</v>
      </c>
      <c r="AF94" s="293">
        <f t="shared" ref="AF94:AL94" si="74">AF92/AF93</f>
        <v>0</v>
      </c>
      <c r="AG94" s="293">
        <f t="shared" si="74"/>
        <v>0</v>
      </c>
      <c r="AH94" s="293">
        <f t="shared" si="74"/>
        <v>0</v>
      </c>
      <c r="AI94" s="293">
        <f t="shared" si="74"/>
        <v>0</v>
      </c>
      <c r="AJ94" s="293">
        <f t="shared" si="74"/>
        <v>0</v>
      </c>
      <c r="AK94" s="293">
        <f t="shared" si="74"/>
        <v>0</v>
      </c>
      <c r="AL94" s="978">
        <f t="shared" si="74"/>
        <v>0</v>
      </c>
    </row>
    <row r="95" spans="1:38">
      <c r="A95" s="472"/>
      <c r="B95" s="272"/>
      <c r="C95" s="272"/>
      <c r="D95" s="842"/>
      <c r="E95" s="946"/>
      <c r="F95" s="272"/>
      <c r="G95" s="272"/>
      <c r="H95" s="272"/>
      <c r="I95" s="272"/>
      <c r="J95" s="272"/>
      <c r="K95" s="272"/>
      <c r="L95" s="894"/>
      <c r="M95" s="255"/>
      <c r="N95" s="472"/>
      <c r="O95" s="272"/>
      <c r="P95" s="272"/>
      <c r="Q95" s="842"/>
      <c r="R95" s="946"/>
      <c r="S95" s="272"/>
      <c r="T95" s="272"/>
      <c r="U95" s="272"/>
      <c r="V95" s="272"/>
      <c r="W95" s="272"/>
      <c r="X95" s="272"/>
      <c r="Y95" s="894"/>
      <c r="AA95" s="472"/>
      <c r="AB95" s="272"/>
      <c r="AC95" s="272"/>
      <c r="AD95" s="842"/>
      <c r="AE95" s="946"/>
      <c r="AF95" s="272"/>
      <c r="AG95" s="272"/>
      <c r="AH95" s="272"/>
      <c r="AI95" s="272"/>
      <c r="AJ95" s="272"/>
      <c r="AK95" s="272"/>
      <c r="AL95" s="894"/>
    </row>
    <row r="96" spans="1:38" ht="15.75">
      <c r="A96" s="799">
        <v>2</v>
      </c>
      <c r="B96" s="800" t="s">
        <v>444</v>
      </c>
      <c r="C96" s="272"/>
      <c r="D96" s="842"/>
      <c r="E96" s="946"/>
      <c r="F96" s="272"/>
      <c r="G96" s="272"/>
      <c r="H96" s="272"/>
      <c r="I96" s="272"/>
      <c r="J96" s="272"/>
      <c r="K96" s="272"/>
      <c r="L96" s="894"/>
      <c r="M96" s="255"/>
      <c r="N96" s="799">
        <v>2</v>
      </c>
      <c r="O96" s="800" t="s">
        <v>444</v>
      </c>
      <c r="P96" s="272"/>
      <c r="Q96" s="842"/>
      <c r="R96" s="946"/>
      <c r="S96" s="272"/>
      <c r="T96" s="272"/>
      <c r="U96" s="272"/>
      <c r="V96" s="272"/>
      <c r="W96" s="272"/>
      <c r="X96" s="272"/>
      <c r="Y96" s="894"/>
      <c r="AA96" s="799">
        <v>2</v>
      </c>
      <c r="AB96" s="800" t="s">
        <v>444</v>
      </c>
      <c r="AC96" s="272"/>
      <c r="AD96" s="842"/>
      <c r="AE96" s="946"/>
      <c r="AF96" s="272"/>
      <c r="AG96" s="272"/>
      <c r="AH96" s="272"/>
      <c r="AI96" s="272"/>
      <c r="AJ96" s="272"/>
      <c r="AK96" s="272"/>
      <c r="AL96" s="894"/>
    </row>
    <row r="97" spans="1:38" s="299" customFormat="1">
      <c r="A97" s="811"/>
      <c r="B97" s="296"/>
      <c r="C97" s="296"/>
      <c r="D97" s="855" t="s">
        <v>155</v>
      </c>
      <c r="E97" s="960"/>
      <c r="F97" s="979"/>
      <c r="G97" s="979"/>
      <c r="H97" s="979"/>
      <c r="I97" s="979"/>
      <c r="J97" s="979"/>
      <c r="K97" s="979"/>
      <c r="L97" s="980"/>
      <c r="M97" s="859"/>
      <c r="N97" s="811"/>
      <c r="O97" s="296"/>
      <c r="P97" s="296"/>
      <c r="Q97" s="855" t="s">
        <v>155</v>
      </c>
      <c r="R97" s="960"/>
      <c r="S97" s="979"/>
      <c r="T97" s="979"/>
      <c r="U97" s="979"/>
      <c r="V97" s="979"/>
      <c r="W97" s="979"/>
      <c r="X97" s="979"/>
      <c r="Y97" s="980"/>
      <c r="AA97" s="811"/>
      <c r="AB97" s="296"/>
      <c r="AC97" s="296"/>
      <c r="AD97" s="855" t="s">
        <v>155</v>
      </c>
      <c r="AE97" s="960"/>
      <c r="AF97" s="979"/>
      <c r="AG97" s="979"/>
      <c r="AH97" s="979"/>
      <c r="AI97" s="979"/>
      <c r="AJ97" s="979"/>
      <c r="AK97" s="979"/>
      <c r="AL97" s="980"/>
    </row>
    <row r="98" spans="1:38">
      <c r="A98" s="472"/>
      <c r="B98" s="272"/>
      <c r="C98" s="272"/>
      <c r="D98" s="855" t="s">
        <v>136</v>
      </c>
      <c r="E98" s="940">
        <f>E93</f>
        <v>30000</v>
      </c>
      <c r="F98" s="284">
        <f t="shared" ref="F98:L98" si="75">F93</f>
        <v>50000</v>
      </c>
      <c r="G98" s="284">
        <f t="shared" si="75"/>
        <v>160000</v>
      </c>
      <c r="H98" s="284">
        <f t="shared" si="75"/>
        <v>1250000</v>
      </c>
      <c r="I98" s="284">
        <f t="shared" si="75"/>
        <v>2000000</v>
      </c>
      <c r="J98" s="284">
        <f t="shared" si="75"/>
        <v>10000000</v>
      </c>
      <c r="K98" s="284">
        <f t="shared" si="75"/>
        <v>24000000</v>
      </c>
      <c r="L98" s="941">
        <f t="shared" si="75"/>
        <v>24000000</v>
      </c>
      <c r="M98" s="346"/>
      <c r="N98" s="472"/>
      <c r="O98" s="272"/>
      <c r="P98" s="272"/>
      <c r="Q98" s="855" t="s">
        <v>136</v>
      </c>
      <c r="R98" s="940">
        <f>R93</f>
        <v>30000</v>
      </c>
      <c r="S98" s="284">
        <f t="shared" ref="S98:Y98" si="76">S93</f>
        <v>50000</v>
      </c>
      <c r="T98" s="284">
        <f t="shared" si="76"/>
        <v>160000</v>
      </c>
      <c r="U98" s="284">
        <f t="shared" si="76"/>
        <v>1250000</v>
      </c>
      <c r="V98" s="284">
        <f t="shared" si="76"/>
        <v>2000000</v>
      </c>
      <c r="W98" s="284">
        <f t="shared" si="76"/>
        <v>10000000</v>
      </c>
      <c r="X98" s="284">
        <f t="shared" si="76"/>
        <v>24000000</v>
      </c>
      <c r="Y98" s="941">
        <f t="shared" si="76"/>
        <v>24000000</v>
      </c>
      <c r="AA98" s="472"/>
      <c r="AB98" s="272"/>
      <c r="AC98" s="272"/>
      <c r="AD98" s="855" t="s">
        <v>136</v>
      </c>
      <c r="AE98" s="940">
        <f>AE93</f>
        <v>30000</v>
      </c>
      <c r="AF98" s="284">
        <f t="shared" ref="AF98:AL98" si="77">AF93</f>
        <v>50000</v>
      </c>
      <c r="AG98" s="284">
        <f t="shared" si="77"/>
        <v>160000</v>
      </c>
      <c r="AH98" s="284">
        <f t="shared" si="77"/>
        <v>1250000</v>
      </c>
      <c r="AI98" s="284">
        <f t="shared" si="77"/>
        <v>2000000</v>
      </c>
      <c r="AJ98" s="284">
        <f t="shared" si="77"/>
        <v>10000000</v>
      </c>
      <c r="AK98" s="284">
        <f t="shared" si="77"/>
        <v>24000000</v>
      </c>
      <c r="AL98" s="941">
        <f t="shared" si="77"/>
        <v>24000000</v>
      </c>
    </row>
    <row r="99" spans="1:38">
      <c r="A99" s="472"/>
      <c r="B99" s="272"/>
      <c r="C99" s="272"/>
      <c r="D99" s="858" t="s">
        <v>139</v>
      </c>
      <c r="E99" s="952">
        <f>E97*E98</f>
        <v>0</v>
      </c>
      <c r="F99" s="254">
        <f t="shared" ref="F99:L99" si="78">F97*F98</f>
        <v>0</v>
      </c>
      <c r="G99" s="254">
        <f t="shared" si="78"/>
        <v>0</v>
      </c>
      <c r="H99" s="254">
        <f t="shared" si="78"/>
        <v>0</v>
      </c>
      <c r="I99" s="254">
        <f t="shared" si="78"/>
        <v>0</v>
      </c>
      <c r="J99" s="254">
        <f t="shared" si="78"/>
        <v>0</v>
      </c>
      <c r="K99" s="254">
        <f t="shared" si="78"/>
        <v>0</v>
      </c>
      <c r="L99" s="953">
        <f t="shared" si="78"/>
        <v>0</v>
      </c>
      <c r="M99" s="250"/>
      <c r="N99" s="472"/>
      <c r="O99" s="272"/>
      <c r="P99" s="272"/>
      <c r="Q99" s="858" t="s">
        <v>139</v>
      </c>
      <c r="R99" s="952">
        <f>R97*R98</f>
        <v>0</v>
      </c>
      <c r="S99" s="254">
        <f t="shared" ref="S99:Y99" si="79">S97*S98</f>
        <v>0</v>
      </c>
      <c r="T99" s="254">
        <f t="shared" si="79"/>
        <v>0</v>
      </c>
      <c r="U99" s="254">
        <f t="shared" si="79"/>
        <v>0</v>
      </c>
      <c r="V99" s="254">
        <f t="shared" si="79"/>
        <v>0</v>
      </c>
      <c r="W99" s="254">
        <f t="shared" si="79"/>
        <v>0</v>
      </c>
      <c r="X99" s="254">
        <f t="shared" si="79"/>
        <v>0</v>
      </c>
      <c r="Y99" s="953">
        <f t="shared" si="79"/>
        <v>0</v>
      </c>
      <c r="AA99" s="472"/>
      <c r="AB99" s="272"/>
      <c r="AC99" s="272"/>
      <c r="AD99" s="858" t="s">
        <v>139</v>
      </c>
      <c r="AE99" s="952">
        <f>AE97*AE98</f>
        <v>0</v>
      </c>
      <c r="AF99" s="254">
        <f t="shared" ref="AF99:AL99" si="80">AF97*AF98</f>
        <v>0</v>
      </c>
      <c r="AG99" s="254">
        <f t="shared" si="80"/>
        <v>0</v>
      </c>
      <c r="AH99" s="254">
        <f t="shared" si="80"/>
        <v>0</v>
      </c>
      <c r="AI99" s="254">
        <f t="shared" si="80"/>
        <v>0</v>
      </c>
      <c r="AJ99" s="254">
        <f t="shared" si="80"/>
        <v>0</v>
      </c>
      <c r="AK99" s="254">
        <f t="shared" si="80"/>
        <v>0</v>
      </c>
      <c r="AL99" s="953">
        <f t="shared" si="80"/>
        <v>0</v>
      </c>
    </row>
    <row r="100" spans="1:38">
      <c r="A100" s="472"/>
      <c r="B100" s="272"/>
      <c r="C100" s="272"/>
      <c r="D100" s="842"/>
      <c r="E100" s="946"/>
      <c r="F100" s="272"/>
      <c r="G100" s="272"/>
      <c r="H100" s="272"/>
      <c r="I100" s="272"/>
      <c r="J100" s="272"/>
      <c r="K100" s="272"/>
      <c r="L100" s="894"/>
      <c r="M100" s="255"/>
      <c r="N100" s="472"/>
      <c r="O100" s="272"/>
      <c r="P100" s="272"/>
      <c r="Q100" s="842"/>
      <c r="R100" s="946"/>
      <c r="S100" s="272"/>
      <c r="T100" s="272"/>
      <c r="U100" s="272"/>
      <c r="V100" s="272"/>
      <c r="W100" s="272"/>
      <c r="X100" s="272"/>
      <c r="Y100" s="894"/>
      <c r="AA100" s="472"/>
      <c r="AB100" s="272"/>
      <c r="AC100" s="272"/>
      <c r="AD100" s="842"/>
      <c r="AE100" s="946"/>
      <c r="AF100" s="272"/>
      <c r="AG100" s="272"/>
      <c r="AH100" s="272"/>
      <c r="AI100" s="272"/>
      <c r="AJ100" s="272"/>
      <c r="AK100" s="272"/>
      <c r="AL100" s="894"/>
    </row>
    <row r="101" spans="1:38" ht="15.75">
      <c r="A101" s="799">
        <v>3</v>
      </c>
      <c r="B101" s="800" t="s">
        <v>445</v>
      </c>
      <c r="C101" s="280"/>
      <c r="D101" s="843"/>
      <c r="E101" s="946"/>
      <c r="F101" s="272"/>
      <c r="G101" s="272"/>
      <c r="H101" s="272"/>
      <c r="I101" s="272"/>
      <c r="J101" s="272"/>
      <c r="K101" s="272"/>
      <c r="L101" s="894"/>
      <c r="M101" s="255"/>
      <c r="N101" s="799">
        <v>3</v>
      </c>
      <c r="O101" s="800" t="s">
        <v>445</v>
      </c>
      <c r="P101" s="280"/>
      <c r="Q101" s="843"/>
      <c r="R101" s="946"/>
      <c r="S101" s="272"/>
      <c r="T101" s="272"/>
      <c r="U101" s="272"/>
      <c r="V101" s="272"/>
      <c r="W101" s="272"/>
      <c r="X101" s="272"/>
      <c r="Y101" s="894"/>
      <c r="AA101" s="799">
        <v>3</v>
      </c>
      <c r="AB101" s="800" t="s">
        <v>445</v>
      </c>
      <c r="AC101" s="280"/>
      <c r="AD101" s="843"/>
      <c r="AE101" s="946"/>
      <c r="AF101" s="272"/>
      <c r="AG101" s="272"/>
      <c r="AH101" s="272"/>
      <c r="AI101" s="272"/>
      <c r="AJ101" s="272"/>
      <c r="AK101" s="272"/>
      <c r="AL101" s="894"/>
    </row>
    <row r="102" spans="1:38">
      <c r="A102" s="472"/>
      <c r="B102" s="801" t="s">
        <v>896</v>
      </c>
      <c r="C102" s="801" t="s">
        <v>142</v>
      </c>
      <c r="D102" s="843"/>
      <c r="E102" s="961"/>
      <c r="F102" s="303"/>
      <c r="G102" s="303"/>
      <c r="H102" s="303"/>
      <c r="I102" s="303"/>
      <c r="J102" s="303"/>
      <c r="K102" s="303"/>
      <c r="L102" s="962"/>
      <c r="M102" s="340"/>
      <c r="N102" s="472"/>
      <c r="O102" s="801" t="s">
        <v>896</v>
      </c>
      <c r="P102" s="801" t="s">
        <v>142</v>
      </c>
      <c r="Q102" s="843"/>
      <c r="R102" s="961"/>
      <c r="S102" s="303"/>
      <c r="T102" s="303"/>
      <c r="U102" s="303"/>
      <c r="V102" s="303"/>
      <c r="W102" s="303"/>
      <c r="X102" s="303"/>
      <c r="Y102" s="962"/>
      <c r="AA102" s="472"/>
      <c r="AB102" s="801" t="s">
        <v>896</v>
      </c>
      <c r="AC102" s="801" t="s">
        <v>142</v>
      </c>
      <c r="AD102" s="843"/>
      <c r="AE102" s="961"/>
      <c r="AF102" s="303"/>
      <c r="AG102" s="303"/>
      <c r="AH102" s="303"/>
      <c r="AI102" s="303"/>
      <c r="AJ102" s="303"/>
      <c r="AK102" s="303"/>
      <c r="AL102" s="962"/>
    </row>
    <row r="103" spans="1:38" s="299" customFormat="1">
      <c r="A103" s="811"/>
      <c r="B103" s="296"/>
      <c r="C103" s="296"/>
      <c r="D103" s="855" t="s">
        <v>155</v>
      </c>
      <c r="E103" s="954"/>
      <c r="F103" s="979"/>
      <c r="G103" s="979"/>
      <c r="H103" s="979"/>
      <c r="I103" s="979"/>
      <c r="J103" s="979"/>
      <c r="K103" s="979"/>
      <c r="L103" s="980"/>
      <c r="M103" s="859"/>
      <c r="N103" s="811"/>
      <c r="O103" s="296"/>
      <c r="P103" s="296"/>
      <c r="Q103" s="855" t="s">
        <v>155</v>
      </c>
      <c r="R103" s="954"/>
      <c r="S103" s="979"/>
      <c r="T103" s="979"/>
      <c r="U103" s="979"/>
      <c r="V103" s="979"/>
      <c r="W103" s="979"/>
      <c r="X103" s="979"/>
      <c r="Y103" s="980"/>
      <c r="AA103" s="811"/>
      <c r="AB103" s="296"/>
      <c r="AC103" s="296"/>
      <c r="AD103" s="855" t="s">
        <v>155</v>
      </c>
      <c r="AE103" s="954"/>
      <c r="AF103" s="979"/>
      <c r="AG103" s="979"/>
      <c r="AH103" s="979"/>
      <c r="AI103" s="979"/>
      <c r="AJ103" s="979"/>
      <c r="AK103" s="979"/>
      <c r="AL103" s="980"/>
    </row>
    <row r="104" spans="1:38">
      <c r="A104" s="472"/>
      <c r="B104" s="272"/>
      <c r="C104" s="272"/>
      <c r="D104" s="855" t="s">
        <v>136</v>
      </c>
      <c r="E104" s="940">
        <f>E98</f>
        <v>30000</v>
      </c>
      <c r="F104" s="284">
        <f t="shared" ref="F104:L104" si="81">F98</f>
        <v>50000</v>
      </c>
      <c r="G104" s="284">
        <f t="shared" si="81"/>
        <v>160000</v>
      </c>
      <c r="H104" s="284">
        <f t="shared" si="81"/>
        <v>1250000</v>
      </c>
      <c r="I104" s="284">
        <f t="shared" si="81"/>
        <v>2000000</v>
      </c>
      <c r="J104" s="284">
        <f t="shared" si="81"/>
        <v>10000000</v>
      </c>
      <c r="K104" s="284">
        <f t="shared" si="81"/>
        <v>24000000</v>
      </c>
      <c r="L104" s="941">
        <f t="shared" si="81"/>
        <v>24000000</v>
      </c>
      <c r="M104" s="346"/>
      <c r="N104" s="472"/>
      <c r="O104" s="272"/>
      <c r="P104" s="272"/>
      <c r="Q104" s="855" t="s">
        <v>136</v>
      </c>
      <c r="R104" s="940">
        <f>R98</f>
        <v>30000</v>
      </c>
      <c r="S104" s="284">
        <f t="shared" ref="S104:Y104" si="82">S98</f>
        <v>50000</v>
      </c>
      <c r="T104" s="284">
        <f t="shared" si="82"/>
        <v>160000</v>
      </c>
      <c r="U104" s="284">
        <f t="shared" si="82"/>
        <v>1250000</v>
      </c>
      <c r="V104" s="284">
        <f t="shared" si="82"/>
        <v>2000000</v>
      </c>
      <c r="W104" s="284">
        <f t="shared" si="82"/>
        <v>10000000</v>
      </c>
      <c r="X104" s="284">
        <f t="shared" si="82"/>
        <v>24000000</v>
      </c>
      <c r="Y104" s="941">
        <f t="shared" si="82"/>
        <v>24000000</v>
      </c>
      <c r="AA104" s="472"/>
      <c r="AB104" s="272"/>
      <c r="AC104" s="272"/>
      <c r="AD104" s="855" t="s">
        <v>136</v>
      </c>
      <c r="AE104" s="940">
        <f>AE98</f>
        <v>30000</v>
      </c>
      <c r="AF104" s="284">
        <f t="shared" ref="AF104:AL104" si="83">AF98</f>
        <v>50000</v>
      </c>
      <c r="AG104" s="284">
        <f t="shared" si="83"/>
        <v>160000</v>
      </c>
      <c r="AH104" s="284">
        <f t="shared" si="83"/>
        <v>1250000</v>
      </c>
      <c r="AI104" s="284">
        <f t="shared" si="83"/>
        <v>2000000</v>
      </c>
      <c r="AJ104" s="284">
        <f t="shared" si="83"/>
        <v>10000000</v>
      </c>
      <c r="AK104" s="284">
        <f t="shared" si="83"/>
        <v>24000000</v>
      </c>
      <c r="AL104" s="941">
        <f t="shared" si="83"/>
        <v>24000000</v>
      </c>
    </row>
    <row r="105" spans="1:38">
      <c r="A105" s="472"/>
      <c r="B105" s="272"/>
      <c r="C105" s="272"/>
      <c r="D105" s="858" t="s">
        <v>139</v>
      </c>
      <c r="E105" s="952">
        <f>E104*E103</f>
        <v>0</v>
      </c>
      <c r="F105" s="254">
        <f t="shared" ref="F105:L105" si="84">F104*F103</f>
        <v>0</v>
      </c>
      <c r="G105" s="254">
        <f t="shared" si="84"/>
        <v>0</v>
      </c>
      <c r="H105" s="254">
        <f t="shared" si="84"/>
        <v>0</v>
      </c>
      <c r="I105" s="254">
        <f t="shared" si="84"/>
        <v>0</v>
      </c>
      <c r="J105" s="254">
        <f t="shared" si="84"/>
        <v>0</v>
      </c>
      <c r="K105" s="254">
        <f t="shared" si="84"/>
        <v>0</v>
      </c>
      <c r="L105" s="953">
        <f t="shared" si="84"/>
        <v>0</v>
      </c>
      <c r="M105" s="250"/>
      <c r="N105" s="472"/>
      <c r="O105" s="272"/>
      <c r="P105" s="272"/>
      <c r="Q105" s="858" t="s">
        <v>139</v>
      </c>
      <c r="R105" s="952">
        <f>R104*R103</f>
        <v>0</v>
      </c>
      <c r="S105" s="254">
        <f t="shared" ref="S105:Y105" si="85">S104*S103</f>
        <v>0</v>
      </c>
      <c r="T105" s="254">
        <f t="shared" si="85"/>
        <v>0</v>
      </c>
      <c r="U105" s="254">
        <f t="shared" si="85"/>
        <v>0</v>
      </c>
      <c r="V105" s="254">
        <f t="shared" si="85"/>
        <v>0</v>
      </c>
      <c r="W105" s="254">
        <f t="shared" si="85"/>
        <v>0</v>
      </c>
      <c r="X105" s="254">
        <f t="shared" si="85"/>
        <v>0</v>
      </c>
      <c r="Y105" s="953">
        <f t="shared" si="85"/>
        <v>0</v>
      </c>
      <c r="AA105" s="472"/>
      <c r="AB105" s="272"/>
      <c r="AC105" s="272"/>
      <c r="AD105" s="858" t="s">
        <v>139</v>
      </c>
      <c r="AE105" s="952">
        <f>AE104*AE103</f>
        <v>0</v>
      </c>
      <c r="AF105" s="254">
        <f t="shared" ref="AF105:AL105" si="86">AF104*AF103</f>
        <v>0</v>
      </c>
      <c r="AG105" s="254">
        <f t="shared" si="86"/>
        <v>0</v>
      </c>
      <c r="AH105" s="254">
        <f t="shared" si="86"/>
        <v>0</v>
      </c>
      <c r="AI105" s="254">
        <f t="shared" si="86"/>
        <v>0</v>
      </c>
      <c r="AJ105" s="254">
        <f t="shared" si="86"/>
        <v>0</v>
      </c>
      <c r="AK105" s="254">
        <f t="shared" si="86"/>
        <v>0</v>
      </c>
      <c r="AL105" s="953">
        <f t="shared" si="86"/>
        <v>0</v>
      </c>
    </row>
    <row r="106" spans="1:38">
      <c r="A106" s="472"/>
      <c r="B106" s="272"/>
      <c r="C106" s="272"/>
      <c r="D106" s="842"/>
      <c r="E106" s="946"/>
      <c r="F106" s="272"/>
      <c r="G106" s="272"/>
      <c r="H106" s="272"/>
      <c r="I106" s="272"/>
      <c r="J106" s="272"/>
      <c r="K106" s="272"/>
      <c r="L106" s="894"/>
      <c r="M106" s="255"/>
      <c r="N106" s="472"/>
      <c r="O106" s="272"/>
      <c r="P106" s="272"/>
      <c r="Q106" s="842"/>
      <c r="R106" s="946"/>
      <c r="S106" s="272"/>
      <c r="T106" s="272"/>
      <c r="U106" s="272"/>
      <c r="V106" s="272"/>
      <c r="W106" s="272"/>
      <c r="X106" s="272"/>
      <c r="Y106" s="894"/>
      <c r="AA106" s="472"/>
      <c r="AB106" s="272"/>
      <c r="AC106" s="272"/>
      <c r="AD106" s="842"/>
      <c r="AE106" s="946"/>
      <c r="AF106" s="272"/>
      <c r="AG106" s="272"/>
      <c r="AH106" s="272"/>
      <c r="AI106" s="272"/>
      <c r="AJ106" s="272"/>
      <c r="AK106" s="272"/>
      <c r="AL106" s="894"/>
    </row>
    <row r="107" spans="1:38">
      <c r="A107" s="472"/>
      <c r="B107" s="801" t="s">
        <v>897</v>
      </c>
      <c r="C107" s="801" t="s">
        <v>143</v>
      </c>
      <c r="D107" s="843"/>
      <c r="E107" s="946"/>
      <c r="F107" s="272"/>
      <c r="G107" s="272"/>
      <c r="H107" s="272"/>
      <c r="I107" s="272"/>
      <c r="J107" s="272"/>
      <c r="K107" s="272"/>
      <c r="L107" s="894"/>
      <c r="M107" s="255"/>
      <c r="N107" s="472"/>
      <c r="O107" s="801" t="s">
        <v>897</v>
      </c>
      <c r="P107" s="801" t="s">
        <v>143</v>
      </c>
      <c r="Q107" s="843"/>
      <c r="R107" s="946"/>
      <c r="S107" s="272"/>
      <c r="T107" s="272"/>
      <c r="U107" s="272"/>
      <c r="V107" s="272"/>
      <c r="W107" s="272"/>
      <c r="X107" s="272"/>
      <c r="Y107" s="894"/>
      <c r="AA107" s="472"/>
      <c r="AB107" s="801" t="s">
        <v>897</v>
      </c>
      <c r="AC107" s="801" t="s">
        <v>143</v>
      </c>
      <c r="AD107" s="843"/>
      <c r="AE107" s="946"/>
      <c r="AF107" s="272"/>
      <c r="AG107" s="272"/>
      <c r="AH107" s="272"/>
      <c r="AI107" s="272"/>
      <c r="AJ107" s="272"/>
      <c r="AK107" s="272"/>
      <c r="AL107" s="894"/>
    </row>
    <row r="108" spans="1:38">
      <c r="A108" s="472"/>
      <c r="B108" s="272"/>
      <c r="C108" s="862" t="s">
        <v>144</v>
      </c>
      <c r="D108" s="842"/>
      <c r="E108" s="946"/>
      <c r="F108" s="272"/>
      <c r="G108" s="272"/>
      <c r="H108" s="272"/>
      <c r="I108" s="272"/>
      <c r="J108" s="272"/>
      <c r="K108" s="272"/>
      <c r="L108" s="894"/>
      <c r="M108" s="255"/>
      <c r="N108" s="472"/>
      <c r="O108" s="272"/>
      <c r="P108" s="862" t="s">
        <v>144</v>
      </c>
      <c r="Q108" s="842"/>
      <c r="R108" s="946"/>
      <c r="S108" s="272"/>
      <c r="T108" s="272"/>
      <c r="U108" s="272"/>
      <c r="V108" s="272"/>
      <c r="W108" s="272"/>
      <c r="X108" s="272"/>
      <c r="Y108" s="894"/>
      <c r="AA108" s="472"/>
      <c r="AB108" s="272"/>
      <c r="AC108" s="862" t="s">
        <v>144</v>
      </c>
      <c r="AD108" s="842"/>
      <c r="AE108" s="946"/>
      <c r="AF108" s="272"/>
      <c r="AG108" s="272"/>
      <c r="AH108" s="272"/>
      <c r="AI108" s="272"/>
      <c r="AJ108" s="272"/>
      <c r="AK108" s="272"/>
      <c r="AL108" s="894"/>
    </row>
    <row r="109" spans="1:38">
      <c r="A109" s="472"/>
      <c r="B109" s="272"/>
      <c r="C109" s="272"/>
      <c r="D109" s="855" t="s">
        <v>136</v>
      </c>
      <c r="E109" s="940">
        <f>E104</f>
        <v>30000</v>
      </c>
      <c r="F109" s="284">
        <f t="shared" ref="F109:L109" si="87">F104</f>
        <v>50000</v>
      </c>
      <c r="G109" s="284">
        <f t="shared" si="87"/>
        <v>160000</v>
      </c>
      <c r="H109" s="284">
        <f t="shared" si="87"/>
        <v>1250000</v>
      </c>
      <c r="I109" s="284">
        <f t="shared" si="87"/>
        <v>2000000</v>
      </c>
      <c r="J109" s="284">
        <f t="shared" si="87"/>
        <v>10000000</v>
      </c>
      <c r="K109" s="284">
        <f t="shared" si="87"/>
        <v>24000000</v>
      </c>
      <c r="L109" s="941">
        <f t="shared" si="87"/>
        <v>24000000</v>
      </c>
      <c r="M109" s="346"/>
      <c r="N109" s="472"/>
      <c r="O109" s="272"/>
      <c r="P109" s="272"/>
      <c r="Q109" s="855" t="s">
        <v>136</v>
      </c>
      <c r="R109" s="940">
        <f>R104</f>
        <v>30000</v>
      </c>
      <c r="S109" s="284">
        <f t="shared" ref="S109:Y109" si="88">S104</f>
        <v>50000</v>
      </c>
      <c r="T109" s="284">
        <f t="shared" si="88"/>
        <v>160000</v>
      </c>
      <c r="U109" s="284">
        <f t="shared" si="88"/>
        <v>1250000</v>
      </c>
      <c r="V109" s="284">
        <f t="shared" si="88"/>
        <v>2000000</v>
      </c>
      <c r="W109" s="284">
        <f t="shared" si="88"/>
        <v>10000000</v>
      </c>
      <c r="X109" s="284">
        <f t="shared" si="88"/>
        <v>24000000</v>
      </c>
      <c r="Y109" s="941">
        <f t="shared" si="88"/>
        <v>24000000</v>
      </c>
      <c r="AA109" s="472"/>
      <c r="AB109" s="272"/>
      <c r="AC109" s="272"/>
      <c r="AD109" s="855" t="s">
        <v>136</v>
      </c>
      <c r="AE109" s="940">
        <f>AE104</f>
        <v>30000</v>
      </c>
      <c r="AF109" s="284">
        <f t="shared" ref="AF109:AL109" si="89">AF104</f>
        <v>50000</v>
      </c>
      <c r="AG109" s="284">
        <f t="shared" si="89"/>
        <v>160000</v>
      </c>
      <c r="AH109" s="284">
        <f t="shared" si="89"/>
        <v>1250000</v>
      </c>
      <c r="AI109" s="284">
        <f t="shared" si="89"/>
        <v>2000000</v>
      </c>
      <c r="AJ109" s="284">
        <f t="shared" si="89"/>
        <v>10000000</v>
      </c>
      <c r="AK109" s="284">
        <f t="shared" si="89"/>
        <v>24000000</v>
      </c>
      <c r="AL109" s="941">
        <f t="shared" si="89"/>
        <v>24000000</v>
      </c>
    </row>
    <row r="110" spans="1:38">
      <c r="A110" s="472"/>
      <c r="B110" s="272"/>
      <c r="C110" s="272"/>
      <c r="D110" s="855" t="s">
        <v>145</v>
      </c>
      <c r="E110" s="940"/>
      <c r="F110" s="284"/>
      <c r="G110" s="284"/>
      <c r="H110" s="284"/>
      <c r="I110" s="284"/>
      <c r="J110" s="284"/>
      <c r="K110" s="284"/>
      <c r="L110" s="941"/>
      <c r="M110" s="346"/>
      <c r="N110" s="472"/>
      <c r="O110" s="272"/>
      <c r="P110" s="272"/>
      <c r="Q110" s="855" t="s">
        <v>145</v>
      </c>
      <c r="R110" s="940"/>
      <c r="S110" s="284"/>
      <c r="T110" s="284"/>
      <c r="U110" s="284"/>
      <c r="V110" s="284"/>
      <c r="W110" s="284"/>
      <c r="X110" s="284"/>
      <c r="Y110" s="941"/>
      <c r="AA110" s="472"/>
      <c r="AB110" s="272"/>
      <c r="AC110" s="272"/>
      <c r="AD110" s="855" t="s">
        <v>145</v>
      </c>
      <c r="AE110" s="940"/>
      <c r="AF110" s="284"/>
      <c r="AG110" s="284"/>
      <c r="AH110" s="284"/>
      <c r="AI110" s="284"/>
      <c r="AJ110" s="284"/>
      <c r="AK110" s="284"/>
      <c r="AL110" s="941"/>
    </row>
    <row r="111" spans="1:38">
      <c r="A111" s="472"/>
      <c r="B111" s="272"/>
      <c r="C111" s="272"/>
      <c r="D111" s="855" t="s">
        <v>146</v>
      </c>
      <c r="E111" s="946"/>
      <c r="F111" s="272"/>
      <c r="G111" s="272"/>
      <c r="H111" s="272"/>
      <c r="I111" s="272"/>
      <c r="J111" s="272"/>
      <c r="K111" s="272"/>
      <c r="L111" s="894"/>
      <c r="M111" s="255"/>
      <c r="N111" s="472"/>
      <c r="O111" s="272"/>
      <c r="P111" s="272"/>
      <c r="Q111" s="855" t="s">
        <v>146</v>
      </c>
      <c r="R111" s="946"/>
      <c r="S111" s="272"/>
      <c r="T111" s="272"/>
      <c r="U111" s="272"/>
      <c r="V111" s="272"/>
      <c r="W111" s="272"/>
      <c r="X111" s="272"/>
      <c r="Y111" s="894"/>
      <c r="AA111" s="472"/>
      <c r="AB111" s="272"/>
      <c r="AC111" s="272"/>
      <c r="AD111" s="855" t="s">
        <v>146</v>
      </c>
      <c r="AE111" s="946"/>
      <c r="AF111" s="272"/>
      <c r="AG111" s="272"/>
      <c r="AH111" s="272"/>
      <c r="AI111" s="272"/>
      <c r="AJ111" s="272"/>
      <c r="AK111" s="272"/>
      <c r="AL111" s="894"/>
    </row>
    <row r="112" spans="1:38">
      <c r="A112" s="472"/>
      <c r="B112" s="272"/>
      <c r="C112" s="272"/>
      <c r="D112" s="855" t="s">
        <v>184</v>
      </c>
      <c r="E112" s="940">
        <f>E109*0.484</f>
        <v>14520</v>
      </c>
      <c r="F112" s="284">
        <f t="shared" ref="F112:L112" si="90">F109*0.484</f>
        <v>24200</v>
      </c>
      <c r="G112" s="284">
        <f t="shared" si="90"/>
        <v>77440</v>
      </c>
      <c r="H112" s="284">
        <f t="shared" si="90"/>
        <v>605000</v>
      </c>
      <c r="I112" s="284">
        <f t="shared" si="90"/>
        <v>968000</v>
      </c>
      <c r="J112" s="284">
        <f t="shared" si="90"/>
        <v>4840000</v>
      </c>
      <c r="K112" s="284">
        <f t="shared" si="90"/>
        <v>11616000</v>
      </c>
      <c r="L112" s="941">
        <f t="shared" si="90"/>
        <v>11616000</v>
      </c>
      <c r="M112" s="346"/>
      <c r="N112" s="472"/>
      <c r="O112" s="272"/>
      <c r="P112" s="272"/>
      <c r="Q112" s="855" t="s">
        <v>184</v>
      </c>
      <c r="R112" s="940">
        <f>R109*0.484</f>
        <v>14520</v>
      </c>
      <c r="S112" s="284">
        <f t="shared" ref="S112:Y112" si="91">S109*0.484</f>
        <v>24200</v>
      </c>
      <c r="T112" s="284">
        <f t="shared" si="91"/>
        <v>77440</v>
      </c>
      <c r="U112" s="284">
        <f t="shared" si="91"/>
        <v>605000</v>
      </c>
      <c r="V112" s="284">
        <f t="shared" si="91"/>
        <v>968000</v>
      </c>
      <c r="W112" s="284">
        <f t="shared" si="91"/>
        <v>4840000</v>
      </c>
      <c r="X112" s="284">
        <f t="shared" si="91"/>
        <v>11616000</v>
      </c>
      <c r="Y112" s="941">
        <f t="shared" si="91"/>
        <v>11616000</v>
      </c>
      <c r="AA112" s="472"/>
      <c r="AB112" s="272"/>
      <c r="AC112" s="272"/>
      <c r="AD112" s="855" t="s">
        <v>184</v>
      </c>
      <c r="AE112" s="940">
        <f>AE109*0.484</f>
        <v>14520</v>
      </c>
      <c r="AF112" s="284">
        <f t="shared" ref="AF112:AL112" si="92">AF109*0.484</f>
        <v>24200</v>
      </c>
      <c r="AG112" s="284">
        <f t="shared" si="92"/>
        <v>77440</v>
      </c>
      <c r="AH112" s="284">
        <f t="shared" si="92"/>
        <v>605000</v>
      </c>
      <c r="AI112" s="284">
        <f t="shared" si="92"/>
        <v>968000</v>
      </c>
      <c r="AJ112" s="284">
        <f t="shared" si="92"/>
        <v>4840000</v>
      </c>
      <c r="AK112" s="284">
        <f t="shared" si="92"/>
        <v>11616000</v>
      </c>
      <c r="AL112" s="941">
        <f t="shared" si="92"/>
        <v>11616000</v>
      </c>
    </row>
    <row r="113" spans="1:38">
      <c r="A113" s="472"/>
      <c r="B113" s="272"/>
      <c r="C113" s="272"/>
      <c r="D113" s="842"/>
      <c r="E113" s="940"/>
      <c r="F113" s="284"/>
      <c r="G113" s="284"/>
      <c r="H113" s="284"/>
      <c r="I113" s="284"/>
      <c r="J113" s="284"/>
      <c r="K113" s="284"/>
      <c r="L113" s="941"/>
      <c r="M113" s="346"/>
      <c r="N113" s="472"/>
      <c r="O113" s="272"/>
      <c r="P113" s="272"/>
      <c r="Q113" s="842"/>
      <c r="R113" s="940"/>
      <c r="S113" s="284"/>
      <c r="T113" s="284"/>
      <c r="U113" s="284"/>
      <c r="V113" s="284"/>
      <c r="W113" s="284"/>
      <c r="X113" s="284"/>
      <c r="Y113" s="941"/>
      <c r="AA113" s="472"/>
      <c r="AB113" s="272"/>
      <c r="AC113" s="272"/>
      <c r="AD113" s="842"/>
      <c r="AE113" s="940"/>
      <c r="AF113" s="284"/>
      <c r="AG113" s="284"/>
      <c r="AH113" s="284"/>
      <c r="AI113" s="284"/>
      <c r="AJ113" s="284"/>
      <c r="AK113" s="284"/>
      <c r="AL113" s="941"/>
    </row>
    <row r="114" spans="1:38">
      <c r="A114" s="472"/>
      <c r="B114" s="272"/>
      <c r="C114" s="862" t="s">
        <v>148</v>
      </c>
      <c r="D114" s="842"/>
      <c r="E114" s="940"/>
      <c r="F114" s="284"/>
      <c r="G114" s="284"/>
      <c r="H114" s="284"/>
      <c r="I114" s="284"/>
      <c r="J114" s="284"/>
      <c r="K114" s="284"/>
      <c r="L114" s="941"/>
      <c r="M114" s="346"/>
      <c r="N114" s="472"/>
      <c r="O114" s="272"/>
      <c r="P114" s="862" t="s">
        <v>148</v>
      </c>
      <c r="Q114" s="842"/>
      <c r="R114" s="940"/>
      <c r="S114" s="284"/>
      <c r="T114" s="284"/>
      <c r="U114" s="284"/>
      <c r="V114" s="284"/>
      <c r="W114" s="284"/>
      <c r="X114" s="284"/>
      <c r="Y114" s="941"/>
      <c r="AA114" s="472"/>
      <c r="AB114" s="272"/>
      <c r="AC114" s="862" t="s">
        <v>148</v>
      </c>
      <c r="AD114" s="842"/>
      <c r="AE114" s="940"/>
      <c r="AF114" s="284"/>
      <c r="AG114" s="284"/>
      <c r="AH114" s="284"/>
      <c r="AI114" s="284"/>
      <c r="AJ114" s="284"/>
      <c r="AK114" s="284"/>
      <c r="AL114" s="941"/>
    </row>
    <row r="115" spans="1:38">
      <c r="A115" s="472"/>
      <c r="B115" s="272"/>
      <c r="C115" s="272"/>
      <c r="D115" s="855" t="s">
        <v>97</v>
      </c>
      <c r="E115" s="940"/>
      <c r="F115" s="284"/>
      <c r="G115" s="284"/>
      <c r="H115" s="284"/>
      <c r="I115" s="284"/>
      <c r="J115" s="284"/>
      <c r="K115" s="284"/>
      <c r="L115" s="941"/>
      <c r="M115" s="346"/>
      <c r="N115" s="472"/>
      <c r="O115" s="272"/>
      <c r="P115" s="272"/>
      <c r="Q115" s="855" t="s">
        <v>97</v>
      </c>
      <c r="R115" s="940"/>
      <c r="S115" s="284"/>
      <c r="T115" s="284"/>
      <c r="U115" s="284"/>
      <c r="V115" s="284"/>
      <c r="W115" s="284"/>
      <c r="X115" s="284"/>
      <c r="Y115" s="941"/>
      <c r="AA115" s="472"/>
      <c r="AB115" s="272"/>
      <c r="AC115" s="272"/>
      <c r="AD115" s="855" t="s">
        <v>97</v>
      </c>
      <c r="AE115" s="940"/>
      <c r="AF115" s="284"/>
      <c r="AG115" s="284"/>
      <c r="AH115" s="284"/>
      <c r="AI115" s="284"/>
      <c r="AJ115" s="284"/>
      <c r="AK115" s="284"/>
      <c r="AL115" s="941"/>
    </row>
    <row r="116" spans="1:38">
      <c r="A116" s="472"/>
      <c r="B116" s="272"/>
      <c r="C116" s="272"/>
      <c r="D116" s="855" t="s">
        <v>98</v>
      </c>
      <c r="E116" s="1016"/>
      <c r="F116" s="293"/>
      <c r="G116" s="293"/>
      <c r="H116" s="293"/>
      <c r="I116" s="293"/>
      <c r="J116" s="293"/>
      <c r="K116" s="293"/>
      <c r="L116" s="978"/>
      <c r="M116" s="347"/>
      <c r="N116" s="472"/>
      <c r="O116" s="272"/>
      <c r="P116" s="272"/>
      <c r="Q116" s="855" t="s">
        <v>98</v>
      </c>
      <c r="R116" s="1016"/>
      <c r="S116" s="293"/>
      <c r="T116" s="293"/>
      <c r="U116" s="293"/>
      <c r="V116" s="293"/>
      <c r="W116" s="293"/>
      <c r="X116" s="293"/>
      <c r="Y116" s="978"/>
      <c r="AA116" s="472"/>
      <c r="AB116" s="272"/>
      <c r="AC116" s="272"/>
      <c r="AD116" s="855" t="s">
        <v>98</v>
      </c>
      <c r="AE116" s="1016"/>
      <c r="AF116" s="293"/>
      <c r="AG116" s="293"/>
      <c r="AH116" s="293"/>
      <c r="AI116" s="293"/>
      <c r="AJ116" s="293"/>
      <c r="AK116" s="293"/>
      <c r="AL116" s="978"/>
    </row>
    <row r="117" spans="1:38">
      <c r="A117" s="472"/>
      <c r="B117" s="272"/>
      <c r="C117" s="272"/>
      <c r="D117" s="858" t="s">
        <v>99</v>
      </c>
      <c r="E117" s="952"/>
      <c r="F117" s="254"/>
      <c r="G117" s="254"/>
      <c r="H117" s="254"/>
      <c r="I117" s="254"/>
      <c r="J117" s="254"/>
      <c r="K117" s="254"/>
      <c r="L117" s="953"/>
      <c r="M117" s="250"/>
      <c r="N117" s="472"/>
      <c r="O117" s="272"/>
      <c r="P117" s="272"/>
      <c r="Q117" s="858" t="s">
        <v>99</v>
      </c>
      <c r="R117" s="952"/>
      <c r="S117" s="254"/>
      <c r="T117" s="254"/>
      <c r="U117" s="254"/>
      <c r="V117" s="254"/>
      <c r="W117" s="254"/>
      <c r="X117" s="254"/>
      <c r="Y117" s="953"/>
      <c r="AA117" s="472"/>
      <c r="AB117" s="272"/>
      <c r="AC117" s="272"/>
      <c r="AD117" s="858" t="s">
        <v>99</v>
      </c>
      <c r="AE117" s="952"/>
      <c r="AF117" s="254"/>
      <c r="AG117" s="254"/>
      <c r="AH117" s="254"/>
      <c r="AI117" s="254"/>
      <c r="AJ117" s="254"/>
      <c r="AK117" s="254"/>
      <c r="AL117" s="953"/>
    </row>
    <row r="118" spans="1:38">
      <c r="A118" s="472"/>
      <c r="B118" s="272"/>
      <c r="C118" s="272"/>
      <c r="D118" s="842"/>
      <c r="E118" s="946"/>
      <c r="F118" s="272"/>
      <c r="G118" s="272"/>
      <c r="H118" s="272"/>
      <c r="I118" s="272"/>
      <c r="J118" s="272"/>
      <c r="K118" s="272"/>
      <c r="L118" s="894"/>
      <c r="M118" s="255"/>
      <c r="N118" s="472"/>
      <c r="O118" s="272"/>
      <c r="P118" s="272"/>
      <c r="Q118" s="842"/>
      <c r="R118" s="946"/>
      <c r="S118" s="272"/>
      <c r="T118" s="272"/>
      <c r="U118" s="272"/>
      <c r="V118" s="272"/>
      <c r="W118" s="272"/>
      <c r="X118" s="272"/>
      <c r="Y118" s="894"/>
      <c r="AA118" s="472"/>
      <c r="AB118" s="272"/>
      <c r="AC118" s="272"/>
      <c r="AD118" s="842"/>
      <c r="AE118" s="946"/>
      <c r="AF118" s="272"/>
      <c r="AG118" s="272"/>
      <c r="AH118" s="272"/>
      <c r="AI118" s="272"/>
      <c r="AJ118" s="272"/>
      <c r="AK118" s="272"/>
      <c r="AL118" s="894"/>
    </row>
    <row r="119" spans="1:38">
      <c r="A119" s="472"/>
      <c r="B119" s="801" t="s">
        <v>898</v>
      </c>
      <c r="C119" s="801" t="s">
        <v>152</v>
      </c>
      <c r="D119" s="843"/>
      <c r="E119" s="961"/>
      <c r="F119" s="303"/>
      <c r="G119" s="303"/>
      <c r="H119" s="303"/>
      <c r="I119" s="303"/>
      <c r="J119" s="303"/>
      <c r="K119" s="303"/>
      <c r="L119" s="962"/>
      <c r="M119" s="340"/>
      <c r="N119" s="472"/>
      <c r="O119" s="801" t="s">
        <v>898</v>
      </c>
      <c r="P119" s="801" t="s">
        <v>152</v>
      </c>
      <c r="Q119" s="843"/>
      <c r="R119" s="961"/>
      <c r="S119" s="303"/>
      <c r="T119" s="303"/>
      <c r="U119" s="303"/>
      <c r="V119" s="303"/>
      <c r="W119" s="303"/>
      <c r="X119" s="303"/>
      <c r="Y119" s="962"/>
      <c r="AA119" s="472"/>
      <c r="AB119" s="801" t="s">
        <v>898</v>
      </c>
      <c r="AC119" s="801" t="s">
        <v>152</v>
      </c>
      <c r="AD119" s="843"/>
      <c r="AE119" s="961"/>
      <c r="AF119" s="303"/>
      <c r="AG119" s="303"/>
      <c r="AH119" s="303"/>
      <c r="AI119" s="303"/>
      <c r="AJ119" s="303"/>
      <c r="AK119" s="303"/>
      <c r="AL119" s="962"/>
    </row>
    <row r="120" spans="1:38">
      <c r="A120" s="472"/>
      <c r="B120" s="272"/>
      <c r="C120" s="272"/>
      <c r="D120" s="858" t="s">
        <v>139</v>
      </c>
      <c r="E120" s="952"/>
      <c r="F120" s="254"/>
      <c r="G120" s="254"/>
      <c r="H120" s="254"/>
      <c r="I120" s="254"/>
      <c r="J120" s="254"/>
      <c r="K120" s="254"/>
      <c r="L120" s="953"/>
      <c r="M120" s="250"/>
      <c r="N120" s="472"/>
      <c r="O120" s="272"/>
      <c r="P120" s="272"/>
      <c r="Q120" s="858" t="s">
        <v>139</v>
      </c>
      <c r="R120" s="952"/>
      <c r="S120" s="254"/>
      <c r="T120" s="254"/>
      <c r="U120" s="254"/>
      <c r="V120" s="254"/>
      <c r="W120" s="254"/>
      <c r="X120" s="254"/>
      <c r="Y120" s="953"/>
      <c r="AA120" s="472"/>
      <c r="AB120" s="272"/>
      <c r="AC120" s="272"/>
      <c r="AD120" s="858" t="s">
        <v>139</v>
      </c>
      <c r="AE120" s="952"/>
      <c r="AF120" s="254"/>
      <c r="AG120" s="254"/>
      <c r="AH120" s="254"/>
      <c r="AI120" s="254"/>
      <c r="AJ120" s="254"/>
      <c r="AK120" s="254"/>
      <c r="AL120" s="953"/>
    </row>
    <row r="121" spans="1:38">
      <c r="A121" s="472"/>
      <c r="B121" s="272"/>
      <c r="C121" s="272"/>
      <c r="D121" s="842"/>
      <c r="E121" s="946"/>
      <c r="F121" s="272"/>
      <c r="G121" s="272"/>
      <c r="H121" s="272"/>
      <c r="I121" s="272"/>
      <c r="J121" s="272"/>
      <c r="K121" s="272"/>
      <c r="L121" s="894"/>
      <c r="M121" s="255"/>
      <c r="N121" s="472"/>
      <c r="O121" s="272"/>
      <c r="P121" s="272"/>
      <c r="Q121" s="842"/>
      <c r="R121" s="946"/>
      <c r="S121" s="272"/>
      <c r="T121" s="272"/>
      <c r="U121" s="272"/>
      <c r="V121" s="272"/>
      <c r="W121" s="272"/>
      <c r="X121" s="272"/>
      <c r="Y121" s="894"/>
      <c r="AA121" s="472"/>
      <c r="AB121" s="272"/>
      <c r="AC121" s="272"/>
      <c r="AD121" s="842"/>
      <c r="AE121" s="946"/>
      <c r="AF121" s="272"/>
      <c r="AG121" s="272"/>
      <c r="AH121" s="272"/>
      <c r="AI121" s="272"/>
      <c r="AJ121" s="272"/>
      <c r="AK121" s="272"/>
      <c r="AL121" s="894"/>
    </row>
    <row r="122" spans="1:38" ht="15.75">
      <c r="A122" s="799">
        <v>4</v>
      </c>
      <c r="B122" s="800" t="s">
        <v>100</v>
      </c>
      <c r="C122" s="280"/>
      <c r="D122" s="843"/>
      <c r="E122" s="946"/>
      <c r="F122" s="272"/>
      <c r="G122" s="272"/>
      <c r="H122" s="272"/>
      <c r="I122" s="272"/>
      <c r="J122" s="272"/>
      <c r="K122" s="272"/>
      <c r="L122" s="894"/>
      <c r="M122" s="255"/>
      <c r="N122" s="799">
        <v>4</v>
      </c>
      <c r="O122" s="800" t="s">
        <v>100</v>
      </c>
      <c r="P122" s="280"/>
      <c r="Q122" s="843"/>
      <c r="R122" s="946"/>
      <c r="S122" s="272"/>
      <c r="T122" s="272"/>
      <c r="U122" s="272"/>
      <c r="V122" s="272"/>
      <c r="W122" s="272"/>
      <c r="X122" s="272"/>
      <c r="Y122" s="894"/>
      <c r="AA122" s="799">
        <v>4</v>
      </c>
      <c r="AB122" s="800" t="s">
        <v>100</v>
      </c>
      <c r="AC122" s="280"/>
      <c r="AD122" s="843"/>
      <c r="AE122" s="946"/>
      <c r="AF122" s="272"/>
      <c r="AG122" s="272"/>
      <c r="AH122" s="272"/>
      <c r="AI122" s="272"/>
      <c r="AJ122" s="272"/>
      <c r="AK122" s="272"/>
      <c r="AL122" s="894"/>
    </row>
    <row r="123" spans="1:38" s="299" customFormat="1">
      <c r="A123" s="811"/>
      <c r="B123" s="296"/>
      <c r="C123" s="296"/>
      <c r="D123" s="855" t="s">
        <v>155</v>
      </c>
      <c r="E123" s="954"/>
      <c r="F123" s="979"/>
      <c r="G123" s="979"/>
      <c r="H123" s="979"/>
      <c r="I123" s="979"/>
      <c r="J123" s="979"/>
      <c r="K123" s="979"/>
      <c r="L123" s="980"/>
      <c r="M123" s="859"/>
      <c r="N123" s="811"/>
      <c r="O123" s="296"/>
      <c r="P123" s="296"/>
      <c r="Q123" s="855" t="s">
        <v>155</v>
      </c>
      <c r="R123" s="954"/>
      <c r="S123" s="979"/>
      <c r="T123" s="979"/>
      <c r="U123" s="979"/>
      <c r="V123" s="979"/>
      <c r="W123" s="979"/>
      <c r="X123" s="979"/>
      <c r="Y123" s="980"/>
      <c r="AA123" s="811"/>
      <c r="AB123" s="296"/>
      <c r="AC123" s="296"/>
      <c r="AD123" s="855" t="s">
        <v>155</v>
      </c>
      <c r="AE123" s="954"/>
      <c r="AF123" s="979"/>
      <c r="AG123" s="979"/>
      <c r="AH123" s="979"/>
      <c r="AI123" s="979"/>
      <c r="AJ123" s="979"/>
      <c r="AK123" s="979"/>
      <c r="AL123" s="980"/>
    </row>
    <row r="124" spans="1:38">
      <c r="A124" s="472"/>
      <c r="B124" s="272"/>
      <c r="C124" s="272"/>
      <c r="D124" s="855" t="s">
        <v>136</v>
      </c>
      <c r="E124" s="940">
        <f>E109</f>
        <v>30000</v>
      </c>
      <c r="F124" s="284">
        <f t="shared" ref="F124:L124" si="93">F109</f>
        <v>50000</v>
      </c>
      <c r="G124" s="284">
        <f t="shared" si="93"/>
        <v>160000</v>
      </c>
      <c r="H124" s="284">
        <f t="shared" si="93"/>
        <v>1250000</v>
      </c>
      <c r="I124" s="284">
        <f t="shared" si="93"/>
        <v>2000000</v>
      </c>
      <c r="J124" s="284">
        <f t="shared" si="93"/>
        <v>10000000</v>
      </c>
      <c r="K124" s="284">
        <f t="shared" si="93"/>
        <v>24000000</v>
      </c>
      <c r="L124" s="941">
        <f t="shared" si="93"/>
        <v>24000000</v>
      </c>
      <c r="M124" s="346"/>
      <c r="N124" s="472"/>
      <c r="O124" s="272"/>
      <c r="P124" s="272"/>
      <c r="Q124" s="855" t="s">
        <v>136</v>
      </c>
      <c r="R124" s="940">
        <f>R109</f>
        <v>30000</v>
      </c>
      <c r="S124" s="284">
        <f t="shared" ref="S124:Y124" si="94">S109</f>
        <v>50000</v>
      </c>
      <c r="T124" s="284">
        <f t="shared" si="94"/>
        <v>160000</v>
      </c>
      <c r="U124" s="284">
        <f t="shared" si="94"/>
        <v>1250000</v>
      </c>
      <c r="V124" s="284">
        <f t="shared" si="94"/>
        <v>2000000</v>
      </c>
      <c r="W124" s="284">
        <f t="shared" si="94"/>
        <v>10000000</v>
      </c>
      <c r="X124" s="284">
        <f t="shared" si="94"/>
        <v>24000000</v>
      </c>
      <c r="Y124" s="941">
        <f t="shared" si="94"/>
        <v>24000000</v>
      </c>
      <c r="AA124" s="472"/>
      <c r="AB124" s="272"/>
      <c r="AC124" s="272"/>
      <c r="AD124" s="855" t="s">
        <v>136</v>
      </c>
      <c r="AE124" s="940">
        <f>AE109</f>
        <v>30000</v>
      </c>
      <c r="AF124" s="284">
        <f t="shared" ref="AF124:AL124" si="95">AF109</f>
        <v>50000</v>
      </c>
      <c r="AG124" s="284">
        <f t="shared" si="95"/>
        <v>160000</v>
      </c>
      <c r="AH124" s="284">
        <f t="shared" si="95"/>
        <v>1250000</v>
      </c>
      <c r="AI124" s="284">
        <f t="shared" si="95"/>
        <v>2000000</v>
      </c>
      <c r="AJ124" s="284">
        <f t="shared" si="95"/>
        <v>10000000</v>
      </c>
      <c r="AK124" s="284">
        <f t="shared" si="95"/>
        <v>24000000</v>
      </c>
      <c r="AL124" s="941">
        <f t="shared" si="95"/>
        <v>24000000</v>
      </c>
    </row>
    <row r="125" spans="1:38">
      <c r="A125" s="472"/>
      <c r="B125" s="272"/>
      <c r="C125" s="272"/>
      <c r="D125" s="858" t="s">
        <v>139</v>
      </c>
      <c r="E125" s="952">
        <f>E123*E124</f>
        <v>0</v>
      </c>
      <c r="F125" s="254">
        <f t="shared" ref="F125:L125" si="96">F123*F124</f>
        <v>0</v>
      </c>
      <c r="G125" s="254">
        <f t="shared" si="96"/>
        <v>0</v>
      </c>
      <c r="H125" s="254">
        <f t="shared" si="96"/>
        <v>0</v>
      </c>
      <c r="I125" s="254">
        <f t="shared" si="96"/>
        <v>0</v>
      </c>
      <c r="J125" s="254">
        <f t="shared" si="96"/>
        <v>0</v>
      </c>
      <c r="K125" s="254">
        <f t="shared" si="96"/>
        <v>0</v>
      </c>
      <c r="L125" s="953">
        <f t="shared" si="96"/>
        <v>0</v>
      </c>
      <c r="M125" s="250"/>
      <c r="N125" s="472"/>
      <c r="O125" s="272"/>
      <c r="P125" s="272"/>
      <c r="Q125" s="858" t="s">
        <v>139</v>
      </c>
      <c r="R125" s="952">
        <f>R123*R124</f>
        <v>0</v>
      </c>
      <c r="S125" s="254">
        <f t="shared" ref="S125:Y125" si="97">S123*S124</f>
        <v>0</v>
      </c>
      <c r="T125" s="254">
        <f t="shared" si="97"/>
        <v>0</v>
      </c>
      <c r="U125" s="254">
        <f t="shared" si="97"/>
        <v>0</v>
      </c>
      <c r="V125" s="254">
        <f t="shared" si="97"/>
        <v>0</v>
      </c>
      <c r="W125" s="254">
        <f t="shared" si="97"/>
        <v>0</v>
      </c>
      <c r="X125" s="254">
        <f t="shared" si="97"/>
        <v>0</v>
      </c>
      <c r="Y125" s="953">
        <f t="shared" si="97"/>
        <v>0</v>
      </c>
      <c r="AA125" s="472"/>
      <c r="AB125" s="272"/>
      <c r="AC125" s="272"/>
      <c r="AD125" s="858" t="s">
        <v>139</v>
      </c>
      <c r="AE125" s="952">
        <f>AE123*AE124</f>
        <v>0</v>
      </c>
      <c r="AF125" s="254">
        <f t="shared" ref="AF125:AL125" si="98">AF123*AF124</f>
        <v>0</v>
      </c>
      <c r="AG125" s="254">
        <f t="shared" si="98"/>
        <v>0</v>
      </c>
      <c r="AH125" s="254">
        <f t="shared" si="98"/>
        <v>0</v>
      </c>
      <c r="AI125" s="254">
        <f t="shared" si="98"/>
        <v>0</v>
      </c>
      <c r="AJ125" s="254">
        <f t="shared" si="98"/>
        <v>0</v>
      </c>
      <c r="AK125" s="254">
        <f t="shared" si="98"/>
        <v>0</v>
      </c>
      <c r="AL125" s="953">
        <f t="shared" si="98"/>
        <v>0</v>
      </c>
    </row>
    <row r="126" spans="1:38">
      <c r="A126" s="472"/>
      <c r="B126" s="272"/>
      <c r="C126" s="272"/>
      <c r="D126" s="860"/>
      <c r="E126" s="952"/>
      <c r="F126" s="254"/>
      <c r="G126" s="254"/>
      <c r="H126" s="254"/>
      <c r="I126" s="254"/>
      <c r="J126" s="254"/>
      <c r="K126" s="254"/>
      <c r="L126" s="953"/>
      <c r="M126" s="250"/>
      <c r="N126" s="472"/>
      <c r="O126" s="272"/>
      <c r="P126" s="272"/>
      <c r="Q126" s="860"/>
      <c r="R126" s="952"/>
      <c r="S126" s="254"/>
      <c r="T126" s="254"/>
      <c r="U126" s="254"/>
      <c r="V126" s="254"/>
      <c r="W126" s="254"/>
      <c r="X126" s="254"/>
      <c r="Y126" s="953"/>
      <c r="AA126" s="472"/>
      <c r="AB126" s="272"/>
      <c r="AC126" s="272"/>
      <c r="AD126" s="860"/>
      <c r="AE126" s="952"/>
      <c r="AF126" s="254"/>
      <c r="AG126" s="254"/>
      <c r="AH126" s="254"/>
      <c r="AI126" s="254"/>
      <c r="AJ126" s="254"/>
      <c r="AK126" s="254"/>
      <c r="AL126" s="953"/>
    </row>
    <row r="127" spans="1:38">
      <c r="A127" s="472"/>
      <c r="B127" s="272"/>
      <c r="C127" s="272"/>
      <c r="D127" s="842"/>
      <c r="E127" s="946"/>
      <c r="F127" s="272"/>
      <c r="G127" s="272"/>
      <c r="H127" s="272"/>
      <c r="I127" s="272"/>
      <c r="J127" s="272"/>
      <c r="K127" s="272"/>
      <c r="L127" s="894"/>
      <c r="M127" s="255"/>
      <c r="N127" s="472"/>
      <c r="O127" s="272"/>
      <c r="P127" s="272"/>
      <c r="Q127" s="842"/>
      <c r="R127" s="946"/>
      <c r="S127" s="272"/>
      <c r="T127" s="272"/>
      <c r="U127" s="272"/>
      <c r="V127" s="272"/>
      <c r="W127" s="272"/>
      <c r="X127" s="272"/>
      <c r="Y127" s="894"/>
      <c r="AA127" s="472"/>
      <c r="AB127" s="272"/>
      <c r="AC127" s="272"/>
      <c r="AD127" s="842"/>
      <c r="AE127" s="946"/>
      <c r="AF127" s="272"/>
      <c r="AG127" s="272"/>
      <c r="AH127" s="272"/>
      <c r="AI127" s="272"/>
      <c r="AJ127" s="272"/>
      <c r="AK127" s="272"/>
      <c r="AL127" s="894"/>
    </row>
    <row r="128" spans="1:38" ht="15.75">
      <c r="A128" s="864" t="s">
        <v>156</v>
      </c>
      <c r="B128" s="865"/>
      <c r="C128" s="865"/>
      <c r="D128" s="866"/>
      <c r="E128" s="1017"/>
      <c r="F128" s="1018"/>
      <c r="G128" s="1018"/>
      <c r="H128" s="1018"/>
      <c r="I128" s="1018"/>
      <c r="J128" s="1018"/>
      <c r="K128" s="1018"/>
      <c r="L128" s="1019"/>
      <c r="M128" s="255"/>
      <c r="N128" s="864" t="s">
        <v>156</v>
      </c>
      <c r="O128" s="865"/>
      <c r="P128" s="865"/>
      <c r="Q128" s="866"/>
      <c r="R128" s="1017"/>
      <c r="S128" s="1018"/>
      <c r="T128" s="1018"/>
      <c r="U128" s="1018"/>
      <c r="V128" s="1018"/>
      <c r="W128" s="1018"/>
      <c r="X128" s="1018"/>
      <c r="Y128" s="1019"/>
      <c r="AA128" s="864" t="s">
        <v>156</v>
      </c>
      <c r="AB128" s="865"/>
      <c r="AC128" s="865"/>
      <c r="AD128" s="866"/>
      <c r="AE128" s="1017"/>
      <c r="AF128" s="1018"/>
      <c r="AG128" s="1018"/>
      <c r="AH128" s="1018"/>
      <c r="AI128" s="1018"/>
      <c r="AJ128" s="1018"/>
      <c r="AK128" s="1018"/>
      <c r="AL128" s="1019"/>
    </row>
    <row r="129" spans="1:38">
      <c r="A129" s="868"/>
      <c r="B129" s="867"/>
      <c r="C129" s="867"/>
      <c r="D129" s="869" t="s">
        <v>139</v>
      </c>
      <c r="E129" s="1020">
        <f>E125+E120+E117+E105+E99+E92</f>
        <v>0</v>
      </c>
      <c r="F129" s="1021">
        <f t="shared" ref="F129:L129" si="99">F125+F120+F117+F105+F99+F92</f>
        <v>0</v>
      </c>
      <c r="G129" s="1021">
        <f t="shared" si="99"/>
        <v>0</v>
      </c>
      <c r="H129" s="1021">
        <f t="shared" si="99"/>
        <v>0</v>
      </c>
      <c r="I129" s="1021">
        <f t="shared" si="99"/>
        <v>0</v>
      </c>
      <c r="J129" s="1021">
        <f t="shared" si="99"/>
        <v>0</v>
      </c>
      <c r="K129" s="1021">
        <f t="shared" si="99"/>
        <v>0</v>
      </c>
      <c r="L129" s="1022">
        <f t="shared" si="99"/>
        <v>0</v>
      </c>
      <c r="M129" s="250"/>
      <c r="N129" s="868"/>
      <c r="O129" s="867"/>
      <c r="P129" s="867"/>
      <c r="Q129" s="869" t="s">
        <v>139</v>
      </c>
      <c r="R129" s="1020">
        <f>R125+R120+R117+R105+R99+R92</f>
        <v>0</v>
      </c>
      <c r="S129" s="1021">
        <f t="shared" ref="S129:Y129" si="100">S125+S120+S117+S105+S99+S92</f>
        <v>0</v>
      </c>
      <c r="T129" s="1021">
        <f t="shared" si="100"/>
        <v>0</v>
      </c>
      <c r="U129" s="1021">
        <f t="shared" si="100"/>
        <v>0</v>
      </c>
      <c r="V129" s="1021">
        <f t="shared" si="100"/>
        <v>0</v>
      </c>
      <c r="W129" s="1021">
        <f t="shared" si="100"/>
        <v>0</v>
      </c>
      <c r="X129" s="1021">
        <f t="shared" si="100"/>
        <v>0</v>
      </c>
      <c r="Y129" s="1022">
        <f t="shared" si="100"/>
        <v>0</v>
      </c>
      <c r="AA129" s="868"/>
      <c r="AB129" s="867"/>
      <c r="AC129" s="867"/>
      <c r="AD129" s="869" t="s">
        <v>139</v>
      </c>
      <c r="AE129" s="1020">
        <f>AE125+AE120+AE117+AE105+AE99+AE92</f>
        <v>0</v>
      </c>
      <c r="AF129" s="1021">
        <f t="shared" ref="AF129:AL129" si="101">AF125+AF120+AF117+AF105+AF99+AF92</f>
        <v>0</v>
      </c>
      <c r="AG129" s="1021">
        <f t="shared" si="101"/>
        <v>0</v>
      </c>
      <c r="AH129" s="1021">
        <f t="shared" si="101"/>
        <v>0</v>
      </c>
      <c r="AI129" s="1021">
        <f t="shared" si="101"/>
        <v>0</v>
      </c>
      <c r="AJ129" s="1021">
        <f t="shared" si="101"/>
        <v>0</v>
      </c>
      <c r="AK129" s="1021">
        <f t="shared" si="101"/>
        <v>0</v>
      </c>
      <c r="AL129" s="1022">
        <f t="shared" si="101"/>
        <v>0</v>
      </c>
    </row>
    <row r="130" spans="1:38">
      <c r="A130" s="472"/>
      <c r="B130" s="272"/>
      <c r="C130" s="272"/>
      <c r="D130" s="855" t="s">
        <v>136</v>
      </c>
      <c r="E130" s="940">
        <f>E124</f>
        <v>30000</v>
      </c>
      <c r="F130" s="284">
        <f t="shared" ref="F130:L130" si="102">F124</f>
        <v>50000</v>
      </c>
      <c r="G130" s="284">
        <f t="shared" si="102"/>
        <v>160000</v>
      </c>
      <c r="H130" s="284">
        <f t="shared" si="102"/>
        <v>1250000</v>
      </c>
      <c r="I130" s="284">
        <f t="shared" si="102"/>
        <v>2000000</v>
      </c>
      <c r="J130" s="284">
        <f t="shared" si="102"/>
        <v>10000000</v>
      </c>
      <c r="K130" s="284">
        <f t="shared" si="102"/>
        <v>24000000</v>
      </c>
      <c r="L130" s="941">
        <f t="shared" si="102"/>
        <v>24000000</v>
      </c>
      <c r="M130" s="346"/>
      <c r="N130" s="472"/>
      <c r="O130" s="272"/>
      <c r="P130" s="272"/>
      <c r="Q130" s="855" t="s">
        <v>136</v>
      </c>
      <c r="R130" s="940">
        <f>R124</f>
        <v>30000</v>
      </c>
      <c r="S130" s="284">
        <f t="shared" ref="S130:Y130" si="103">S124</f>
        <v>50000</v>
      </c>
      <c r="T130" s="284">
        <f t="shared" si="103"/>
        <v>160000</v>
      </c>
      <c r="U130" s="284">
        <f t="shared" si="103"/>
        <v>1250000</v>
      </c>
      <c r="V130" s="284">
        <f t="shared" si="103"/>
        <v>2000000</v>
      </c>
      <c r="W130" s="284">
        <f t="shared" si="103"/>
        <v>10000000</v>
      </c>
      <c r="X130" s="284">
        <f t="shared" si="103"/>
        <v>24000000</v>
      </c>
      <c r="Y130" s="941">
        <f t="shared" si="103"/>
        <v>24000000</v>
      </c>
      <c r="AA130" s="472"/>
      <c r="AB130" s="272"/>
      <c r="AC130" s="272"/>
      <c r="AD130" s="855" t="s">
        <v>136</v>
      </c>
      <c r="AE130" s="940">
        <f>AE124</f>
        <v>30000</v>
      </c>
      <c r="AF130" s="284">
        <f t="shared" ref="AF130:AL130" si="104">AF124</f>
        <v>50000</v>
      </c>
      <c r="AG130" s="284">
        <f t="shared" si="104"/>
        <v>160000</v>
      </c>
      <c r="AH130" s="284">
        <f t="shared" si="104"/>
        <v>1250000</v>
      </c>
      <c r="AI130" s="284">
        <f t="shared" si="104"/>
        <v>2000000</v>
      </c>
      <c r="AJ130" s="284">
        <f t="shared" si="104"/>
        <v>10000000</v>
      </c>
      <c r="AK130" s="284">
        <f t="shared" si="104"/>
        <v>24000000</v>
      </c>
      <c r="AL130" s="941">
        <f t="shared" si="104"/>
        <v>24000000</v>
      </c>
    </row>
    <row r="131" spans="1:38">
      <c r="A131" s="472"/>
      <c r="B131" s="272"/>
      <c r="C131" s="272"/>
      <c r="D131" s="855" t="s">
        <v>137</v>
      </c>
      <c r="E131" s="1011">
        <f>E129/E130</f>
        <v>0</v>
      </c>
      <c r="F131" s="293">
        <f t="shared" ref="F131:L131" si="105">F129/F130</f>
        <v>0</v>
      </c>
      <c r="G131" s="293">
        <f t="shared" si="105"/>
        <v>0</v>
      </c>
      <c r="H131" s="293">
        <f t="shared" si="105"/>
        <v>0</v>
      </c>
      <c r="I131" s="293">
        <f t="shared" si="105"/>
        <v>0</v>
      </c>
      <c r="J131" s="293">
        <f t="shared" si="105"/>
        <v>0</v>
      </c>
      <c r="K131" s="293">
        <f t="shared" si="105"/>
        <v>0</v>
      </c>
      <c r="L131" s="978">
        <f t="shared" si="105"/>
        <v>0</v>
      </c>
      <c r="M131" s="347"/>
      <c r="N131" s="472"/>
      <c r="O131" s="272"/>
      <c r="P131" s="272"/>
      <c r="Q131" s="855" t="s">
        <v>137</v>
      </c>
      <c r="R131" s="1011">
        <f>R129/R130</f>
        <v>0</v>
      </c>
      <c r="S131" s="293">
        <f t="shared" ref="S131:Y131" si="106">S129/S130</f>
        <v>0</v>
      </c>
      <c r="T131" s="293">
        <f t="shared" si="106"/>
        <v>0</v>
      </c>
      <c r="U131" s="293">
        <f t="shared" si="106"/>
        <v>0</v>
      </c>
      <c r="V131" s="293">
        <f t="shared" si="106"/>
        <v>0</v>
      </c>
      <c r="W131" s="293">
        <f t="shared" si="106"/>
        <v>0</v>
      </c>
      <c r="X131" s="293">
        <f t="shared" si="106"/>
        <v>0</v>
      </c>
      <c r="Y131" s="978">
        <f t="shared" si="106"/>
        <v>0</v>
      </c>
      <c r="AA131" s="472"/>
      <c r="AB131" s="272"/>
      <c r="AC131" s="272"/>
      <c r="AD131" s="855" t="s">
        <v>137</v>
      </c>
      <c r="AE131" s="1011">
        <f>AE129/AE130</f>
        <v>0</v>
      </c>
      <c r="AF131" s="293">
        <f t="shared" ref="AF131:AL131" si="107">AF129/AF130</f>
        <v>0</v>
      </c>
      <c r="AG131" s="293">
        <f t="shared" si="107"/>
        <v>0</v>
      </c>
      <c r="AH131" s="293">
        <f t="shared" si="107"/>
        <v>0</v>
      </c>
      <c r="AI131" s="293">
        <f t="shared" si="107"/>
        <v>0</v>
      </c>
      <c r="AJ131" s="293">
        <f t="shared" si="107"/>
        <v>0</v>
      </c>
      <c r="AK131" s="293">
        <f t="shared" si="107"/>
        <v>0</v>
      </c>
      <c r="AL131" s="978">
        <f t="shared" si="107"/>
        <v>0</v>
      </c>
    </row>
    <row r="132" spans="1:38" ht="13.5" thickBot="1">
      <c r="A132" s="474"/>
      <c r="B132" s="469"/>
      <c r="C132" s="469"/>
      <c r="D132" s="870"/>
      <c r="E132" s="1023"/>
      <c r="F132" s="896"/>
      <c r="G132" s="896"/>
      <c r="H132" s="896"/>
      <c r="I132" s="896"/>
      <c r="J132" s="896"/>
      <c r="K132" s="896"/>
      <c r="L132" s="897"/>
      <c r="M132" s="255"/>
      <c r="N132" s="474"/>
      <c r="O132" s="469"/>
      <c r="P132" s="469"/>
      <c r="Q132" s="870"/>
      <c r="R132" s="1023"/>
      <c r="S132" s="896"/>
      <c r="T132" s="896"/>
      <c r="U132" s="896"/>
      <c r="V132" s="896"/>
      <c r="W132" s="896"/>
      <c r="X132" s="896"/>
      <c r="Y132" s="897"/>
      <c r="AA132" s="474"/>
      <c r="AB132" s="469"/>
      <c r="AC132" s="469"/>
      <c r="AD132" s="870"/>
      <c r="AE132" s="1023"/>
      <c r="AF132" s="896"/>
      <c r="AG132" s="896"/>
      <c r="AH132" s="896"/>
      <c r="AI132" s="896"/>
      <c r="AJ132" s="896"/>
      <c r="AK132" s="896"/>
      <c r="AL132" s="897"/>
    </row>
    <row r="133" spans="1:38" ht="13.5" thickBot="1"/>
    <row r="134" spans="1:38" ht="13.5" thickBot="1">
      <c r="N134" s="834" t="s">
        <v>166</v>
      </c>
      <c r="O134" s="476"/>
      <c r="P134" s="476"/>
      <c r="Q134" s="476"/>
      <c r="R134" s="476"/>
      <c r="S134" s="476"/>
      <c r="T134" s="476"/>
      <c r="U134" s="476"/>
      <c r="V134" s="476"/>
      <c r="W134" s="476"/>
      <c r="X134" s="476"/>
      <c r="Y134" s="544"/>
    </row>
  </sheetData>
  <mergeCells count="3">
    <mergeCell ref="E6:L6"/>
    <mergeCell ref="R6:Y6"/>
    <mergeCell ref="AE6:AL6"/>
  </mergeCells>
  <pageMargins left="0.55118110236220474" right="0.23622047244094491" top="0.43307086614173229" bottom="0.51181102362204722" header="0.27559055118110237" footer="0.31496062992125984"/>
  <pageSetup paperSize="8" scale="30" orientation="landscape" r:id="rId1"/>
  <headerFooter scaleWithDoc="0" alignWithMargins="0">
    <oddFooter>&amp;C&amp;P/&amp;N</oddFooter>
  </headerFooter>
  <rowBreaks count="1" manualBreakCount="1">
    <brk id="134" max="16383" man="1"/>
  </rowBreaks>
  <drawing r:id="rId2"/>
</worksheet>
</file>

<file path=xl/worksheets/sheet98.xml><?xml version="1.0" encoding="utf-8"?>
<worksheet xmlns="http://schemas.openxmlformats.org/spreadsheetml/2006/main" xmlns:r="http://schemas.openxmlformats.org/officeDocument/2006/relationships">
  <sheetPr published="0" enableFormatConditionsCalculation="0">
    <tabColor theme="3"/>
    <pageSetUpPr fitToPage="1"/>
  </sheetPr>
  <dimension ref="A1:Z91"/>
  <sheetViews>
    <sheetView showGridLines="0" zoomScaleNormal="100" workbookViewId="0">
      <selection activeCell="J39" sqref="J39"/>
    </sheetView>
  </sheetViews>
  <sheetFormatPr baseColWidth="10" defaultColWidth="8.85546875" defaultRowHeight="12.75"/>
  <cols>
    <col min="1" max="1" width="9" bestFit="1" customWidth="1"/>
    <col min="2" max="3" width="9.140625" customWidth="1"/>
    <col min="4" max="4" width="59.85546875" customWidth="1"/>
    <col min="5" max="10" width="12.7109375" bestFit="1" customWidth="1"/>
    <col min="12" max="17" width="12.7109375" bestFit="1" customWidth="1"/>
    <col min="19" max="24" width="12.7109375" bestFit="1" customWidth="1"/>
  </cols>
  <sheetData>
    <row r="1" spans="1:26" s="378" customFormat="1" ht="18">
      <c r="A1" s="374" t="s">
        <v>1939</v>
      </c>
      <c r="B1" s="374"/>
      <c r="C1" s="374"/>
      <c r="D1" s="377"/>
    </row>
    <row r="2" spans="1:26" s="307" customFormat="1" ht="11.25">
      <c r="A2" s="357" t="str">
        <f>'PAGE DE GARDE'!C8</f>
        <v>ELECTRICITE</v>
      </c>
      <c r="B2" s="369"/>
      <c r="C2" s="2480" t="str">
        <f>'PAGE DE GARDE'!C10</f>
        <v>PT 2015-2016 V0</v>
      </c>
      <c r="D2" s="366"/>
    </row>
    <row r="3" spans="1:26" s="307" customFormat="1" ht="11.25">
      <c r="A3" s="1320" t="str">
        <f>'PAGE DE GARDE'!C7</f>
        <v>GRD</v>
      </c>
      <c r="B3" s="369"/>
      <c r="C3" s="357"/>
      <c r="D3" s="366"/>
    </row>
    <row r="5" spans="1:26" ht="13.5" thickBot="1"/>
    <row r="6" spans="1:26" ht="18">
      <c r="A6" s="4267"/>
      <c r="B6" s="4267"/>
      <c r="C6" s="4267"/>
      <c r="D6" s="4267"/>
      <c r="E6" s="4268" t="s">
        <v>1748</v>
      </c>
      <c r="F6" s="4268"/>
      <c r="G6" s="4268"/>
      <c r="H6" s="4268"/>
      <c r="I6" s="4268"/>
      <c r="J6" s="4268"/>
      <c r="L6" s="4268" t="s">
        <v>1746</v>
      </c>
      <c r="M6" s="4268"/>
      <c r="N6" s="4268"/>
      <c r="O6" s="4268"/>
      <c r="P6" s="4268"/>
      <c r="Q6" s="4268"/>
      <c r="S6" s="4268" t="s">
        <v>1747</v>
      </c>
      <c r="T6" s="4268"/>
      <c r="U6" s="4268"/>
      <c r="V6" s="4268"/>
      <c r="W6" s="4268"/>
      <c r="X6" s="4268"/>
    </row>
    <row r="7" spans="1:26">
      <c r="A7" s="472"/>
      <c r="B7" s="272"/>
      <c r="C7" s="272"/>
      <c r="D7" s="309"/>
      <c r="E7" s="472"/>
      <c r="F7" s="272"/>
      <c r="G7" s="272"/>
      <c r="H7" s="272"/>
      <c r="I7" s="272"/>
      <c r="J7" s="467"/>
      <c r="L7" s="472"/>
      <c r="M7" s="272"/>
      <c r="N7" s="272"/>
      <c r="O7" s="272"/>
      <c r="P7" s="272"/>
      <c r="Q7" s="467"/>
      <c r="S7" s="472"/>
      <c r="T7" s="272"/>
      <c r="U7" s="272"/>
      <c r="V7" s="272"/>
      <c r="W7" s="272"/>
      <c r="X7" s="467"/>
    </row>
    <row r="8" spans="1:26" ht="18.75" thickBot="1">
      <c r="A8" s="871" t="s">
        <v>199</v>
      </c>
      <c r="B8" s="272"/>
      <c r="C8" s="272"/>
      <c r="D8" s="309"/>
      <c r="E8" s="872" t="s">
        <v>793</v>
      </c>
      <c r="F8" s="873" t="s">
        <v>794</v>
      </c>
      <c r="G8" s="873" t="s">
        <v>795</v>
      </c>
      <c r="H8" s="873" t="s">
        <v>796</v>
      </c>
      <c r="I8" s="873" t="s">
        <v>797</v>
      </c>
      <c r="J8" s="874" t="s">
        <v>103</v>
      </c>
      <c r="L8" s="872" t="s">
        <v>793</v>
      </c>
      <c r="M8" s="873" t="s">
        <v>794</v>
      </c>
      <c r="N8" s="873" t="s">
        <v>795</v>
      </c>
      <c r="O8" s="873" t="s">
        <v>796</v>
      </c>
      <c r="P8" s="873" t="s">
        <v>797</v>
      </c>
      <c r="Q8" s="874" t="s">
        <v>103</v>
      </c>
      <c r="S8" s="872" t="s">
        <v>793</v>
      </c>
      <c r="T8" s="873" t="s">
        <v>794</v>
      </c>
      <c r="U8" s="873" t="s">
        <v>795</v>
      </c>
      <c r="V8" s="873" t="s">
        <v>796</v>
      </c>
      <c r="W8" s="873" t="s">
        <v>797</v>
      </c>
      <c r="X8" s="874" t="s">
        <v>103</v>
      </c>
    </row>
    <row r="9" spans="1:26">
      <c r="A9" s="472"/>
      <c r="B9" s="272"/>
      <c r="C9" s="272"/>
      <c r="D9" s="309"/>
      <c r="E9" s="472"/>
      <c r="F9" s="272"/>
      <c r="G9" s="272"/>
      <c r="H9" s="272"/>
      <c r="I9" s="272"/>
      <c r="J9" s="467"/>
      <c r="L9" s="472"/>
      <c r="M9" s="272"/>
      <c r="N9" s="272"/>
      <c r="O9" s="272"/>
      <c r="P9" s="272"/>
      <c r="Q9" s="467"/>
      <c r="S9" s="472"/>
      <c r="T9" s="272"/>
      <c r="U9" s="272"/>
      <c r="V9" s="272"/>
      <c r="W9" s="272"/>
      <c r="X9" s="467"/>
    </row>
    <row r="10" spans="1:26" ht="15.75">
      <c r="A10" s="472"/>
      <c r="B10" s="272"/>
      <c r="C10" s="800" t="s">
        <v>104</v>
      </c>
      <c r="D10" s="247"/>
      <c r="E10" s="875"/>
      <c r="F10" s="280"/>
      <c r="G10" s="280"/>
      <c r="H10" s="280"/>
      <c r="I10" s="280"/>
      <c r="J10" s="876"/>
      <c r="L10" s="875"/>
      <c r="M10" s="280"/>
      <c r="N10" s="280"/>
      <c r="O10" s="280"/>
      <c r="P10" s="280"/>
      <c r="Q10" s="876"/>
      <c r="S10" s="875"/>
      <c r="T10" s="280"/>
      <c r="U10" s="280"/>
      <c r="V10" s="280"/>
      <c r="W10" s="280"/>
      <c r="X10" s="876"/>
    </row>
    <row r="11" spans="1:26" ht="15.75">
      <c r="A11" s="472"/>
      <c r="B11" s="280"/>
      <c r="C11" s="800" t="s">
        <v>200</v>
      </c>
      <c r="D11" s="317"/>
      <c r="E11" s="875"/>
      <c r="F11" s="280"/>
      <c r="G11" s="280"/>
      <c r="H11" s="280"/>
      <c r="I11" s="280"/>
      <c r="J11" s="876"/>
      <c r="L11" s="875"/>
      <c r="M11" s="280"/>
      <c r="N11" s="280"/>
      <c r="O11" s="280"/>
      <c r="P11" s="280"/>
      <c r="Q11" s="876"/>
      <c r="S11" s="875"/>
      <c r="T11" s="280"/>
      <c r="U11" s="280"/>
      <c r="V11" s="280"/>
      <c r="W11" s="280"/>
      <c r="X11" s="876"/>
    </row>
    <row r="12" spans="1:26">
      <c r="A12" s="788"/>
      <c r="B12" s="284"/>
      <c r="C12" s="844" t="s">
        <v>105</v>
      </c>
      <c r="D12" s="318"/>
      <c r="E12" s="877">
        <v>600</v>
      </c>
      <c r="F12" s="791">
        <v>1200</v>
      </c>
      <c r="G12" s="319">
        <v>1600</v>
      </c>
      <c r="H12" s="560">
        <v>3500</v>
      </c>
      <c r="I12" s="319">
        <v>3600</v>
      </c>
      <c r="J12" s="792">
        <v>3600</v>
      </c>
      <c r="K12" s="320"/>
      <c r="L12" s="877">
        <v>600</v>
      </c>
      <c r="M12" s="791">
        <v>1200</v>
      </c>
      <c r="N12" s="319">
        <v>1600</v>
      </c>
      <c r="O12" s="560">
        <v>3500</v>
      </c>
      <c r="P12" s="319">
        <v>3600</v>
      </c>
      <c r="Q12" s="792">
        <v>3600</v>
      </c>
      <c r="R12" s="320"/>
      <c r="S12" s="877">
        <v>600</v>
      </c>
      <c r="T12" s="791">
        <v>1200</v>
      </c>
      <c r="U12" s="319">
        <v>1600</v>
      </c>
      <c r="V12" s="560">
        <v>3500</v>
      </c>
      <c r="W12" s="319">
        <v>3600</v>
      </c>
      <c r="X12" s="792">
        <v>3600</v>
      </c>
      <c r="Z12" s="320"/>
    </row>
    <row r="13" spans="1:26">
      <c r="A13" s="788"/>
      <c r="B13" s="284"/>
      <c r="C13" s="844" t="s">
        <v>106</v>
      </c>
      <c r="D13" s="318"/>
      <c r="E13" s="877">
        <v>0</v>
      </c>
      <c r="F13" s="791">
        <v>0</v>
      </c>
      <c r="G13" s="319">
        <v>1900</v>
      </c>
      <c r="H13" s="560">
        <v>0</v>
      </c>
      <c r="I13" s="319">
        <v>3900</v>
      </c>
      <c r="J13" s="792">
        <v>3900</v>
      </c>
      <c r="K13" s="320"/>
      <c r="L13" s="877">
        <v>0</v>
      </c>
      <c r="M13" s="791">
        <v>0</v>
      </c>
      <c r="N13" s="319">
        <v>1900</v>
      </c>
      <c r="O13" s="560">
        <v>0</v>
      </c>
      <c r="P13" s="319">
        <v>3900</v>
      </c>
      <c r="Q13" s="792">
        <v>3900</v>
      </c>
      <c r="R13" s="320"/>
      <c r="S13" s="877">
        <v>0</v>
      </c>
      <c r="T13" s="791">
        <v>0</v>
      </c>
      <c r="U13" s="319">
        <v>1900</v>
      </c>
      <c r="V13" s="560">
        <v>0</v>
      </c>
      <c r="W13" s="319">
        <v>3900</v>
      </c>
      <c r="X13" s="792">
        <v>3900</v>
      </c>
      <c r="Z13" s="320"/>
    </row>
    <row r="14" spans="1:26">
      <c r="A14" s="788"/>
      <c r="B14" s="284"/>
      <c r="C14" s="844" t="s">
        <v>203</v>
      </c>
      <c r="D14" s="318"/>
      <c r="E14" s="877">
        <v>0</v>
      </c>
      <c r="F14" s="791">
        <v>0</v>
      </c>
      <c r="G14" s="791">
        <v>0</v>
      </c>
      <c r="H14" s="791">
        <v>0</v>
      </c>
      <c r="I14" s="791">
        <v>0</v>
      </c>
      <c r="J14" s="792">
        <v>12500</v>
      </c>
      <c r="K14" s="320"/>
      <c r="L14" s="877">
        <v>0</v>
      </c>
      <c r="M14" s="791">
        <v>0</v>
      </c>
      <c r="N14" s="791">
        <v>0</v>
      </c>
      <c r="O14" s="791">
        <v>0</v>
      </c>
      <c r="P14" s="791">
        <v>0</v>
      </c>
      <c r="Q14" s="792">
        <v>12500</v>
      </c>
      <c r="R14" s="320"/>
      <c r="S14" s="877">
        <v>0</v>
      </c>
      <c r="T14" s="791">
        <v>0</v>
      </c>
      <c r="U14" s="791">
        <v>0</v>
      </c>
      <c r="V14" s="791">
        <v>0</v>
      </c>
      <c r="W14" s="791">
        <v>0</v>
      </c>
      <c r="X14" s="792">
        <v>12500</v>
      </c>
      <c r="Z14" s="320"/>
    </row>
    <row r="15" spans="1:26">
      <c r="A15" s="788"/>
      <c r="B15" s="284"/>
      <c r="C15" s="844" t="s">
        <v>203</v>
      </c>
      <c r="D15" s="318"/>
      <c r="E15" s="877">
        <f t="shared" ref="E15:J15" si="0">+E13+E14</f>
        <v>0</v>
      </c>
      <c r="F15" s="791">
        <f t="shared" si="0"/>
        <v>0</v>
      </c>
      <c r="G15" s="791">
        <f t="shared" si="0"/>
        <v>1900</v>
      </c>
      <c r="H15" s="791">
        <f t="shared" si="0"/>
        <v>0</v>
      </c>
      <c r="I15" s="791">
        <f t="shared" si="0"/>
        <v>3900</v>
      </c>
      <c r="J15" s="792">
        <f t="shared" si="0"/>
        <v>16400</v>
      </c>
      <c r="K15" s="320"/>
      <c r="L15" s="877">
        <f t="shared" ref="L15:Q15" si="1">+L13+L14</f>
        <v>0</v>
      </c>
      <c r="M15" s="791">
        <f t="shared" si="1"/>
        <v>0</v>
      </c>
      <c r="N15" s="791">
        <f t="shared" si="1"/>
        <v>1900</v>
      </c>
      <c r="O15" s="791">
        <f t="shared" si="1"/>
        <v>0</v>
      </c>
      <c r="P15" s="791">
        <f t="shared" si="1"/>
        <v>3900</v>
      </c>
      <c r="Q15" s="792">
        <f t="shared" si="1"/>
        <v>16400</v>
      </c>
      <c r="R15" s="320"/>
      <c r="S15" s="877">
        <f t="shared" ref="S15:X15" si="2">+S13+S14</f>
        <v>0</v>
      </c>
      <c r="T15" s="791">
        <f t="shared" si="2"/>
        <v>0</v>
      </c>
      <c r="U15" s="791">
        <f t="shared" si="2"/>
        <v>1900</v>
      </c>
      <c r="V15" s="791">
        <f t="shared" si="2"/>
        <v>0</v>
      </c>
      <c r="W15" s="791">
        <f t="shared" si="2"/>
        <v>3900</v>
      </c>
      <c r="X15" s="792">
        <f t="shared" si="2"/>
        <v>16400</v>
      </c>
      <c r="Z15" s="320"/>
    </row>
    <row r="16" spans="1:26">
      <c r="A16" s="788"/>
      <c r="B16" s="284"/>
      <c r="C16" s="844" t="s">
        <v>205</v>
      </c>
      <c r="D16" s="318"/>
      <c r="E16" s="877">
        <f t="shared" ref="E16:J16" si="3">+E12+E15</f>
        <v>600</v>
      </c>
      <c r="F16" s="791">
        <f t="shared" si="3"/>
        <v>1200</v>
      </c>
      <c r="G16" s="791">
        <f t="shared" si="3"/>
        <v>3500</v>
      </c>
      <c r="H16" s="791">
        <f t="shared" si="3"/>
        <v>3500</v>
      </c>
      <c r="I16" s="791">
        <f t="shared" si="3"/>
        <v>7500</v>
      </c>
      <c r="J16" s="792">
        <f t="shared" si="3"/>
        <v>20000</v>
      </c>
      <c r="K16" s="320"/>
      <c r="L16" s="877">
        <f t="shared" ref="L16:Q16" si="4">+L12+L15</f>
        <v>600</v>
      </c>
      <c r="M16" s="791">
        <f t="shared" si="4"/>
        <v>1200</v>
      </c>
      <c r="N16" s="791">
        <f t="shared" si="4"/>
        <v>3500</v>
      </c>
      <c r="O16" s="791">
        <f t="shared" si="4"/>
        <v>3500</v>
      </c>
      <c r="P16" s="791">
        <f t="shared" si="4"/>
        <v>7500</v>
      </c>
      <c r="Q16" s="792">
        <f t="shared" si="4"/>
        <v>20000</v>
      </c>
      <c r="R16" s="320"/>
      <c r="S16" s="877">
        <f t="shared" ref="S16:X16" si="5">+S12+S15</f>
        <v>600</v>
      </c>
      <c r="T16" s="791">
        <f t="shared" si="5"/>
        <v>1200</v>
      </c>
      <c r="U16" s="791">
        <f t="shared" si="5"/>
        <v>3500</v>
      </c>
      <c r="V16" s="791">
        <f t="shared" si="5"/>
        <v>3500</v>
      </c>
      <c r="W16" s="791">
        <f t="shared" si="5"/>
        <v>7500</v>
      </c>
      <c r="X16" s="792">
        <f t="shared" si="5"/>
        <v>20000</v>
      </c>
      <c r="Z16" s="320"/>
    </row>
    <row r="17" spans="1:26">
      <c r="A17" s="788"/>
      <c r="B17" s="284"/>
      <c r="C17" s="844" t="s">
        <v>811</v>
      </c>
      <c r="D17" s="318"/>
      <c r="E17" s="878">
        <v>3</v>
      </c>
      <c r="F17" s="879">
        <v>3.5</v>
      </c>
      <c r="G17" s="879">
        <v>6.5</v>
      </c>
      <c r="H17" s="879">
        <v>10</v>
      </c>
      <c r="I17" s="879">
        <v>7.5</v>
      </c>
      <c r="J17" s="880">
        <v>9</v>
      </c>
      <c r="K17" s="320"/>
      <c r="L17" s="878">
        <v>3</v>
      </c>
      <c r="M17" s="879">
        <v>3.5</v>
      </c>
      <c r="N17" s="879">
        <v>6.5</v>
      </c>
      <c r="O17" s="879">
        <v>10</v>
      </c>
      <c r="P17" s="879">
        <v>7.5</v>
      </c>
      <c r="Q17" s="880">
        <v>9</v>
      </c>
      <c r="R17" s="320"/>
      <c r="S17" s="878">
        <v>3</v>
      </c>
      <c r="T17" s="879">
        <v>3.5</v>
      </c>
      <c r="U17" s="879">
        <v>6.5</v>
      </c>
      <c r="V17" s="879">
        <v>10</v>
      </c>
      <c r="W17" s="879">
        <v>7.5</v>
      </c>
      <c r="X17" s="880">
        <v>9</v>
      </c>
      <c r="Z17" s="320"/>
    </row>
    <row r="18" spans="1:26">
      <c r="A18" s="788"/>
      <c r="B18" s="284"/>
      <c r="C18" s="284"/>
      <c r="D18" s="318"/>
      <c r="E18" s="881"/>
      <c r="F18" s="321"/>
      <c r="G18" s="321"/>
      <c r="H18" s="321"/>
      <c r="I18" s="321"/>
      <c r="J18" s="882"/>
      <c r="K18" s="320"/>
      <c r="L18" s="881"/>
      <c r="M18" s="321"/>
      <c r="N18" s="321"/>
      <c r="O18" s="321"/>
      <c r="P18" s="321"/>
      <c r="Q18" s="882"/>
      <c r="R18" s="320"/>
      <c r="S18" s="881"/>
      <c r="T18" s="321"/>
      <c r="U18" s="321"/>
      <c r="V18" s="321"/>
      <c r="W18" s="321"/>
      <c r="X18" s="882"/>
      <c r="Z18" s="320"/>
    </row>
    <row r="19" spans="1:26" ht="15.75">
      <c r="A19" s="799">
        <v>0</v>
      </c>
      <c r="B19" s="800" t="s">
        <v>216</v>
      </c>
      <c r="C19" s="284"/>
      <c r="D19" s="318"/>
      <c r="E19" s="881"/>
      <c r="F19" s="321"/>
      <c r="G19" s="321"/>
      <c r="H19" s="321"/>
      <c r="I19" s="321"/>
      <c r="J19" s="882"/>
      <c r="K19" s="320"/>
      <c r="L19" s="881"/>
      <c r="M19" s="321"/>
      <c r="N19" s="321"/>
      <c r="O19" s="321"/>
      <c r="P19" s="321"/>
      <c r="Q19" s="882"/>
      <c r="R19" s="320"/>
      <c r="S19" s="881"/>
      <c r="T19" s="321"/>
      <c r="U19" s="321"/>
      <c r="V19" s="321"/>
      <c r="W19" s="321"/>
      <c r="X19" s="882"/>
      <c r="Z19" s="320"/>
    </row>
    <row r="20" spans="1:26">
      <c r="A20" s="788"/>
      <c r="B20" s="284"/>
      <c r="C20" s="284"/>
      <c r="D20" s="808" t="s">
        <v>168</v>
      </c>
      <c r="E20" s="883"/>
      <c r="F20" s="793">
        <f>E20</f>
        <v>0</v>
      </c>
      <c r="G20" s="793">
        <f>E20</f>
        <v>0</v>
      </c>
      <c r="H20" s="793">
        <f>E20</f>
        <v>0</v>
      </c>
      <c r="I20" s="793">
        <f>E20</f>
        <v>0</v>
      </c>
      <c r="J20" s="794">
        <f>E20</f>
        <v>0</v>
      </c>
      <c r="K20" s="320"/>
      <c r="L20" s="883">
        <v>0</v>
      </c>
      <c r="M20" s="793">
        <f>L20</f>
        <v>0</v>
      </c>
      <c r="N20" s="793">
        <f>L20</f>
        <v>0</v>
      </c>
      <c r="O20" s="793">
        <f>L20</f>
        <v>0</v>
      </c>
      <c r="P20" s="793">
        <f>L20</f>
        <v>0</v>
      </c>
      <c r="Q20" s="794">
        <f>L20</f>
        <v>0</v>
      </c>
      <c r="R20" s="320"/>
      <c r="S20" s="883">
        <v>0</v>
      </c>
      <c r="T20" s="793">
        <f>S20</f>
        <v>0</v>
      </c>
      <c r="U20" s="793">
        <f>S20</f>
        <v>0</v>
      </c>
      <c r="V20" s="793">
        <f>S20</f>
        <v>0</v>
      </c>
      <c r="W20" s="793">
        <f>S20</f>
        <v>0</v>
      </c>
      <c r="X20" s="794">
        <f>S20</f>
        <v>0</v>
      </c>
      <c r="Z20" s="320"/>
    </row>
    <row r="21" spans="1:26">
      <c r="A21" s="788"/>
      <c r="B21" s="284"/>
      <c r="C21" s="284"/>
      <c r="D21" s="318"/>
      <c r="E21" s="881"/>
      <c r="F21" s="321"/>
      <c r="G21" s="321"/>
      <c r="H21" s="321"/>
      <c r="I21" s="321"/>
      <c r="J21" s="882"/>
      <c r="K21" s="320"/>
      <c r="L21" s="881"/>
      <c r="M21" s="321"/>
      <c r="N21" s="321"/>
      <c r="O21" s="321"/>
      <c r="P21" s="321"/>
      <c r="Q21" s="882"/>
      <c r="R21" s="320"/>
      <c r="S21" s="881"/>
      <c r="T21" s="321"/>
      <c r="U21" s="321"/>
      <c r="V21" s="321"/>
      <c r="W21" s="321"/>
      <c r="X21" s="882"/>
      <c r="Z21" s="320"/>
    </row>
    <row r="22" spans="1:26" ht="15.75">
      <c r="A22" s="799">
        <v>1</v>
      </c>
      <c r="B22" s="800" t="s">
        <v>129</v>
      </c>
      <c r="C22" s="280"/>
      <c r="D22" s="317"/>
      <c r="E22" s="472"/>
      <c r="F22" s="272"/>
      <c r="G22" s="272"/>
      <c r="H22" s="272"/>
      <c r="I22" s="272"/>
      <c r="J22" s="467"/>
      <c r="L22" s="472"/>
      <c r="M22" s="272"/>
      <c r="N22" s="272"/>
      <c r="O22" s="272"/>
      <c r="P22" s="272"/>
      <c r="Q22" s="467"/>
      <c r="S22" s="472"/>
      <c r="T22" s="272"/>
      <c r="U22" s="272"/>
      <c r="V22" s="272"/>
      <c r="W22" s="272"/>
      <c r="X22" s="467"/>
    </row>
    <row r="23" spans="1:26">
      <c r="A23" s="788"/>
      <c r="B23" s="284"/>
      <c r="C23" s="284"/>
      <c r="D23" s="318"/>
      <c r="E23" s="881"/>
      <c r="F23" s="321"/>
      <c r="G23" s="321"/>
      <c r="H23" s="321"/>
      <c r="I23" s="321"/>
      <c r="J23" s="882"/>
      <c r="K23" s="320"/>
      <c r="L23" s="881"/>
      <c r="M23" s="321"/>
      <c r="N23" s="321"/>
      <c r="O23" s="321"/>
      <c r="P23" s="321"/>
      <c r="Q23" s="882"/>
      <c r="R23" s="320"/>
      <c r="S23" s="881"/>
      <c r="T23" s="321"/>
      <c r="U23" s="321"/>
      <c r="V23" s="321"/>
      <c r="W23" s="321"/>
      <c r="X23" s="882"/>
      <c r="Z23" s="320"/>
    </row>
    <row r="24" spans="1:26">
      <c r="A24" s="472"/>
      <c r="B24" s="801" t="s">
        <v>736</v>
      </c>
      <c r="C24" s="801" t="s">
        <v>130</v>
      </c>
      <c r="D24" s="282"/>
      <c r="E24" s="472"/>
      <c r="F24" s="272"/>
      <c r="G24" s="272"/>
      <c r="H24" s="272"/>
      <c r="I24" s="272"/>
      <c r="J24" s="467"/>
      <c r="L24" s="472"/>
      <c r="M24" s="272"/>
      <c r="N24" s="272"/>
      <c r="O24" s="272"/>
      <c r="P24" s="272"/>
      <c r="Q24" s="467"/>
      <c r="S24" s="472"/>
      <c r="T24" s="272"/>
      <c r="U24" s="272"/>
      <c r="V24" s="272"/>
      <c r="W24" s="272"/>
      <c r="X24" s="467"/>
    </row>
    <row r="25" spans="1:26">
      <c r="A25" s="788"/>
      <c r="B25" s="284"/>
      <c r="C25" s="284"/>
      <c r="D25" s="318"/>
      <c r="E25" s="881"/>
      <c r="F25" s="321"/>
      <c r="G25" s="321"/>
      <c r="H25" s="321"/>
      <c r="I25" s="321"/>
      <c r="J25" s="882"/>
      <c r="K25" s="320"/>
      <c r="L25" s="881"/>
      <c r="M25" s="321"/>
      <c r="N25" s="321"/>
      <c r="O25" s="321"/>
      <c r="P25" s="321"/>
      <c r="Q25" s="882"/>
      <c r="R25" s="320"/>
      <c r="S25" s="881"/>
      <c r="T25" s="321"/>
      <c r="U25" s="321"/>
      <c r="V25" s="321"/>
      <c r="W25" s="321"/>
      <c r="X25" s="882"/>
      <c r="Z25" s="320"/>
    </row>
    <row r="26" spans="1:26">
      <c r="A26" s="472"/>
      <c r="B26" s="272"/>
      <c r="C26" s="854" t="s">
        <v>105</v>
      </c>
      <c r="D26" s="309"/>
      <c r="E26" s="472"/>
      <c r="F26" s="272"/>
      <c r="G26" s="272"/>
      <c r="H26" s="272"/>
      <c r="I26" s="272"/>
      <c r="J26" s="467"/>
      <c r="L26" s="472"/>
      <c r="M26" s="272"/>
      <c r="N26" s="272"/>
      <c r="O26" s="272"/>
      <c r="P26" s="272"/>
      <c r="Q26" s="467"/>
      <c r="S26" s="472"/>
      <c r="T26" s="272"/>
      <c r="U26" s="272"/>
      <c r="V26" s="272"/>
      <c r="W26" s="272"/>
      <c r="X26" s="467"/>
    </row>
    <row r="27" spans="1:26">
      <c r="A27" s="472"/>
      <c r="B27" s="272"/>
      <c r="C27" s="322"/>
      <c r="D27" s="473" t="s">
        <v>155</v>
      </c>
      <c r="E27" s="884"/>
      <c r="F27" s="323"/>
      <c r="G27" s="323"/>
      <c r="H27" s="323"/>
      <c r="I27" s="323"/>
      <c r="J27" s="885"/>
      <c r="L27" s="886"/>
      <c r="M27" s="323"/>
      <c r="N27" s="323"/>
      <c r="O27" s="323"/>
      <c r="P27" s="323"/>
      <c r="Q27" s="885"/>
      <c r="S27" s="886"/>
      <c r="T27" s="323"/>
      <c r="U27" s="323"/>
      <c r="V27" s="323"/>
      <c r="W27" s="323"/>
      <c r="X27" s="885"/>
    </row>
    <row r="28" spans="1:26">
      <c r="A28" s="472"/>
      <c r="B28" s="272"/>
      <c r="C28" s="324"/>
      <c r="D28" s="473" t="s">
        <v>813</v>
      </c>
      <c r="E28" s="940">
        <f t="shared" ref="E28:J28" si="6">E12</f>
        <v>600</v>
      </c>
      <c r="F28" s="284">
        <f t="shared" si="6"/>
        <v>1200</v>
      </c>
      <c r="G28" s="284">
        <f t="shared" si="6"/>
        <v>1600</v>
      </c>
      <c r="H28" s="284">
        <f t="shared" si="6"/>
        <v>3500</v>
      </c>
      <c r="I28" s="284">
        <f t="shared" si="6"/>
        <v>3600</v>
      </c>
      <c r="J28" s="941">
        <f t="shared" si="6"/>
        <v>3600</v>
      </c>
      <c r="L28" s="940">
        <f t="shared" ref="L28:Q28" si="7">L12</f>
        <v>600</v>
      </c>
      <c r="M28" s="284">
        <f t="shared" si="7"/>
        <v>1200</v>
      </c>
      <c r="N28" s="284">
        <f t="shared" si="7"/>
        <v>1600</v>
      </c>
      <c r="O28" s="284">
        <f t="shared" si="7"/>
        <v>3500</v>
      </c>
      <c r="P28" s="284">
        <f t="shared" si="7"/>
        <v>3600</v>
      </c>
      <c r="Q28" s="941">
        <f t="shared" si="7"/>
        <v>3600</v>
      </c>
      <c r="S28" s="940">
        <f t="shared" ref="S28:X28" si="8">S12</f>
        <v>600</v>
      </c>
      <c r="T28" s="284">
        <f t="shared" si="8"/>
        <v>1200</v>
      </c>
      <c r="U28" s="284">
        <f t="shared" si="8"/>
        <v>1600</v>
      </c>
      <c r="V28" s="284">
        <f t="shared" si="8"/>
        <v>3500</v>
      </c>
      <c r="W28" s="284">
        <f t="shared" si="8"/>
        <v>3600</v>
      </c>
      <c r="X28" s="941">
        <f t="shared" si="8"/>
        <v>3600</v>
      </c>
    </row>
    <row r="29" spans="1:26">
      <c r="A29" s="856"/>
      <c r="B29" s="325"/>
      <c r="C29" s="325"/>
      <c r="D29" s="887" t="s">
        <v>107</v>
      </c>
      <c r="E29" s="942">
        <f>E27*E28</f>
        <v>0</v>
      </c>
      <c r="F29" s="326">
        <f>F28*F27</f>
        <v>0</v>
      </c>
      <c r="G29" s="326">
        <f>G28*G27</f>
        <v>0</v>
      </c>
      <c r="H29" s="326">
        <f>H28*H27</f>
        <v>0</v>
      </c>
      <c r="I29" s="326">
        <f>I28*I27</f>
        <v>0</v>
      </c>
      <c r="J29" s="943">
        <f>J28*J27</f>
        <v>0</v>
      </c>
      <c r="K29" s="275"/>
      <c r="L29" s="942">
        <f>L27*L28</f>
        <v>0</v>
      </c>
      <c r="M29" s="326">
        <f>M28*M27</f>
        <v>0</v>
      </c>
      <c r="N29" s="326">
        <f>N28*N27</f>
        <v>0</v>
      </c>
      <c r="O29" s="326">
        <f>O28*O27</f>
        <v>0</v>
      </c>
      <c r="P29" s="326">
        <f>P28*P27</f>
        <v>0</v>
      </c>
      <c r="Q29" s="943">
        <f>Q28*Q27</f>
        <v>0</v>
      </c>
      <c r="R29" s="275"/>
      <c r="S29" s="942">
        <f>S27*S28</f>
        <v>0</v>
      </c>
      <c r="T29" s="326">
        <f>T28*T27</f>
        <v>0</v>
      </c>
      <c r="U29" s="326">
        <f>U28*U27</f>
        <v>0</v>
      </c>
      <c r="V29" s="326">
        <f>V28*V27</f>
        <v>0</v>
      </c>
      <c r="W29" s="326">
        <f>W28*W27</f>
        <v>0</v>
      </c>
      <c r="X29" s="943">
        <f>X28*X27</f>
        <v>0</v>
      </c>
      <c r="Z29" s="275"/>
    </row>
    <row r="30" spans="1:26">
      <c r="A30" s="788"/>
      <c r="B30" s="284"/>
      <c r="C30" s="284"/>
      <c r="D30" s="318"/>
      <c r="E30" s="944"/>
      <c r="F30" s="321"/>
      <c r="G30" s="321"/>
      <c r="H30" s="321"/>
      <c r="I30" s="321"/>
      <c r="J30" s="945"/>
      <c r="K30" s="320"/>
      <c r="L30" s="944"/>
      <c r="M30" s="321"/>
      <c r="N30" s="321"/>
      <c r="O30" s="321"/>
      <c r="P30" s="321"/>
      <c r="Q30" s="945"/>
      <c r="R30" s="320"/>
      <c r="S30" s="944"/>
      <c r="T30" s="321"/>
      <c r="U30" s="321"/>
      <c r="V30" s="321"/>
      <c r="W30" s="321"/>
      <c r="X30" s="945"/>
      <c r="Z30" s="320"/>
    </row>
    <row r="31" spans="1:26">
      <c r="A31" s="472"/>
      <c r="B31" s="272"/>
      <c r="C31" s="854" t="s">
        <v>106</v>
      </c>
      <c r="D31" s="309"/>
      <c r="E31" s="946"/>
      <c r="F31" s="272"/>
      <c r="G31" s="272"/>
      <c r="H31" s="272"/>
      <c r="I31" s="272"/>
      <c r="J31" s="894"/>
      <c r="L31" s="946"/>
      <c r="M31" s="272"/>
      <c r="N31" s="272"/>
      <c r="O31" s="272"/>
      <c r="P31" s="272"/>
      <c r="Q31" s="894"/>
      <c r="S31" s="946"/>
      <c r="T31" s="272"/>
      <c r="U31" s="272"/>
      <c r="V31" s="272"/>
      <c r="W31" s="272"/>
      <c r="X31" s="894"/>
    </row>
    <row r="32" spans="1:26">
      <c r="A32" s="472"/>
      <c r="B32" s="272"/>
      <c r="C32" s="322"/>
      <c r="D32" s="473" t="s">
        <v>155</v>
      </c>
      <c r="E32" s="947"/>
      <c r="F32" s="948"/>
      <c r="G32" s="948"/>
      <c r="H32" s="948"/>
      <c r="I32" s="948"/>
      <c r="J32" s="949"/>
      <c r="L32" s="947"/>
      <c r="M32" s="948"/>
      <c r="N32" s="948"/>
      <c r="O32" s="948"/>
      <c r="P32" s="948"/>
      <c r="Q32" s="949"/>
      <c r="S32" s="947"/>
      <c r="T32" s="948"/>
      <c r="U32" s="948"/>
      <c r="V32" s="948"/>
      <c r="W32" s="948"/>
      <c r="X32" s="949"/>
    </row>
    <row r="33" spans="1:26">
      <c r="A33" s="472"/>
      <c r="B33" s="272"/>
      <c r="C33" s="324"/>
      <c r="D33" s="473" t="s">
        <v>813</v>
      </c>
      <c r="E33" s="940">
        <f t="shared" ref="E33:J33" si="9">E13</f>
        <v>0</v>
      </c>
      <c r="F33" s="284">
        <f t="shared" si="9"/>
        <v>0</v>
      </c>
      <c r="G33" s="284">
        <f t="shared" si="9"/>
        <v>1900</v>
      </c>
      <c r="H33" s="284">
        <f t="shared" si="9"/>
        <v>0</v>
      </c>
      <c r="I33" s="284">
        <f t="shared" si="9"/>
        <v>3900</v>
      </c>
      <c r="J33" s="941">
        <f t="shared" si="9"/>
        <v>3900</v>
      </c>
      <c r="L33" s="940">
        <f t="shared" ref="L33:Q33" si="10">L13</f>
        <v>0</v>
      </c>
      <c r="M33" s="284">
        <f t="shared" si="10"/>
        <v>0</v>
      </c>
      <c r="N33" s="284">
        <f t="shared" si="10"/>
        <v>1900</v>
      </c>
      <c r="O33" s="284">
        <f t="shared" si="10"/>
        <v>0</v>
      </c>
      <c r="P33" s="284">
        <f t="shared" si="10"/>
        <v>3900</v>
      </c>
      <c r="Q33" s="941">
        <f t="shared" si="10"/>
        <v>3900</v>
      </c>
      <c r="S33" s="940">
        <f t="shared" ref="S33:X33" si="11">S13</f>
        <v>0</v>
      </c>
      <c r="T33" s="284">
        <f t="shared" si="11"/>
        <v>0</v>
      </c>
      <c r="U33" s="284">
        <f t="shared" si="11"/>
        <v>1900</v>
      </c>
      <c r="V33" s="284">
        <f t="shared" si="11"/>
        <v>0</v>
      </c>
      <c r="W33" s="284">
        <f t="shared" si="11"/>
        <v>3900</v>
      </c>
      <c r="X33" s="941">
        <f t="shared" si="11"/>
        <v>3900</v>
      </c>
    </row>
    <row r="34" spans="1:26">
      <c r="A34" s="856"/>
      <c r="B34" s="325"/>
      <c r="C34" s="325"/>
      <c r="D34" s="887" t="s">
        <v>107</v>
      </c>
      <c r="E34" s="942">
        <f t="shared" ref="E34:J34" si="12">E32*E33</f>
        <v>0</v>
      </c>
      <c r="F34" s="326">
        <f t="shared" si="12"/>
        <v>0</v>
      </c>
      <c r="G34" s="326">
        <f t="shared" si="12"/>
        <v>0</v>
      </c>
      <c r="H34" s="326">
        <f t="shared" si="12"/>
        <v>0</v>
      </c>
      <c r="I34" s="326">
        <f t="shared" si="12"/>
        <v>0</v>
      </c>
      <c r="J34" s="943">
        <f t="shared" si="12"/>
        <v>0</v>
      </c>
      <c r="K34" s="275"/>
      <c r="L34" s="942">
        <f t="shared" ref="L34:Q34" si="13">L32*L33</f>
        <v>0</v>
      </c>
      <c r="M34" s="326">
        <f t="shared" si="13"/>
        <v>0</v>
      </c>
      <c r="N34" s="326">
        <f t="shared" si="13"/>
        <v>0</v>
      </c>
      <c r="O34" s="326">
        <f t="shared" si="13"/>
        <v>0</v>
      </c>
      <c r="P34" s="326">
        <f t="shared" si="13"/>
        <v>0</v>
      </c>
      <c r="Q34" s="943">
        <f t="shared" si="13"/>
        <v>0</v>
      </c>
      <c r="R34" s="275"/>
      <c r="S34" s="942">
        <f t="shared" ref="S34:X34" si="14">S32*S33</f>
        <v>0</v>
      </c>
      <c r="T34" s="326">
        <f t="shared" si="14"/>
        <v>0</v>
      </c>
      <c r="U34" s="326">
        <f t="shared" si="14"/>
        <v>0</v>
      </c>
      <c r="V34" s="326">
        <f t="shared" si="14"/>
        <v>0</v>
      </c>
      <c r="W34" s="326">
        <f t="shared" si="14"/>
        <v>0</v>
      </c>
      <c r="X34" s="943">
        <f t="shared" si="14"/>
        <v>0</v>
      </c>
      <c r="Z34" s="275"/>
    </row>
    <row r="35" spans="1:26">
      <c r="A35" s="788"/>
      <c r="B35" s="284"/>
      <c r="C35" s="284"/>
      <c r="D35" s="318"/>
      <c r="E35" s="944"/>
      <c r="F35" s="321"/>
      <c r="G35" s="321"/>
      <c r="H35" s="321"/>
      <c r="I35" s="321"/>
      <c r="J35" s="945"/>
      <c r="K35" s="320"/>
      <c r="L35" s="944"/>
      <c r="M35" s="321"/>
      <c r="N35" s="321"/>
      <c r="O35" s="321"/>
      <c r="P35" s="321"/>
      <c r="Q35" s="945"/>
      <c r="R35" s="320"/>
      <c r="S35" s="944"/>
      <c r="T35" s="321"/>
      <c r="U35" s="321"/>
      <c r="V35" s="321"/>
      <c r="W35" s="321"/>
      <c r="X35" s="945"/>
      <c r="Z35" s="320"/>
    </row>
    <row r="36" spans="1:26">
      <c r="A36" s="472"/>
      <c r="B36" s="272"/>
      <c r="C36" s="854" t="s">
        <v>203</v>
      </c>
      <c r="D36" s="309"/>
      <c r="E36" s="946"/>
      <c r="F36" s="272"/>
      <c r="G36" s="272"/>
      <c r="H36" s="272"/>
      <c r="I36" s="272"/>
      <c r="J36" s="894"/>
      <c r="L36" s="946"/>
      <c r="M36" s="272"/>
      <c r="N36" s="272"/>
      <c r="O36" s="272"/>
      <c r="P36" s="272"/>
      <c r="Q36" s="894"/>
      <c r="S36" s="946"/>
      <c r="T36" s="272"/>
      <c r="U36" s="272"/>
      <c r="V36" s="272"/>
      <c r="W36" s="272"/>
      <c r="X36" s="894"/>
    </row>
    <row r="37" spans="1:26">
      <c r="A37" s="472"/>
      <c r="B37" s="272"/>
      <c r="C37" s="322"/>
      <c r="D37" s="473" t="s">
        <v>155</v>
      </c>
      <c r="E37" s="947"/>
      <c r="F37" s="948"/>
      <c r="G37" s="948"/>
      <c r="H37" s="948"/>
      <c r="I37" s="948"/>
      <c r="J37" s="949"/>
      <c r="L37" s="947"/>
      <c r="M37" s="948"/>
      <c r="N37" s="948"/>
      <c r="O37" s="948"/>
      <c r="P37" s="948"/>
      <c r="Q37" s="949"/>
      <c r="S37" s="947"/>
      <c r="T37" s="948"/>
      <c r="U37" s="948"/>
      <c r="V37" s="948"/>
      <c r="W37" s="948"/>
      <c r="X37" s="949"/>
    </row>
    <row r="38" spans="1:26">
      <c r="A38" s="472"/>
      <c r="B38" s="272"/>
      <c r="C38" s="324"/>
      <c r="D38" s="473" t="s">
        <v>813</v>
      </c>
      <c r="E38" s="940">
        <f t="shared" ref="E38:J38" si="15">E14</f>
        <v>0</v>
      </c>
      <c r="F38" s="284">
        <f t="shared" si="15"/>
        <v>0</v>
      </c>
      <c r="G38" s="284">
        <f t="shared" si="15"/>
        <v>0</v>
      </c>
      <c r="H38" s="284">
        <f t="shared" si="15"/>
        <v>0</v>
      </c>
      <c r="I38" s="284">
        <f t="shared" si="15"/>
        <v>0</v>
      </c>
      <c r="J38" s="941">
        <f t="shared" si="15"/>
        <v>12500</v>
      </c>
      <c r="L38" s="940">
        <f t="shared" ref="L38:Q38" si="16">L14</f>
        <v>0</v>
      </c>
      <c r="M38" s="284">
        <f t="shared" si="16"/>
        <v>0</v>
      </c>
      <c r="N38" s="284">
        <f t="shared" si="16"/>
        <v>0</v>
      </c>
      <c r="O38" s="284">
        <f t="shared" si="16"/>
        <v>0</v>
      </c>
      <c r="P38" s="284">
        <f t="shared" si="16"/>
        <v>0</v>
      </c>
      <c r="Q38" s="941">
        <f t="shared" si="16"/>
        <v>12500</v>
      </c>
      <c r="S38" s="940">
        <f t="shared" ref="S38:X38" si="17">S14</f>
        <v>0</v>
      </c>
      <c r="T38" s="284">
        <f t="shared" si="17"/>
        <v>0</v>
      </c>
      <c r="U38" s="284">
        <f t="shared" si="17"/>
        <v>0</v>
      </c>
      <c r="V38" s="284">
        <f t="shared" si="17"/>
        <v>0</v>
      </c>
      <c r="W38" s="284">
        <f t="shared" si="17"/>
        <v>0</v>
      </c>
      <c r="X38" s="941">
        <f t="shared" si="17"/>
        <v>12500</v>
      </c>
    </row>
    <row r="39" spans="1:26">
      <c r="A39" s="856"/>
      <c r="B39" s="325"/>
      <c r="C39" s="325"/>
      <c r="D39" s="887" t="s">
        <v>107</v>
      </c>
      <c r="E39" s="942">
        <f t="shared" ref="E39:J39" si="18">E37*E38</f>
        <v>0</v>
      </c>
      <c r="F39" s="326">
        <f t="shared" si="18"/>
        <v>0</v>
      </c>
      <c r="G39" s="326">
        <f t="shared" si="18"/>
        <v>0</v>
      </c>
      <c r="H39" s="326">
        <f t="shared" si="18"/>
        <v>0</v>
      </c>
      <c r="I39" s="326">
        <f t="shared" si="18"/>
        <v>0</v>
      </c>
      <c r="J39" s="943">
        <f t="shared" si="18"/>
        <v>0</v>
      </c>
      <c r="K39" s="275"/>
      <c r="L39" s="942">
        <f t="shared" ref="L39:Q39" si="19">L37*L38</f>
        <v>0</v>
      </c>
      <c r="M39" s="326">
        <f t="shared" si="19"/>
        <v>0</v>
      </c>
      <c r="N39" s="326">
        <f t="shared" si="19"/>
        <v>0</v>
      </c>
      <c r="O39" s="326">
        <f t="shared" si="19"/>
        <v>0</v>
      </c>
      <c r="P39" s="326">
        <f t="shared" si="19"/>
        <v>0</v>
      </c>
      <c r="Q39" s="943">
        <f t="shared" si="19"/>
        <v>0</v>
      </c>
      <c r="R39" s="275"/>
      <c r="S39" s="942">
        <f t="shared" ref="S39:X39" si="20">S37*S38</f>
        <v>0</v>
      </c>
      <c r="T39" s="326">
        <f t="shared" si="20"/>
        <v>0</v>
      </c>
      <c r="U39" s="326">
        <f t="shared" si="20"/>
        <v>0</v>
      </c>
      <c r="V39" s="326">
        <f t="shared" si="20"/>
        <v>0</v>
      </c>
      <c r="W39" s="326">
        <f t="shared" si="20"/>
        <v>0</v>
      </c>
      <c r="X39" s="943">
        <f t="shared" si="20"/>
        <v>0</v>
      </c>
      <c r="Z39" s="275"/>
    </row>
    <row r="40" spans="1:26">
      <c r="A40" s="472"/>
      <c r="B40" s="272"/>
      <c r="C40" s="272"/>
      <c r="D40" s="309"/>
      <c r="E40" s="950"/>
      <c r="F40" s="327"/>
      <c r="G40" s="327"/>
      <c r="H40" s="327"/>
      <c r="I40" s="327"/>
      <c r="J40" s="951"/>
      <c r="L40" s="950"/>
      <c r="M40" s="327"/>
      <c r="N40" s="327"/>
      <c r="O40" s="327"/>
      <c r="P40" s="327"/>
      <c r="Q40" s="951"/>
      <c r="S40" s="950"/>
      <c r="T40" s="327"/>
      <c r="U40" s="327"/>
      <c r="V40" s="327"/>
      <c r="W40" s="327"/>
      <c r="X40" s="951"/>
    </row>
    <row r="41" spans="1:26">
      <c r="A41" s="472"/>
      <c r="B41" s="272"/>
      <c r="C41" s="854" t="s">
        <v>559</v>
      </c>
      <c r="D41" s="309"/>
      <c r="E41" s="952">
        <f t="shared" ref="E41:J41" si="21">E39+E34+E29</f>
        <v>0</v>
      </c>
      <c r="F41" s="254">
        <f t="shared" si="21"/>
        <v>0</v>
      </c>
      <c r="G41" s="254">
        <f t="shared" si="21"/>
        <v>0</v>
      </c>
      <c r="H41" s="254">
        <f t="shared" si="21"/>
        <v>0</v>
      </c>
      <c r="I41" s="254">
        <f t="shared" si="21"/>
        <v>0</v>
      </c>
      <c r="J41" s="953">
        <f t="shared" si="21"/>
        <v>0</v>
      </c>
      <c r="L41" s="952">
        <f t="shared" ref="L41:Q41" si="22">L39+L34+L29</f>
        <v>0</v>
      </c>
      <c r="M41" s="254">
        <f t="shared" si="22"/>
        <v>0</v>
      </c>
      <c r="N41" s="254">
        <f t="shared" si="22"/>
        <v>0</v>
      </c>
      <c r="O41" s="254">
        <f t="shared" si="22"/>
        <v>0</v>
      </c>
      <c r="P41" s="254">
        <f t="shared" si="22"/>
        <v>0</v>
      </c>
      <c r="Q41" s="953">
        <f t="shared" si="22"/>
        <v>0</v>
      </c>
      <c r="S41" s="952">
        <f t="shared" ref="S41:X41" si="23">S39+S34+S29</f>
        <v>0</v>
      </c>
      <c r="T41" s="254">
        <f t="shared" si="23"/>
        <v>0</v>
      </c>
      <c r="U41" s="254">
        <f t="shared" si="23"/>
        <v>0</v>
      </c>
      <c r="V41" s="254">
        <f t="shared" si="23"/>
        <v>0</v>
      </c>
      <c r="W41" s="254">
        <f t="shared" si="23"/>
        <v>0</v>
      </c>
      <c r="X41" s="953">
        <f t="shared" si="23"/>
        <v>0</v>
      </c>
    </row>
    <row r="42" spans="1:26">
      <c r="A42" s="788"/>
      <c r="B42" s="284"/>
      <c r="C42" s="284"/>
      <c r="D42" s="318"/>
      <c r="E42" s="944"/>
      <c r="F42" s="321"/>
      <c r="G42" s="321"/>
      <c r="H42" s="321"/>
      <c r="I42" s="321"/>
      <c r="J42" s="945"/>
      <c r="K42" s="320"/>
      <c r="L42" s="944"/>
      <c r="M42" s="321"/>
      <c r="N42" s="321"/>
      <c r="O42" s="321"/>
      <c r="P42" s="321"/>
      <c r="Q42" s="945"/>
      <c r="R42" s="320"/>
      <c r="S42" s="944"/>
      <c r="T42" s="321"/>
      <c r="U42" s="321"/>
      <c r="V42" s="321"/>
      <c r="W42" s="321"/>
      <c r="X42" s="945"/>
      <c r="Z42" s="320"/>
    </row>
    <row r="43" spans="1:26">
      <c r="A43" s="472"/>
      <c r="B43" s="801" t="s">
        <v>894</v>
      </c>
      <c r="C43" s="801" t="s">
        <v>443</v>
      </c>
      <c r="D43" s="282"/>
      <c r="E43" s="946"/>
      <c r="F43" s="272"/>
      <c r="G43" s="272"/>
      <c r="H43" s="272"/>
      <c r="I43" s="272"/>
      <c r="J43" s="894"/>
      <c r="L43" s="946"/>
      <c r="M43" s="272"/>
      <c r="N43" s="272"/>
      <c r="O43" s="272"/>
      <c r="P43" s="272"/>
      <c r="Q43" s="894"/>
      <c r="S43" s="946"/>
      <c r="T43" s="272"/>
      <c r="U43" s="272"/>
      <c r="V43" s="272"/>
      <c r="W43" s="272"/>
      <c r="X43" s="894"/>
    </row>
    <row r="44" spans="1:26">
      <c r="A44" s="472"/>
      <c r="B44" s="272"/>
      <c r="C44" s="272"/>
      <c r="D44" s="473" t="s">
        <v>155</v>
      </c>
      <c r="E44" s="954"/>
      <c r="F44" s="948"/>
      <c r="G44" s="948"/>
      <c r="H44" s="948"/>
      <c r="I44" s="948"/>
      <c r="J44" s="949"/>
      <c r="L44" s="954"/>
      <c r="M44" s="948"/>
      <c r="N44" s="948"/>
      <c r="O44" s="948"/>
      <c r="P44" s="948"/>
      <c r="Q44" s="949"/>
      <c r="S44" s="954"/>
      <c r="T44" s="948"/>
      <c r="U44" s="948"/>
      <c r="V44" s="948"/>
      <c r="W44" s="948"/>
      <c r="X44" s="949"/>
    </row>
    <row r="45" spans="1:26">
      <c r="A45" s="472"/>
      <c r="B45" s="272"/>
      <c r="C45" s="272"/>
      <c r="D45" s="473" t="s">
        <v>136</v>
      </c>
      <c r="E45" s="940">
        <f t="shared" ref="E45:J45" si="24">E16</f>
        <v>600</v>
      </c>
      <c r="F45" s="284">
        <f t="shared" si="24"/>
        <v>1200</v>
      </c>
      <c r="G45" s="284">
        <f t="shared" si="24"/>
        <v>3500</v>
      </c>
      <c r="H45" s="284">
        <f t="shared" si="24"/>
        <v>3500</v>
      </c>
      <c r="I45" s="284">
        <f t="shared" si="24"/>
        <v>7500</v>
      </c>
      <c r="J45" s="941">
        <f t="shared" si="24"/>
        <v>20000</v>
      </c>
      <c r="L45" s="940">
        <f t="shared" ref="L45:Q45" si="25">L16</f>
        <v>600</v>
      </c>
      <c r="M45" s="284">
        <f t="shared" si="25"/>
        <v>1200</v>
      </c>
      <c r="N45" s="284">
        <f t="shared" si="25"/>
        <v>3500</v>
      </c>
      <c r="O45" s="284">
        <f t="shared" si="25"/>
        <v>3500</v>
      </c>
      <c r="P45" s="284">
        <f t="shared" si="25"/>
        <v>7500</v>
      </c>
      <c r="Q45" s="941">
        <f t="shared" si="25"/>
        <v>20000</v>
      </c>
      <c r="S45" s="940">
        <f t="shared" ref="S45:X45" si="26">S16</f>
        <v>600</v>
      </c>
      <c r="T45" s="284">
        <f t="shared" si="26"/>
        <v>1200</v>
      </c>
      <c r="U45" s="284">
        <f t="shared" si="26"/>
        <v>3500</v>
      </c>
      <c r="V45" s="284">
        <f t="shared" si="26"/>
        <v>3500</v>
      </c>
      <c r="W45" s="284">
        <f t="shared" si="26"/>
        <v>7500</v>
      </c>
      <c r="X45" s="941">
        <f t="shared" si="26"/>
        <v>20000</v>
      </c>
    </row>
    <row r="46" spans="1:26">
      <c r="A46" s="472"/>
      <c r="B46" s="272"/>
      <c r="C46" s="272"/>
      <c r="D46" s="810" t="s">
        <v>139</v>
      </c>
      <c r="E46" s="952">
        <f t="shared" ref="E46:J46" si="27">E45*E44</f>
        <v>0</v>
      </c>
      <c r="F46" s="254">
        <f t="shared" si="27"/>
        <v>0</v>
      </c>
      <c r="G46" s="254">
        <f t="shared" si="27"/>
        <v>0</v>
      </c>
      <c r="H46" s="254">
        <f t="shared" si="27"/>
        <v>0</v>
      </c>
      <c r="I46" s="254">
        <f t="shared" si="27"/>
        <v>0</v>
      </c>
      <c r="J46" s="953">
        <f t="shared" si="27"/>
        <v>0</v>
      </c>
      <c r="K46" s="232"/>
      <c r="L46" s="952">
        <f t="shared" ref="L46:Q46" si="28">L45*L44</f>
        <v>0</v>
      </c>
      <c r="M46" s="254">
        <f t="shared" si="28"/>
        <v>0</v>
      </c>
      <c r="N46" s="254">
        <f t="shared" si="28"/>
        <v>0</v>
      </c>
      <c r="O46" s="254">
        <f t="shared" si="28"/>
        <v>0</v>
      </c>
      <c r="P46" s="254">
        <f t="shared" si="28"/>
        <v>0</v>
      </c>
      <c r="Q46" s="953">
        <f t="shared" si="28"/>
        <v>0</v>
      </c>
      <c r="R46" s="232"/>
      <c r="S46" s="952">
        <f t="shared" ref="S46:X46" si="29">S45*S44</f>
        <v>0</v>
      </c>
      <c r="T46" s="254">
        <f t="shared" si="29"/>
        <v>0</v>
      </c>
      <c r="U46" s="254">
        <f t="shared" si="29"/>
        <v>0</v>
      </c>
      <c r="V46" s="254">
        <f t="shared" si="29"/>
        <v>0</v>
      </c>
      <c r="W46" s="254">
        <f t="shared" si="29"/>
        <v>0</v>
      </c>
      <c r="X46" s="953">
        <f t="shared" si="29"/>
        <v>0</v>
      </c>
      <c r="Z46" s="232"/>
    </row>
    <row r="47" spans="1:26">
      <c r="A47" s="788"/>
      <c r="B47" s="284"/>
      <c r="C47" s="284"/>
      <c r="D47" s="318"/>
      <c r="E47" s="944"/>
      <c r="F47" s="321"/>
      <c r="G47" s="321"/>
      <c r="H47" s="321"/>
      <c r="I47" s="321"/>
      <c r="J47" s="945"/>
      <c r="K47" s="320"/>
      <c r="L47" s="944"/>
      <c r="M47" s="321"/>
      <c r="N47" s="321"/>
      <c r="O47" s="321"/>
      <c r="P47" s="321"/>
      <c r="Q47" s="945"/>
      <c r="R47" s="320"/>
      <c r="S47" s="944"/>
      <c r="T47" s="321"/>
      <c r="U47" s="321"/>
      <c r="V47" s="321"/>
      <c r="W47" s="321"/>
      <c r="X47" s="945"/>
      <c r="Z47" s="320"/>
    </row>
    <row r="48" spans="1:26">
      <c r="A48" s="472"/>
      <c r="B48" s="801" t="s">
        <v>895</v>
      </c>
      <c r="C48" s="801" t="s">
        <v>574</v>
      </c>
      <c r="D48" s="282"/>
      <c r="E48" s="946"/>
      <c r="F48" s="272"/>
      <c r="G48" s="272"/>
      <c r="H48" s="272"/>
      <c r="I48" s="272"/>
      <c r="J48" s="894"/>
      <c r="L48" s="946"/>
      <c r="M48" s="272"/>
      <c r="N48" s="272"/>
      <c r="O48" s="272"/>
      <c r="P48" s="272"/>
      <c r="Q48" s="894"/>
      <c r="S48" s="946"/>
      <c r="T48" s="272"/>
      <c r="U48" s="272"/>
      <c r="V48" s="272"/>
      <c r="W48" s="272"/>
      <c r="X48" s="894"/>
    </row>
    <row r="49" spans="1:26">
      <c r="A49" s="472"/>
      <c r="B49" s="272"/>
      <c r="C49" s="272"/>
      <c r="D49" s="473" t="s">
        <v>137</v>
      </c>
      <c r="E49" s="954"/>
      <c r="F49" s="948"/>
      <c r="G49" s="948"/>
      <c r="H49" s="948"/>
      <c r="I49" s="948"/>
      <c r="J49" s="949"/>
      <c r="L49" s="954"/>
      <c r="M49" s="948"/>
      <c r="N49" s="948"/>
      <c r="O49" s="948"/>
      <c r="P49" s="948"/>
      <c r="Q49" s="949"/>
      <c r="S49" s="954"/>
      <c r="T49" s="948"/>
      <c r="U49" s="948"/>
      <c r="V49" s="948"/>
      <c r="W49" s="948"/>
      <c r="X49" s="949"/>
    </row>
    <row r="50" spans="1:26">
      <c r="A50" s="472"/>
      <c r="B50" s="272"/>
      <c r="C50" s="272"/>
      <c r="D50" s="473" t="s">
        <v>136</v>
      </c>
      <c r="E50" s="940">
        <f t="shared" ref="E50:J50" si="30">E16</f>
        <v>600</v>
      </c>
      <c r="F50" s="284">
        <f t="shared" si="30"/>
        <v>1200</v>
      </c>
      <c r="G50" s="284">
        <f t="shared" si="30"/>
        <v>3500</v>
      </c>
      <c r="H50" s="284">
        <f t="shared" si="30"/>
        <v>3500</v>
      </c>
      <c r="I50" s="284">
        <f t="shared" si="30"/>
        <v>7500</v>
      </c>
      <c r="J50" s="941">
        <f t="shared" si="30"/>
        <v>20000</v>
      </c>
      <c r="L50" s="940">
        <f t="shared" ref="L50:Q50" si="31">L16</f>
        <v>600</v>
      </c>
      <c r="M50" s="284">
        <f t="shared" si="31"/>
        <v>1200</v>
      </c>
      <c r="N50" s="284">
        <f t="shared" si="31"/>
        <v>3500</v>
      </c>
      <c r="O50" s="284">
        <f t="shared" si="31"/>
        <v>3500</v>
      </c>
      <c r="P50" s="284">
        <f t="shared" si="31"/>
        <v>7500</v>
      </c>
      <c r="Q50" s="941">
        <f t="shared" si="31"/>
        <v>20000</v>
      </c>
      <c r="S50" s="940">
        <f t="shared" ref="S50:X50" si="32">S16</f>
        <v>600</v>
      </c>
      <c r="T50" s="284">
        <f t="shared" si="32"/>
        <v>1200</v>
      </c>
      <c r="U50" s="284">
        <f t="shared" si="32"/>
        <v>3500</v>
      </c>
      <c r="V50" s="284">
        <f t="shared" si="32"/>
        <v>3500</v>
      </c>
      <c r="W50" s="284">
        <f t="shared" si="32"/>
        <v>7500</v>
      </c>
      <c r="X50" s="941">
        <f t="shared" si="32"/>
        <v>20000</v>
      </c>
    </row>
    <row r="51" spans="1:26">
      <c r="A51" s="472"/>
      <c r="B51" s="272"/>
      <c r="C51" s="272"/>
      <c r="D51" s="810" t="s">
        <v>139</v>
      </c>
      <c r="E51" s="952">
        <f t="shared" ref="E51:J51" si="33">E50*E49</f>
        <v>0</v>
      </c>
      <c r="F51" s="254">
        <f t="shared" si="33"/>
        <v>0</v>
      </c>
      <c r="G51" s="254">
        <f t="shared" si="33"/>
        <v>0</v>
      </c>
      <c r="H51" s="254">
        <f t="shared" si="33"/>
        <v>0</v>
      </c>
      <c r="I51" s="254">
        <f t="shared" si="33"/>
        <v>0</v>
      </c>
      <c r="J51" s="953">
        <f t="shared" si="33"/>
        <v>0</v>
      </c>
      <c r="K51" s="232"/>
      <c r="L51" s="952">
        <f t="shared" ref="L51:Q51" si="34">L50*L49</f>
        <v>0</v>
      </c>
      <c r="M51" s="254">
        <f t="shared" si="34"/>
        <v>0</v>
      </c>
      <c r="N51" s="254">
        <f t="shared" si="34"/>
        <v>0</v>
      </c>
      <c r="O51" s="254">
        <f t="shared" si="34"/>
        <v>0</v>
      </c>
      <c r="P51" s="254">
        <f t="shared" si="34"/>
        <v>0</v>
      </c>
      <c r="Q51" s="953">
        <f t="shared" si="34"/>
        <v>0</v>
      </c>
      <c r="R51" s="232"/>
      <c r="S51" s="952">
        <f t="shared" ref="S51:X51" si="35">S50*S49</f>
        <v>0</v>
      </c>
      <c r="T51" s="254">
        <f t="shared" si="35"/>
        <v>0</v>
      </c>
      <c r="U51" s="254">
        <f t="shared" si="35"/>
        <v>0</v>
      </c>
      <c r="V51" s="254">
        <f t="shared" si="35"/>
        <v>0</v>
      </c>
      <c r="W51" s="254">
        <f t="shared" si="35"/>
        <v>0</v>
      </c>
      <c r="X51" s="953">
        <f t="shared" si="35"/>
        <v>0</v>
      </c>
      <c r="Z51" s="232"/>
    </row>
    <row r="52" spans="1:26">
      <c r="A52" s="472"/>
      <c r="B52" s="272"/>
      <c r="C52" s="272"/>
      <c r="D52" s="810"/>
      <c r="E52" s="952"/>
      <c r="F52" s="254"/>
      <c r="G52" s="254"/>
      <c r="H52" s="254"/>
      <c r="I52" s="254"/>
      <c r="J52" s="953"/>
      <c r="K52" s="232"/>
      <c r="L52" s="952"/>
      <c r="M52" s="254"/>
      <c r="N52" s="254"/>
      <c r="O52" s="254"/>
      <c r="P52" s="254"/>
      <c r="Q52" s="953"/>
      <c r="R52" s="232"/>
      <c r="S52" s="952"/>
      <c r="T52" s="254"/>
      <c r="U52" s="254"/>
      <c r="V52" s="254"/>
      <c r="W52" s="254"/>
      <c r="X52" s="953"/>
      <c r="Z52" s="232"/>
    </row>
    <row r="53" spans="1:26">
      <c r="A53" s="788"/>
      <c r="B53" s="284"/>
      <c r="C53" s="284"/>
      <c r="D53" s="318"/>
      <c r="E53" s="944"/>
      <c r="F53" s="321"/>
      <c r="G53" s="321"/>
      <c r="H53" s="321"/>
      <c r="I53" s="321"/>
      <c r="J53" s="945"/>
      <c r="K53" s="320"/>
      <c r="L53" s="944"/>
      <c r="M53" s="321"/>
      <c r="N53" s="321"/>
      <c r="O53" s="321"/>
      <c r="P53" s="321"/>
      <c r="Q53" s="945"/>
      <c r="R53" s="320"/>
      <c r="S53" s="944"/>
      <c r="T53" s="321"/>
      <c r="U53" s="321"/>
      <c r="V53" s="321"/>
      <c r="W53" s="321"/>
      <c r="X53" s="945"/>
      <c r="Z53" s="320"/>
    </row>
    <row r="54" spans="1:26" ht="15.75">
      <c r="A54" s="812" t="s">
        <v>141</v>
      </c>
      <c r="B54" s="300"/>
      <c r="C54" s="300"/>
      <c r="D54" s="328"/>
      <c r="E54" s="952"/>
      <c r="F54" s="254"/>
      <c r="G54" s="254"/>
      <c r="H54" s="254"/>
      <c r="I54" s="254"/>
      <c r="J54" s="953"/>
      <c r="K54" s="329"/>
      <c r="L54" s="952"/>
      <c r="M54" s="254"/>
      <c r="N54" s="254"/>
      <c r="O54" s="254"/>
      <c r="P54" s="254"/>
      <c r="Q54" s="953"/>
      <c r="R54" s="329"/>
      <c r="S54" s="952"/>
      <c r="T54" s="254"/>
      <c r="U54" s="254"/>
      <c r="V54" s="254"/>
      <c r="W54" s="254"/>
      <c r="X54" s="953"/>
      <c r="Z54" s="329"/>
    </row>
    <row r="55" spans="1:26">
      <c r="A55" s="472"/>
      <c r="B55" s="272"/>
      <c r="C55" s="272"/>
      <c r="D55" s="473" t="s">
        <v>136</v>
      </c>
      <c r="E55" s="955">
        <f t="shared" ref="E55:J55" si="36">E28+E33+E38</f>
        <v>600</v>
      </c>
      <c r="F55" s="294">
        <f t="shared" si="36"/>
        <v>1200</v>
      </c>
      <c r="G55" s="294">
        <f t="shared" si="36"/>
        <v>3500</v>
      </c>
      <c r="H55" s="294">
        <f t="shared" si="36"/>
        <v>3500</v>
      </c>
      <c r="I55" s="294">
        <f t="shared" si="36"/>
        <v>7500</v>
      </c>
      <c r="J55" s="956">
        <f t="shared" si="36"/>
        <v>20000</v>
      </c>
      <c r="L55" s="955">
        <f t="shared" ref="L55:Q55" si="37">L28+L33+L38</f>
        <v>600</v>
      </c>
      <c r="M55" s="294">
        <f t="shared" si="37"/>
        <v>1200</v>
      </c>
      <c r="N55" s="294">
        <f t="shared" si="37"/>
        <v>3500</v>
      </c>
      <c r="O55" s="294">
        <f t="shared" si="37"/>
        <v>3500</v>
      </c>
      <c r="P55" s="294">
        <f t="shared" si="37"/>
        <v>7500</v>
      </c>
      <c r="Q55" s="956">
        <f t="shared" si="37"/>
        <v>20000</v>
      </c>
      <c r="S55" s="955">
        <f t="shared" ref="S55:X55" si="38">S28+S33+S38</f>
        <v>600</v>
      </c>
      <c r="T55" s="294">
        <f t="shared" si="38"/>
        <v>1200</v>
      </c>
      <c r="U55" s="294">
        <f t="shared" si="38"/>
        <v>3500</v>
      </c>
      <c r="V55" s="294">
        <f t="shared" si="38"/>
        <v>3500</v>
      </c>
      <c r="W55" s="294">
        <f t="shared" si="38"/>
        <v>7500</v>
      </c>
      <c r="X55" s="956">
        <f t="shared" si="38"/>
        <v>20000</v>
      </c>
    </row>
    <row r="56" spans="1:26">
      <c r="A56" s="472"/>
      <c r="B56" s="272"/>
      <c r="C56" s="272"/>
      <c r="D56" s="473" t="s">
        <v>137</v>
      </c>
      <c r="E56" s="957">
        <f t="shared" ref="E56:J56" si="39">(E51+E46+E41)/E55</f>
        <v>0</v>
      </c>
      <c r="F56" s="958">
        <f t="shared" si="39"/>
        <v>0</v>
      </c>
      <c r="G56" s="958">
        <f t="shared" si="39"/>
        <v>0</v>
      </c>
      <c r="H56" s="958">
        <f t="shared" si="39"/>
        <v>0</v>
      </c>
      <c r="I56" s="958">
        <f t="shared" si="39"/>
        <v>0</v>
      </c>
      <c r="J56" s="959">
        <f t="shared" si="39"/>
        <v>0</v>
      </c>
      <c r="K56" s="238"/>
      <c r="L56" s="957">
        <f t="shared" ref="L56:Q56" si="40">(L51+L46+L41)/L55</f>
        <v>0</v>
      </c>
      <c r="M56" s="958">
        <f t="shared" si="40"/>
        <v>0</v>
      </c>
      <c r="N56" s="958">
        <f t="shared" si="40"/>
        <v>0</v>
      </c>
      <c r="O56" s="958">
        <f t="shared" si="40"/>
        <v>0</v>
      </c>
      <c r="P56" s="958">
        <f t="shared" si="40"/>
        <v>0</v>
      </c>
      <c r="Q56" s="959">
        <f t="shared" si="40"/>
        <v>0</v>
      </c>
      <c r="R56" s="238"/>
      <c r="S56" s="957">
        <f t="shared" ref="S56:X56" si="41">(S51+S46+S41)/S55</f>
        <v>0</v>
      </c>
      <c r="T56" s="958">
        <f t="shared" si="41"/>
        <v>0</v>
      </c>
      <c r="U56" s="958">
        <f t="shared" si="41"/>
        <v>0</v>
      </c>
      <c r="V56" s="958">
        <f t="shared" si="41"/>
        <v>0</v>
      </c>
      <c r="W56" s="958">
        <f t="shared" si="41"/>
        <v>0</v>
      </c>
      <c r="X56" s="959">
        <f t="shared" si="41"/>
        <v>0</v>
      </c>
      <c r="Z56" s="238"/>
    </row>
    <row r="57" spans="1:26">
      <c r="A57" s="788"/>
      <c r="B57" s="284"/>
      <c r="C57" s="284"/>
      <c r="D57" s="318"/>
      <c r="E57" s="944"/>
      <c r="F57" s="321"/>
      <c r="G57" s="321"/>
      <c r="H57" s="321"/>
      <c r="I57" s="321"/>
      <c r="J57" s="945"/>
      <c r="K57" s="320"/>
      <c r="L57" s="944"/>
      <c r="M57" s="321"/>
      <c r="N57" s="321"/>
      <c r="O57" s="321"/>
      <c r="P57" s="321"/>
      <c r="Q57" s="945"/>
      <c r="R57" s="320"/>
      <c r="S57" s="944"/>
      <c r="T57" s="321"/>
      <c r="U57" s="321"/>
      <c r="V57" s="321"/>
      <c r="W57" s="321"/>
      <c r="X57" s="945"/>
      <c r="Z57" s="320"/>
    </row>
    <row r="58" spans="1:26" ht="15.75">
      <c r="A58" s="799">
        <v>2</v>
      </c>
      <c r="B58" s="800" t="s">
        <v>444</v>
      </c>
      <c r="C58" s="280"/>
      <c r="D58" s="317"/>
      <c r="E58" s="946"/>
      <c r="F58" s="272"/>
      <c r="G58" s="272"/>
      <c r="H58" s="272"/>
      <c r="I58" s="272"/>
      <c r="J58" s="894"/>
      <c r="L58" s="946"/>
      <c r="M58" s="272"/>
      <c r="N58" s="272"/>
      <c r="O58" s="272"/>
      <c r="P58" s="272"/>
      <c r="Q58" s="894"/>
      <c r="S58" s="946"/>
      <c r="T58" s="272"/>
      <c r="U58" s="272"/>
      <c r="V58" s="272"/>
      <c r="W58" s="272"/>
      <c r="X58" s="894"/>
    </row>
    <row r="59" spans="1:26">
      <c r="A59" s="472"/>
      <c r="B59" s="272"/>
      <c r="C59" s="272"/>
      <c r="D59" s="473" t="s">
        <v>155</v>
      </c>
      <c r="E59" s="960"/>
      <c r="F59" s="948"/>
      <c r="G59" s="948"/>
      <c r="H59" s="948"/>
      <c r="I59" s="948"/>
      <c r="J59" s="949"/>
      <c r="L59" s="960"/>
      <c r="M59" s="948"/>
      <c r="N59" s="948"/>
      <c r="O59" s="948"/>
      <c r="P59" s="948"/>
      <c r="Q59" s="949"/>
      <c r="S59" s="960"/>
      <c r="T59" s="948"/>
      <c r="U59" s="948"/>
      <c r="V59" s="948"/>
      <c r="W59" s="948"/>
      <c r="X59" s="949"/>
    </row>
    <row r="60" spans="1:26">
      <c r="A60" s="472"/>
      <c r="B60" s="272"/>
      <c r="C60" s="272"/>
      <c r="D60" s="473" t="s">
        <v>136</v>
      </c>
      <c r="E60" s="940">
        <f t="shared" ref="E60:J60" si="42">E16</f>
        <v>600</v>
      </c>
      <c r="F60" s="284">
        <f t="shared" si="42"/>
        <v>1200</v>
      </c>
      <c r="G60" s="284">
        <f t="shared" si="42"/>
        <v>3500</v>
      </c>
      <c r="H60" s="284">
        <f t="shared" si="42"/>
        <v>3500</v>
      </c>
      <c r="I60" s="284">
        <f t="shared" si="42"/>
        <v>7500</v>
      </c>
      <c r="J60" s="941">
        <f t="shared" si="42"/>
        <v>20000</v>
      </c>
      <c r="L60" s="940">
        <f t="shared" ref="L60:Q60" si="43">L16</f>
        <v>600</v>
      </c>
      <c r="M60" s="284">
        <f t="shared" si="43"/>
        <v>1200</v>
      </c>
      <c r="N60" s="284">
        <f t="shared" si="43"/>
        <v>3500</v>
      </c>
      <c r="O60" s="284">
        <f t="shared" si="43"/>
        <v>3500</v>
      </c>
      <c r="P60" s="284">
        <f t="shared" si="43"/>
        <v>7500</v>
      </c>
      <c r="Q60" s="941">
        <f t="shared" si="43"/>
        <v>20000</v>
      </c>
      <c r="S60" s="940">
        <f t="shared" ref="S60:X60" si="44">S16</f>
        <v>600</v>
      </c>
      <c r="T60" s="284">
        <f t="shared" si="44"/>
        <v>1200</v>
      </c>
      <c r="U60" s="284">
        <f t="shared" si="44"/>
        <v>3500</v>
      </c>
      <c r="V60" s="284">
        <f t="shared" si="44"/>
        <v>3500</v>
      </c>
      <c r="W60" s="284">
        <f t="shared" si="44"/>
        <v>7500</v>
      </c>
      <c r="X60" s="941">
        <f t="shared" si="44"/>
        <v>20000</v>
      </c>
    </row>
    <row r="61" spans="1:26">
      <c r="A61" s="472"/>
      <c r="B61" s="272"/>
      <c r="C61" s="272"/>
      <c r="D61" s="810" t="s">
        <v>139</v>
      </c>
      <c r="E61" s="952">
        <f>E59*E60</f>
        <v>0</v>
      </c>
      <c r="F61" s="254">
        <f>F60*F59</f>
        <v>0</v>
      </c>
      <c r="G61" s="254">
        <f>G60*G59</f>
        <v>0</v>
      </c>
      <c r="H61" s="254">
        <f>H60*H59</f>
        <v>0</v>
      </c>
      <c r="I61" s="254">
        <f>I60*I59</f>
        <v>0</v>
      </c>
      <c r="J61" s="953">
        <f>J60*J59</f>
        <v>0</v>
      </c>
      <c r="K61" s="232"/>
      <c r="L61" s="952">
        <f>L59*L60</f>
        <v>0</v>
      </c>
      <c r="M61" s="254">
        <f>M60*M59</f>
        <v>0</v>
      </c>
      <c r="N61" s="254">
        <f>N60*N59</f>
        <v>0</v>
      </c>
      <c r="O61" s="254">
        <f>O60*O59</f>
        <v>0</v>
      </c>
      <c r="P61" s="254">
        <f>P60*P59</f>
        <v>0</v>
      </c>
      <c r="Q61" s="953">
        <f>Q60*Q59</f>
        <v>0</v>
      </c>
      <c r="R61" s="232"/>
      <c r="S61" s="952">
        <f>S59*S60</f>
        <v>0</v>
      </c>
      <c r="T61" s="254">
        <f>T60*T59</f>
        <v>0</v>
      </c>
      <c r="U61" s="254">
        <f>U60*U59</f>
        <v>0</v>
      </c>
      <c r="V61" s="254">
        <f>V60*V59</f>
        <v>0</v>
      </c>
      <c r="W61" s="254">
        <f>W60*W59</f>
        <v>0</v>
      </c>
      <c r="X61" s="953">
        <f>X60*X59</f>
        <v>0</v>
      </c>
      <c r="Z61" s="232"/>
    </row>
    <row r="62" spans="1:26">
      <c r="A62" s="788"/>
      <c r="B62" s="284"/>
      <c r="C62" s="284"/>
      <c r="D62" s="318"/>
      <c r="E62" s="944"/>
      <c r="F62" s="321"/>
      <c r="G62" s="321"/>
      <c r="H62" s="321"/>
      <c r="I62" s="321"/>
      <c r="J62" s="945"/>
      <c r="K62" s="320"/>
      <c r="L62" s="944"/>
      <c r="M62" s="321"/>
      <c r="N62" s="321"/>
      <c r="O62" s="321"/>
      <c r="P62" s="321"/>
      <c r="Q62" s="945"/>
      <c r="R62" s="320"/>
      <c r="S62" s="944"/>
      <c r="T62" s="321"/>
      <c r="U62" s="321"/>
      <c r="V62" s="321"/>
      <c r="W62" s="321"/>
      <c r="X62" s="945"/>
      <c r="Z62" s="320"/>
    </row>
    <row r="63" spans="1:26" ht="15.75">
      <c r="A63" s="799">
        <v>3</v>
      </c>
      <c r="B63" s="800" t="s">
        <v>445</v>
      </c>
      <c r="C63" s="280"/>
      <c r="D63" s="317"/>
      <c r="E63" s="946"/>
      <c r="F63" s="272"/>
      <c r="G63" s="272"/>
      <c r="H63" s="272"/>
      <c r="I63" s="272"/>
      <c r="J63" s="894"/>
      <c r="L63" s="946"/>
      <c r="M63" s="272"/>
      <c r="N63" s="272"/>
      <c r="O63" s="272"/>
      <c r="P63" s="272"/>
      <c r="Q63" s="894"/>
      <c r="S63" s="946"/>
      <c r="T63" s="272"/>
      <c r="U63" s="272"/>
      <c r="V63" s="272"/>
      <c r="W63" s="272"/>
      <c r="X63" s="894"/>
    </row>
    <row r="64" spans="1:26" ht="15.75">
      <c r="A64" s="875"/>
      <c r="B64" s="280"/>
      <c r="C64" s="280"/>
      <c r="D64" s="317"/>
      <c r="E64" s="946"/>
      <c r="F64" s="272"/>
      <c r="G64" s="272"/>
      <c r="H64" s="272"/>
      <c r="I64" s="272"/>
      <c r="J64" s="894"/>
      <c r="L64" s="946"/>
      <c r="M64" s="272"/>
      <c r="N64" s="272"/>
      <c r="O64" s="272"/>
      <c r="P64" s="272"/>
      <c r="Q64" s="894"/>
      <c r="S64" s="946"/>
      <c r="T64" s="272"/>
      <c r="U64" s="272"/>
      <c r="V64" s="272"/>
      <c r="W64" s="272"/>
      <c r="X64" s="894"/>
    </row>
    <row r="65" spans="1:26">
      <c r="A65" s="472"/>
      <c r="B65" s="801" t="s">
        <v>896</v>
      </c>
      <c r="C65" s="801" t="s">
        <v>142</v>
      </c>
      <c r="D65" s="282"/>
      <c r="E65" s="961"/>
      <c r="F65" s="303"/>
      <c r="G65" s="303"/>
      <c r="H65" s="303"/>
      <c r="I65" s="303"/>
      <c r="J65" s="962"/>
      <c r="L65" s="961"/>
      <c r="M65" s="303"/>
      <c r="N65" s="303"/>
      <c r="O65" s="303"/>
      <c r="P65" s="303"/>
      <c r="Q65" s="962"/>
      <c r="S65" s="961"/>
      <c r="T65" s="303"/>
      <c r="U65" s="303"/>
      <c r="V65" s="303"/>
      <c r="W65" s="303"/>
      <c r="X65" s="962"/>
    </row>
    <row r="66" spans="1:26">
      <c r="A66" s="472"/>
      <c r="B66" s="272"/>
      <c r="C66" s="272"/>
      <c r="D66" s="473" t="s">
        <v>155</v>
      </c>
      <c r="E66" s="954"/>
      <c r="F66" s="948"/>
      <c r="G66" s="948"/>
      <c r="H66" s="948"/>
      <c r="I66" s="948"/>
      <c r="J66" s="949"/>
      <c r="L66" s="954"/>
      <c r="M66" s="948"/>
      <c r="N66" s="948"/>
      <c r="O66" s="948"/>
      <c r="P66" s="948"/>
      <c r="Q66" s="949"/>
      <c r="S66" s="954"/>
      <c r="T66" s="948"/>
      <c r="U66" s="948"/>
      <c r="V66" s="948"/>
      <c r="W66" s="948"/>
      <c r="X66" s="949"/>
    </row>
    <row r="67" spans="1:26">
      <c r="A67" s="472"/>
      <c r="B67" s="272"/>
      <c r="C67" s="272"/>
      <c r="D67" s="473" t="s">
        <v>136</v>
      </c>
      <c r="E67" s="940">
        <f t="shared" ref="E67:J67" si="45">E16</f>
        <v>600</v>
      </c>
      <c r="F67" s="284">
        <f t="shared" si="45"/>
        <v>1200</v>
      </c>
      <c r="G67" s="284">
        <f t="shared" si="45"/>
        <v>3500</v>
      </c>
      <c r="H67" s="284">
        <f t="shared" si="45"/>
        <v>3500</v>
      </c>
      <c r="I67" s="284">
        <f t="shared" si="45"/>
        <v>7500</v>
      </c>
      <c r="J67" s="941">
        <f t="shared" si="45"/>
        <v>20000</v>
      </c>
      <c r="L67" s="940">
        <f t="shared" ref="L67:Q67" si="46">L16</f>
        <v>600</v>
      </c>
      <c r="M67" s="284">
        <f t="shared" si="46"/>
        <v>1200</v>
      </c>
      <c r="N67" s="284">
        <f t="shared" si="46"/>
        <v>3500</v>
      </c>
      <c r="O67" s="284">
        <f t="shared" si="46"/>
        <v>3500</v>
      </c>
      <c r="P67" s="284">
        <f t="shared" si="46"/>
        <v>7500</v>
      </c>
      <c r="Q67" s="941">
        <f t="shared" si="46"/>
        <v>20000</v>
      </c>
      <c r="S67" s="940">
        <f t="shared" ref="S67:X67" si="47">S16</f>
        <v>600</v>
      </c>
      <c r="T67" s="284">
        <f t="shared" si="47"/>
        <v>1200</v>
      </c>
      <c r="U67" s="284">
        <f t="shared" si="47"/>
        <v>3500</v>
      </c>
      <c r="V67" s="284">
        <f t="shared" si="47"/>
        <v>3500</v>
      </c>
      <c r="W67" s="284">
        <f t="shared" si="47"/>
        <v>7500</v>
      </c>
      <c r="X67" s="941">
        <f t="shared" si="47"/>
        <v>20000</v>
      </c>
    </row>
    <row r="68" spans="1:26">
      <c r="A68" s="472"/>
      <c r="B68" s="272"/>
      <c r="C68" s="272"/>
      <c r="D68" s="810" t="s">
        <v>139</v>
      </c>
      <c r="E68" s="952">
        <f t="shared" ref="E68:J68" si="48">E67*E66</f>
        <v>0</v>
      </c>
      <c r="F68" s="254">
        <f t="shared" si="48"/>
        <v>0</v>
      </c>
      <c r="G68" s="254">
        <f t="shared" si="48"/>
        <v>0</v>
      </c>
      <c r="H68" s="254">
        <f t="shared" si="48"/>
        <v>0</v>
      </c>
      <c r="I68" s="254">
        <f t="shared" si="48"/>
        <v>0</v>
      </c>
      <c r="J68" s="953">
        <f t="shared" si="48"/>
        <v>0</v>
      </c>
      <c r="K68" s="232"/>
      <c r="L68" s="952">
        <f t="shared" ref="L68:Q68" si="49">L67*L66</f>
        <v>0</v>
      </c>
      <c r="M68" s="254">
        <f t="shared" si="49"/>
        <v>0</v>
      </c>
      <c r="N68" s="254">
        <f t="shared" si="49"/>
        <v>0</v>
      </c>
      <c r="O68" s="254">
        <f t="shared" si="49"/>
        <v>0</v>
      </c>
      <c r="P68" s="254">
        <f t="shared" si="49"/>
        <v>0</v>
      </c>
      <c r="Q68" s="953">
        <f t="shared" si="49"/>
        <v>0</v>
      </c>
      <c r="R68" s="232"/>
      <c r="S68" s="952">
        <f t="shared" ref="S68:X68" si="50">S67*S66</f>
        <v>0</v>
      </c>
      <c r="T68" s="254">
        <f t="shared" si="50"/>
        <v>0</v>
      </c>
      <c r="U68" s="254">
        <f t="shared" si="50"/>
        <v>0</v>
      </c>
      <c r="V68" s="254">
        <f t="shared" si="50"/>
        <v>0</v>
      </c>
      <c r="W68" s="254">
        <f t="shared" si="50"/>
        <v>0</v>
      </c>
      <c r="X68" s="953">
        <f t="shared" si="50"/>
        <v>0</v>
      </c>
      <c r="Z68" s="232"/>
    </row>
    <row r="69" spans="1:26">
      <c r="A69" s="788"/>
      <c r="B69" s="284"/>
      <c r="C69" s="284"/>
      <c r="D69" s="318"/>
      <c r="E69" s="944"/>
      <c r="F69" s="321"/>
      <c r="G69" s="321"/>
      <c r="H69" s="321"/>
      <c r="I69" s="321"/>
      <c r="J69" s="945"/>
      <c r="K69" s="320"/>
      <c r="L69" s="944"/>
      <c r="M69" s="321"/>
      <c r="N69" s="321"/>
      <c r="O69" s="321"/>
      <c r="P69" s="321"/>
      <c r="Q69" s="945"/>
      <c r="R69" s="320"/>
      <c r="S69" s="944"/>
      <c r="T69" s="321"/>
      <c r="U69" s="321"/>
      <c r="V69" s="321"/>
      <c r="W69" s="321"/>
      <c r="X69" s="945"/>
      <c r="Z69" s="320"/>
    </row>
    <row r="70" spans="1:26" ht="15.75">
      <c r="A70" s="799">
        <v>4</v>
      </c>
      <c r="B70" s="800" t="s">
        <v>153</v>
      </c>
      <c r="C70" s="280"/>
      <c r="D70" s="317"/>
      <c r="E70" s="946"/>
      <c r="F70" s="272"/>
      <c r="G70" s="272"/>
      <c r="H70" s="272"/>
      <c r="I70" s="272"/>
      <c r="J70" s="894"/>
      <c r="L70" s="946"/>
      <c r="M70" s="272"/>
      <c r="N70" s="272"/>
      <c r="O70" s="272"/>
      <c r="P70" s="272"/>
      <c r="Q70" s="894"/>
      <c r="S70" s="946"/>
      <c r="T70" s="272"/>
      <c r="U70" s="272"/>
      <c r="V70" s="272"/>
      <c r="W70" s="272"/>
      <c r="X70" s="894"/>
    </row>
    <row r="71" spans="1:26">
      <c r="A71" s="788"/>
      <c r="B71" s="284"/>
      <c r="C71" s="284"/>
      <c r="D71" s="318"/>
      <c r="E71" s="944"/>
      <c r="F71" s="321"/>
      <c r="G71" s="321"/>
      <c r="H71" s="321"/>
      <c r="I71" s="321"/>
      <c r="J71" s="945"/>
      <c r="K71" s="320"/>
      <c r="L71" s="944"/>
      <c r="M71" s="321"/>
      <c r="N71" s="321"/>
      <c r="O71" s="321"/>
      <c r="P71" s="321"/>
      <c r="Q71" s="945"/>
      <c r="R71" s="320"/>
      <c r="S71" s="944"/>
      <c r="T71" s="321"/>
      <c r="U71" s="321"/>
      <c r="V71" s="321"/>
      <c r="W71" s="321"/>
      <c r="X71" s="945"/>
      <c r="Z71" s="320"/>
    </row>
    <row r="72" spans="1:26">
      <c r="A72" s="472"/>
      <c r="B72" s="862" t="s">
        <v>154</v>
      </c>
      <c r="C72" s="272"/>
      <c r="D72" s="473" t="s">
        <v>155</v>
      </c>
      <c r="E72" s="954"/>
      <c r="F72" s="948"/>
      <c r="G72" s="948"/>
      <c r="H72" s="948"/>
      <c r="I72" s="948"/>
      <c r="J72" s="949"/>
      <c r="L72" s="954"/>
      <c r="M72" s="948"/>
      <c r="N72" s="948"/>
      <c r="O72" s="948"/>
      <c r="P72" s="948"/>
      <c r="Q72" s="949"/>
      <c r="S72" s="954"/>
      <c r="T72" s="948"/>
      <c r="U72" s="948"/>
      <c r="V72" s="948"/>
      <c r="W72" s="948"/>
      <c r="X72" s="949"/>
    </row>
    <row r="73" spans="1:26">
      <c r="A73" s="472"/>
      <c r="B73" s="272"/>
      <c r="C73" s="272"/>
      <c r="D73" s="473" t="s">
        <v>136</v>
      </c>
      <c r="E73" s="940">
        <f t="shared" ref="E73:J73" si="51">E16</f>
        <v>600</v>
      </c>
      <c r="F73" s="284">
        <f t="shared" si="51"/>
        <v>1200</v>
      </c>
      <c r="G73" s="284">
        <f t="shared" si="51"/>
        <v>3500</v>
      </c>
      <c r="H73" s="284">
        <f t="shared" si="51"/>
        <v>3500</v>
      </c>
      <c r="I73" s="284">
        <f t="shared" si="51"/>
        <v>7500</v>
      </c>
      <c r="J73" s="941">
        <f t="shared" si="51"/>
        <v>20000</v>
      </c>
      <c r="L73" s="940">
        <f t="shared" ref="L73:Q73" si="52">L16</f>
        <v>600</v>
      </c>
      <c r="M73" s="284">
        <f t="shared" si="52"/>
        <v>1200</v>
      </c>
      <c r="N73" s="284">
        <f t="shared" si="52"/>
        <v>3500</v>
      </c>
      <c r="O73" s="284">
        <f t="shared" si="52"/>
        <v>3500</v>
      </c>
      <c r="P73" s="284">
        <f t="shared" si="52"/>
        <v>7500</v>
      </c>
      <c r="Q73" s="941">
        <f t="shared" si="52"/>
        <v>20000</v>
      </c>
      <c r="S73" s="940">
        <f t="shared" ref="S73:X73" si="53">S16</f>
        <v>600</v>
      </c>
      <c r="T73" s="284">
        <f t="shared" si="53"/>
        <v>1200</v>
      </c>
      <c r="U73" s="284">
        <f t="shared" si="53"/>
        <v>3500</v>
      </c>
      <c r="V73" s="284">
        <f t="shared" si="53"/>
        <v>3500</v>
      </c>
      <c r="W73" s="284">
        <f t="shared" si="53"/>
        <v>7500</v>
      </c>
      <c r="X73" s="941">
        <f t="shared" si="53"/>
        <v>20000</v>
      </c>
    </row>
    <row r="74" spans="1:26">
      <c r="A74" s="472"/>
      <c r="B74" s="272"/>
      <c r="C74" s="272"/>
      <c r="D74" s="810" t="s">
        <v>139</v>
      </c>
      <c r="E74" s="952">
        <f>E72*E73</f>
        <v>0</v>
      </c>
      <c r="F74" s="254">
        <f>F73*F72</f>
        <v>0</v>
      </c>
      <c r="G74" s="254">
        <f>G73*G72</f>
        <v>0</v>
      </c>
      <c r="H74" s="254">
        <f>H73*H72</f>
        <v>0</v>
      </c>
      <c r="I74" s="254">
        <f>I73*I72</f>
        <v>0</v>
      </c>
      <c r="J74" s="953">
        <f>J73*J72</f>
        <v>0</v>
      </c>
      <c r="K74" s="232"/>
      <c r="L74" s="952">
        <f>L72*L73</f>
        <v>0</v>
      </c>
      <c r="M74" s="254">
        <f>M73*M72</f>
        <v>0</v>
      </c>
      <c r="N74" s="254">
        <f>N73*N72</f>
        <v>0</v>
      </c>
      <c r="O74" s="254">
        <f>O73*O72</f>
        <v>0</v>
      </c>
      <c r="P74" s="254">
        <f>P73*P72</f>
        <v>0</v>
      </c>
      <c r="Q74" s="953">
        <f>Q73*Q72</f>
        <v>0</v>
      </c>
      <c r="R74" s="232"/>
      <c r="S74" s="952">
        <f>S72*S73</f>
        <v>0</v>
      </c>
      <c r="T74" s="254">
        <f>T73*T72</f>
        <v>0</v>
      </c>
      <c r="U74" s="254">
        <f>U73*U72</f>
        <v>0</v>
      </c>
      <c r="V74" s="254">
        <f>V73*V72</f>
        <v>0</v>
      </c>
      <c r="W74" s="254">
        <f>W73*W72</f>
        <v>0</v>
      </c>
      <c r="X74" s="953">
        <f>X73*X72</f>
        <v>0</v>
      </c>
      <c r="Z74" s="232"/>
    </row>
    <row r="75" spans="1:26">
      <c r="A75" s="472"/>
      <c r="B75" s="272"/>
      <c r="C75" s="272"/>
      <c r="D75" s="295"/>
      <c r="E75" s="952"/>
      <c r="F75" s="254"/>
      <c r="G75" s="254"/>
      <c r="H75" s="254"/>
      <c r="I75" s="254"/>
      <c r="J75" s="953"/>
      <c r="K75" s="232"/>
      <c r="L75" s="952"/>
      <c r="M75" s="254"/>
      <c r="N75" s="254"/>
      <c r="O75" s="254"/>
      <c r="P75" s="254"/>
      <c r="Q75" s="953"/>
      <c r="R75" s="232"/>
      <c r="S75" s="952"/>
      <c r="T75" s="254"/>
      <c r="U75" s="254"/>
      <c r="V75" s="254"/>
      <c r="W75" s="254"/>
      <c r="X75" s="953"/>
      <c r="Z75" s="232"/>
    </row>
    <row r="76" spans="1:26">
      <c r="A76" s="472"/>
      <c r="B76" s="272"/>
      <c r="C76" s="272"/>
      <c r="D76" s="295"/>
      <c r="E76" s="954"/>
      <c r="F76" s="948"/>
      <c r="G76" s="948"/>
      <c r="H76" s="948"/>
      <c r="I76" s="948"/>
      <c r="J76" s="949"/>
      <c r="K76" s="232"/>
      <c r="L76" s="954"/>
      <c r="M76" s="948"/>
      <c r="N76" s="948"/>
      <c r="O76" s="948"/>
      <c r="P76" s="948"/>
      <c r="Q76" s="949"/>
      <c r="R76" s="232"/>
      <c r="S76" s="954"/>
      <c r="T76" s="948"/>
      <c r="U76" s="948"/>
      <c r="V76" s="948"/>
      <c r="W76" s="948"/>
      <c r="X76" s="949"/>
      <c r="Z76" s="232"/>
    </row>
    <row r="77" spans="1:26">
      <c r="A77" s="472"/>
      <c r="B77" s="272"/>
      <c r="C77" s="272"/>
      <c r="D77" s="295"/>
      <c r="E77" s="940"/>
      <c r="F77" s="284"/>
      <c r="G77" s="284"/>
      <c r="H77" s="284"/>
      <c r="I77" s="284"/>
      <c r="J77" s="941"/>
      <c r="K77" s="232"/>
      <c r="L77" s="940"/>
      <c r="M77" s="284"/>
      <c r="N77" s="284"/>
      <c r="O77" s="284"/>
      <c r="P77" s="284"/>
      <c r="Q77" s="941"/>
      <c r="R77" s="232"/>
      <c r="S77" s="940"/>
      <c r="T77" s="284"/>
      <c r="U77" s="284"/>
      <c r="V77" s="284"/>
      <c r="W77" s="284"/>
      <c r="X77" s="941"/>
      <c r="Z77" s="232"/>
    </row>
    <row r="78" spans="1:26">
      <c r="A78" s="472"/>
      <c r="B78" s="272"/>
      <c r="C78" s="272"/>
      <c r="D78" s="295"/>
      <c r="E78" s="952"/>
      <c r="F78" s="254"/>
      <c r="G78" s="254"/>
      <c r="H78" s="254"/>
      <c r="I78" s="254"/>
      <c r="J78" s="953"/>
      <c r="K78" s="232"/>
      <c r="L78" s="952"/>
      <c r="M78" s="254"/>
      <c r="N78" s="254"/>
      <c r="O78" s="254"/>
      <c r="P78" s="254"/>
      <c r="Q78" s="953"/>
      <c r="R78" s="232"/>
      <c r="S78" s="952"/>
      <c r="T78" s="254"/>
      <c r="U78" s="254"/>
      <c r="V78" s="254"/>
      <c r="W78" s="254"/>
      <c r="X78" s="953"/>
      <c r="Z78" s="232"/>
    </row>
    <row r="79" spans="1:26">
      <c r="A79" s="788"/>
      <c r="B79" s="284"/>
      <c r="C79" s="284"/>
      <c r="D79" s="318"/>
      <c r="E79" s="944"/>
      <c r="F79" s="321"/>
      <c r="G79" s="321"/>
      <c r="H79" s="321"/>
      <c r="I79" s="321"/>
      <c r="J79" s="945"/>
      <c r="K79" s="320"/>
      <c r="L79" s="944"/>
      <c r="M79" s="321"/>
      <c r="N79" s="321"/>
      <c r="O79" s="321"/>
      <c r="P79" s="321"/>
      <c r="Q79" s="945"/>
      <c r="R79" s="320"/>
      <c r="S79" s="944"/>
      <c r="T79" s="321"/>
      <c r="U79" s="321"/>
      <c r="V79" s="321"/>
      <c r="W79" s="321"/>
      <c r="X79" s="945"/>
      <c r="Z79" s="320"/>
    </row>
    <row r="80" spans="1:26" ht="15.75">
      <c r="A80" s="799" t="s">
        <v>108</v>
      </c>
      <c r="B80" s="280"/>
      <c r="C80" s="280"/>
      <c r="D80" s="317"/>
      <c r="E80" s="946"/>
      <c r="F80" s="272"/>
      <c r="G80" s="272"/>
      <c r="H80" s="272"/>
      <c r="I80" s="272"/>
      <c r="J80" s="894"/>
      <c r="L80" s="946"/>
      <c r="M80" s="272"/>
      <c r="N80" s="272"/>
      <c r="O80" s="272"/>
      <c r="P80" s="272"/>
      <c r="Q80" s="894"/>
      <c r="S80" s="946"/>
      <c r="T80" s="272"/>
      <c r="U80" s="272"/>
      <c r="V80" s="272"/>
      <c r="W80" s="272"/>
      <c r="X80" s="894"/>
    </row>
    <row r="81" spans="1:26" ht="15.75">
      <c r="A81" s="472"/>
      <c r="B81" s="272"/>
      <c r="C81" s="272"/>
      <c r="D81" s="810" t="s">
        <v>139</v>
      </c>
      <c r="E81" s="963">
        <f t="shared" ref="E81:J81" si="54">E74+E68+E61+E51+E46+E41</f>
        <v>0</v>
      </c>
      <c r="F81" s="964">
        <f t="shared" si="54"/>
        <v>0</v>
      </c>
      <c r="G81" s="964">
        <f t="shared" si="54"/>
        <v>0</v>
      </c>
      <c r="H81" s="964">
        <f t="shared" si="54"/>
        <v>0</v>
      </c>
      <c r="I81" s="964">
        <f t="shared" si="54"/>
        <v>0</v>
      </c>
      <c r="J81" s="965">
        <f t="shared" si="54"/>
        <v>0</v>
      </c>
      <c r="K81" s="232"/>
      <c r="L81" s="963">
        <f t="shared" ref="L81:Q81" si="55">L74+L68+L61+L51+L46+L41</f>
        <v>0</v>
      </c>
      <c r="M81" s="964">
        <f t="shared" si="55"/>
        <v>0</v>
      </c>
      <c r="N81" s="964">
        <f t="shared" si="55"/>
        <v>0</v>
      </c>
      <c r="O81" s="964">
        <f t="shared" si="55"/>
        <v>0</v>
      </c>
      <c r="P81" s="964">
        <f t="shared" si="55"/>
        <v>0</v>
      </c>
      <c r="Q81" s="965">
        <f t="shared" si="55"/>
        <v>0</v>
      </c>
      <c r="R81" s="232"/>
      <c r="S81" s="963">
        <f t="shared" ref="S81:X81" si="56">S74+S68+S61+S51+S46+S41</f>
        <v>0</v>
      </c>
      <c r="T81" s="964">
        <f t="shared" si="56"/>
        <v>0</v>
      </c>
      <c r="U81" s="964">
        <f t="shared" si="56"/>
        <v>0</v>
      </c>
      <c r="V81" s="964">
        <f t="shared" si="56"/>
        <v>0</v>
      </c>
      <c r="W81" s="964">
        <f t="shared" si="56"/>
        <v>0</v>
      </c>
      <c r="X81" s="965">
        <f t="shared" si="56"/>
        <v>0</v>
      </c>
      <c r="Z81" s="232"/>
    </row>
    <row r="82" spans="1:26">
      <c r="A82" s="472"/>
      <c r="B82" s="272"/>
      <c r="C82" s="272"/>
      <c r="D82" s="473" t="s">
        <v>136</v>
      </c>
      <c r="E82" s="940">
        <f t="shared" ref="E82:J82" si="57">E16</f>
        <v>600</v>
      </c>
      <c r="F82" s="284">
        <f t="shared" si="57"/>
        <v>1200</v>
      </c>
      <c r="G82" s="284">
        <f t="shared" si="57"/>
        <v>3500</v>
      </c>
      <c r="H82" s="284">
        <f t="shared" si="57"/>
        <v>3500</v>
      </c>
      <c r="I82" s="284">
        <f t="shared" si="57"/>
        <v>7500</v>
      </c>
      <c r="J82" s="941">
        <f t="shared" si="57"/>
        <v>20000</v>
      </c>
      <c r="L82" s="940">
        <f t="shared" ref="L82:Q82" si="58">L16</f>
        <v>600</v>
      </c>
      <c r="M82" s="284">
        <f t="shared" si="58"/>
        <v>1200</v>
      </c>
      <c r="N82" s="284">
        <f t="shared" si="58"/>
        <v>3500</v>
      </c>
      <c r="O82" s="284">
        <f t="shared" si="58"/>
        <v>3500</v>
      </c>
      <c r="P82" s="284">
        <f t="shared" si="58"/>
        <v>7500</v>
      </c>
      <c r="Q82" s="941">
        <f t="shared" si="58"/>
        <v>20000</v>
      </c>
      <c r="S82" s="940">
        <f t="shared" ref="S82:X82" si="59">S16</f>
        <v>600</v>
      </c>
      <c r="T82" s="284">
        <f t="shared" si="59"/>
        <v>1200</v>
      </c>
      <c r="U82" s="284">
        <f t="shared" si="59"/>
        <v>3500</v>
      </c>
      <c r="V82" s="284">
        <f t="shared" si="59"/>
        <v>3500</v>
      </c>
      <c r="W82" s="284">
        <f t="shared" si="59"/>
        <v>7500</v>
      </c>
      <c r="X82" s="941">
        <f t="shared" si="59"/>
        <v>20000</v>
      </c>
    </row>
    <row r="83" spans="1:26">
      <c r="A83" s="472"/>
      <c r="B83" s="272"/>
      <c r="C83" s="272"/>
      <c r="D83" s="473" t="s">
        <v>137</v>
      </c>
      <c r="E83" s="957">
        <f t="shared" ref="E83:J83" si="60">E81/E82</f>
        <v>0</v>
      </c>
      <c r="F83" s="958">
        <f t="shared" si="60"/>
        <v>0</v>
      </c>
      <c r="G83" s="958">
        <f t="shared" si="60"/>
        <v>0</v>
      </c>
      <c r="H83" s="958">
        <f t="shared" si="60"/>
        <v>0</v>
      </c>
      <c r="I83" s="958">
        <f t="shared" si="60"/>
        <v>0</v>
      </c>
      <c r="J83" s="959">
        <f t="shared" si="60"/>
        <v>0</v>
      </c>
      <c r="K83" s="238"/>
      <c r="L83" s="957">
        <f t="shared" ref="L83:Q83" si="61">L81/L82</f>
        <v>0</v>
      </c>
      <c r="M83" s="958">
        <f t="shared" si="61"/>
        <v>0</v>
      </c>
      <c r="N83" s="958">
        <f t="shared" si="61"/>
        <v>0</v>
      </c>
      <c r="O83" s="958">
        <f t="shared" si="61"/>
        <v>0</v>
      </c>
      <c r="P83" s="958">
        <f t="shared" si="61"/>
        <v>0</v>
      </c>
      <c r="Q83" s="959">
        <f t="shared" si="61"/>
        <v>0</v>
      </c>
      <c r="R83" s="238"/>
      <c r="S83" s="957">
        <f t="shared" ref="S83:X83" si="62">S81/S82</f>
        <v>0</v>
      </c>
      <c r="T83" s="958">
        <f t="shared" si="62"/>
        <v>0</v>
      </c>
      <c r="U83" s="958">
        <f t="shared" si="62"/>
        <v>0</v>
      </c>
      <c r="V83" s="958">
        <f t="shared" si="62"/>
        <v>0</v>
      </c>
      <c r="W83" s="958">
        <f t="shared" si="62"/>
        <v>0</v>
      </c>
      <c r="X83" s="959">
        <f t="shared" si="62"/>
        <v>0</v>
      </c>
      <c r="Z83" s="238"/>
    </row>
    <row r="84" spans="1:26">
      <c r="A84" s="788"/>
      <c r="B84" s="284"/>
      <c r="C84" s="284"/>
      <c r="D84" s="318"/>
      <c r="E84" s="944"/>
      <c r="F84" s="321"/>
      <c r="G84" s="321"/>
      <c r="H84" s="321"/>
      <c r="I84" s="321"/>
      <c r="J84" s="945"/>
      <c r="K84" s="320"/>
      <c r="L84" s="944"/>
      <c r="M84" s="321"/>
      <c r="N84" s="321"/>
      <c r="O84" s="321"/>
      <c r="P84" s="321"/>
      <c r="Q84" s="945"/>
      <c r="R84" s="320"/>
      <c r="S84" s="944"/>
      <c r="T84" s="321"/>
      <c r="U84" s="321"/>
      <c r="V84" s="321"/>
      <c r="W84" s="321"/>
      <c r="X84" s="945"/>
      <c r="Z84" s="320"/>
    </row>
    <row r="85" spans="1:26" ht="13.5" thickBot="1">
      <c r="A85" s="474"/>
      <c r="B85" s="469"/>
      <c r="C85" s="469"/>
      <c r="D85" s="888"/>
      <c r="E85" s="966"/>
      <c r="F85" s="967"/>
      <c r="G85" s="967"/>
      <c r="H85" s="967"/>
      <c r="I85" s="967"/>
      <c r="J85" s="968"/>
      <c r="L85" s="966"/>
      <c r="M85" s="967"/>
      <c r="N85" s="967"/>
      <c r="O85" s="967"/>
      <c r="P85" s="967"/>
      <c r="Q85" s="968"/>
      <c r="S85" s="966"/>
      <c r="T85" s="967"/>
      <c r="U85" s="967"/>
      <c r="V85" s="967"/>
      <c r="W85" s="967"/>
      <c r="X85" s="968"/>
    </row>
    <row r="86" spans="1:26" ht="13.5" thickBot="1">
      <c r="D86" s="330"/>
    </row>
    <row r="87" spans="1:26" ht="15.75">
      <c r="A87" s="471"/>
      <c r="B87" s="889" t="s">
        <v>741</v>
      </c>
      <c r="C87" s="465"/>
      <c r="D87" s="890" t="s">
        <v>137</v>
      </c>
      <c r="E87" s="969"/>
      <c r="F87" s="970"/>
      <c r="G87" s="970"/>
      <c r="H87" s="970"/>
      <c r="I87" s="970"/>
      <c r="J87" s="971"/>
      <c r="L87" s="969"/>
      <c r="M87" s="970"/>
      <c r="N87" s="970"/>
      <c r="O87" s="970"/>
      <c r="P87" s="970"/>
      <c r="Q87" s="971"/>
      <c r="S87" s="969"/>
      <c r="T87" s="970"/>
      <c r="U87" s="970"/>
      <c r="V87" s="970"/>
      <c r="W87" s="970"/>
      <c r="X87" s="971"/>
    </row>
    <row r="88" spans="1:26">
      <c r="A88" s="472"/>
      <c r="B88" s="272"/>
      <c r="C88" s="272"/>
      <c r="D88" s="473" t="s">
        <v>136</v>
      </c>
      <c r="E88" s="940">
        <f t="shared" ref="E88:J88" si="63">E16</f>
        <v>600</v>
      </c>
      <c r="F88" s="284">
        <f t="shared" si="63"/>
        <v>1200</v>
      </c>
      <c r="G88" s="284">
        <f t="shared" si="63"/>
        <v>3500</v>
      </c>
      <c r="H88" s="284">
        <f t="shared" si="63"/>
        <v>3500</v>
      </c>
      <c r="I88" s="284">
        <f t="shared" si="63"/>
        <v>7500</v>
      </c>
      <c r="J88" s="941">
        <f t="shared" si="63"/>
        <v>20000</v>
      </c>
      <c r="L88" s="940">
        <f t="shared" ref="L88:Q88" si="64">L16</f>
        <v>600</v>
      </c>
      <c r="M88" s="284">
        <f t="shared" si="64"/>
        <v>1200</v>
      </c>
      <c r="N88" s="284">
        <f t="shared" si="64"/>
        <v>3500</v>
      </c>
      <c r="O88" s="284">
        <f t="shared" si="64"/>
        <v>3500</v>
      </c>
      <c r="P88" s="284">
        <f t="shared" si="64"/>
        <v>7500</v>
      </c>
      <c r="Q88" s="941">
        <f t="shared" si="64"/>
        <v>20000</v>
      </c>
      <c r="S88" s="940">
        <f t="shared" ref="S88:X88" si="65">S16</f>
        <v>600</v>
      </c>
      <c r="T88" s="284">
        <f t="shared" si="65"/>
        <v>1200</v>
      </c>
      <c r="U88" s="284">
        <f t="shared" si="65"/>
        <v>3500</v>
      </c>
      <c r="V88" s="284">
        <f t="shared" si="65"/>
        <v>3500</v>
      </c>
      <c r="W88" s="284">
        <f t="shared" si="65"/>
        <v>7500</v>
      </c>
      <c r="X88" s="941">
        <f t="shared" si="65"/>
        <v>20000</v>
      </c>
    </row>
    <row r="89" spans="1:26" ht="16.5" thickBot="1">
      <c r="A89" s="474"/>
      <c r="B89" s="469"/>
      <c r="C89" s="469"/>
      <c r="D89" s="891" t="s">
        <v>139</v>
      </c>
      <c r="E89" s="972">
        <f t="shared" ref="E89:J89" si="66">E87*E88</f>
        <v>0</v>
      </c>
      <c r="F89" s="973">
        <f t="shared" si="66"/>
        <v>0</v>
      </c>
      <c r="G89" s="973">
        <f t="shared" si="66"/>
        <v>0</v>
      </c>
      <c r="H89" s="973">
        <f t="shared" si="66"/>
        <v>0</v>
      </c>
      <c r="I89" s="973">
        <f t="shared" si="66"/>
        <v>0</v>
      </c>
      <c r="J89" s="974">
        <f t="shared" si="66"/>
        <v>0</v>
      </c>
      <c r="L89" s="972">
        <f t="shared" ref="L89:Q89" si="67">L87*L88</f>
        <v>0</v>
      </c>
      <c r="M89" s="973">
        <f t="shared" si="67"/>
        <v>0</v>
      </c>
      <c r="N89" s="973">
        <f t="shared" si="67"/>
        <v>0</v>
      </c>
      <c r="O89" s="973">
        <f t="shared" si="67"/>
        <v>0</v>
      </c>
      <c r="P89" s="973">
        <f t="shared" si="67"/>
        <v>0</v>
      </c>
      <c r="Q89" s="974">
        <f t="shared" si="67"/>
        <v>0</v>
      </c>
      <c r="S89" s="972">
        <f t="shared" ref="S89:X89" si="68">S87*S88</f>
        <v>0</v>
      </c>
      <c r="T89" s="973">
        <f t="shared" si="68"/>
        <v>0</v>
      </c>
      <c r="U89" s="973">
        <f t="shared" si="68"/>
        <v>0</v>
      </c>
      <c r="V89" s="973">
        <f t="shared" si="68"/>
        <v>0</v>
      </c>
      <c r="W89" s="973">
        <f t="shared" si="68"/>
        <v>0</v>
      </c>
      <c r="X89" s="974">
        <f t="shared" si="68"/>
        <v>0</v>
      </c>
    </row>
    <row r="90" spans="1:26" ht="13.5" thickBot="1"/>
    <row r="91" spans="1:26" ht="13.5" thickBot="1">
      <c r="A91" s="4264" t="s">
        <v>16</v>
      </c>
      <c r="B91" s="4265"/>
      <c r="C91" s="4265"/>
      <c r="D91" s="4266"/>
      <c r="E91" s="272"/>
      <c r="F91" s="272"/>
      <c r="G91" s="272"/>
      <c r="H91" s="272"/>
      <c r="I91" s="272"/>
      <c r="J91" s="272"/>
      <c r="L91" s="975" t="e">
        <f t="shared" ref="L91:Q91" si="69">(L89-E89)/E89</f>
        <v>#DIV/0!</v>
      </c>
      <c r="M91" s="976" t="e">
        <f t="shared" si="69"/>
        <v>#DIV/0!</v>
      </c>
      <c r="N91" s="976" t="e">
        <f t="shared" si="69"/>
        <v>#DIV/0!</v>
      </c>
      <c r="O91" s="976" t="e">
        <f t="shared" si="69"/>
        <v>#DIV/0!</v>
      </c>
      <c r="P91" s="976" t="e">
        <f t="shared" si="69"/>
        <v>#DIV/0!</v>
      </c>
      <c r="Q91" s="977" t="e">
        <f t="shared" si="69"/>
        <v>#DIV/0!</v>
      </c>
    </row>
  </sheetData>
  <mergeCells count="5">
    <mergeCell ref="A91:D91"/>
    <mergeCell ref="A6:D6"/>
    <mergeCell ref="E6:J6"/>
    <mergeCell ref="L6:Q6"/>
    <mergeCell ref="S6:X6"/>
  </mergeCells>
  <pageMargins left="0.55118110236220474" right="0.23622047244094491" top="0.43307086614173229" bottom="0.43307086614173229" header="0.27559055118110237" footer="0.27559055118110237"/>
  <pageSetup paperSize="8" scale="61" orientation="landscape" r:id="rId1"/>
  <headerFooter scaleWithDoc="0" alignWithMargins="0">
    <oddFooter>&amp;C&amp;P/&amp;N</oddFooter>
  </headerFooter>
</worksheet>
</file>

<file path=xl/worksheets/sheet99.xml><?xml version="1.0" encoding="utf-8"?>
<worksheet xmlns="http://schemas.openxmlformats.org/spreadsheetml/2006/main" xmlns:r="http://schemas.openxmlformats.org/officeDocument/2006/relationships">
  <sheetPr published="0"/>
  <dimension ref="A1:J175"/>
  <sheetViews>
    <sheetView zoomScaleNormal="100" workbookViewId="0">
      <selection activeCell="L14" sqref="L14"/>
    </sheetView>
  </sheetViews>
  <sheetFormatPr baseColWidth="10" defaultRowHeight="12.75"/>
  <cols>
    <col min="1" max="1" width="17.28515625" style="1216" customWidth="1"/>
    <col min="2" max="2" width="23.5703125" style="1216" customWidth="1"/>
    <col min="3" max="8" width="15.42578125" style="1216" customWidth="1"/>
    <col min="9" max="9" width="14.85546875" style="1216" customWidth="1"/>
    <col min="10" max="10" width="13" style="1216" customWidth="1"/>
    <col min="11" max="16384" width="11.42578125" style="1216"/>
  </cols>
  <sheetData>
    <row r="1" spans="1:10" ht="18">
      <c r="A1" s="379" t="s">
        <v>1515</v>
      </c>
      <c r="B1" s="386"/>
      <c r="C1" s="386"/>
      <c r="D1" s="386"/>
      <c r="E1" s="386"/>
      <c r="F1" s="386"/>
      <c r="G1" s="386"/>
      <c r="H1" s="386"/>
      <c r="I1" s="386"/>
      <c r="J1" s="386"/>
    </row>
    <row r="2" spans="1:10" ht="18" customHeight="1">
      <c r="A2" s="357" t="str">
        <f>'PAGE DE GARDE'!C8</f>
        <v>ELECTRICITE</v>
      </c>
      <c r="B2" s="369"/>
      <c r="C2" s="2480" t="str">
        <f>'PAGE DE GARDE'!C10</f>
        <v>PT 2015-2016 V0</v>
      </c>
      <c r="D2" s="1908"/>
      <c r="E2" s="1908"/>
      <c r="F2" s="1908"/>
      <c r="G2" s="1908"/>
      <c r="H2" s="1908"/>
      <c r="I2" s="1908"/>
      <c r="J2" s="1908"/>
    </row>
    <row r="3" spans="1:10" ht="13.5" customHeight="1">
      <c r="A3" s="1320" t="str">
        <f>'PAGE DE GARDE'!C7</f>
        <v>GRD</v>
      </c>
      <c r="B3" s="369"/>
      <c r="C3" s="357"/>
      <c r="D3" s="1908"/>
      <c r="E3" s="1908"/>
      <c r="F3" s="1908"/>
      <c r="G3" s="1908"/>
      <c r="H3" s="1908"/>
      <c r="I3" s="1908"/>
      <c r="J3" s="1908"/>
    </row>
    <row r="5" spans="1:10" ht="15.75">
      <c r="A5" s="4290" t="s">
        <v>1196</v>
      </c>
      <c r="B5" s="4290"/>
      <c r="C5" s="4290"/>
      <c r="D5" s="4290"/>
      <c r="E5" s="4290"/>
      <c r="F5" s="4290"/>
      <c r="G5" s="4290"/>
      <c r="H5" s="4290"/>
      <c r="I5" s="4290"/>
      <c r="J5" s="4290"/>
    </row>
    <row r="6" spans="1:10" ht="13.5" thickBot="1"/>
    <row r="7" spans="1:10" ht="21" customHeight="1" thickBot="1">
      <c r="C7" s="4291"/>
      <c r="D7" s="4292"/>
      <c r="E7" s="4292"/>
      <c r="F7" s="4292"/>
      <c r="G7" s="4292"/>
      <c r="H7" s="4292"/>
      <c r="I7" s="4293"/>
    </row>
    <row r="8" spans="1:10" ht="13.5" thickBot="1">
      <c r="C8" s="2101">
        <v>2008</v>
      </c>
      <c r="D8" s="1909">
        <v>2009</v>
      </c>
      <c r="E8" s="2102">
        <v>2010</v>
      </c>
      <c r="F8" s="1909">
        <v>2011</v>
      </c>
      <c r="G8" s="2102">
        <v>2012</v>
      </c>
      <c r="H8" s="2102">
        <v>2013</v>
      </c>
      <c r="I8" s="2102">
        <v>2014</v>
      </c>
    </row>
    <row r="9" spans="1:10">
      <c r="B9" s="1910" t="s">
        <v>1197</v>
      </c>
      <c r="C9" s="1911"/>
      <c r="D9" s="1912"/>
      <c r="E9" s="1913"/>
      <c r="F9" s="1912"/>
      <c r="G9" s="1913"/>
      <c r="H9" s="1913"/>
      <c r="I9" s="1913"/>
    </row>
    <row r="10" spans="1:10">
      <c r="B10" s="1910" t="s">
        <v>1198</v>
      </c>
      <c r="C10" s="1914"/>
      <c r="D10" s="1915"/>
      <c r="E10" s="1916"/>
      <c r="F10" s="1915"/>
      <c r="G10" s="1916"/>
      <c r="H10" s="1916"/>
      <c r="I10" s="1916"/>
    </row>
    <row r="11" spans="1:10">
      <c r="B11" s="1910" t="s">
        <v>1199</v>
      </c>
      <c r="C11" s="1914"/>
      <c r="D11" s="1915"/>
      <c r="E11" s="1916"/>
      <c r="F11" s="1915"/>
      <c r="G11" s="1916"/>
      <c r="H11" s="1916"/>
      <c r="I11" s="1916"/>
    </row>
    <row r="12" spans="1:10" ht="13.5" thickBot="1">
      <c r="B12" s="1910" t="s">
        <v>1200</v>
      </c>
      <c r="C12" s="1914"/>
      <c r="D12" s="1915"/>
      <c r="E12" s="1916"/>
      <c r="F12" s="1915"/>
      <c r="G12" s="1916"/>
      <c r="H12" s="1916"/>
      <c r="I12" s="1916"/>
    </row>
    <row r="13" spans="1:10" ht="27" customHeight="1" thickBot="1">
      <c r="B13" s="2438" t="s">
        <v>1493</v>
      </c>
      <c r="C13" s="1917">
        <f t="shared" ref="C13:I13" si="0">SUM(C9:C12)</f>
        <v>0</v>
      </c>
      <c r="D13" s="1917">
        <f t="shared" si="0"/>
        <v>0</v>
      </c>
      <c r="E13" s="1917">
        <f t="shared" si="0"/>
        <v>0</v>
      </c>
      <c r="F13" s="1917">
        <f t="shared" si="0"/>
        <v>0</v>
      </c>
      <c r="G13" s="1917">
        <f t="shared" si="0"/>
        <v>0</v>
      </c>
      <c r="H13" s="1917">
        <f t="shared" si="0"/>
        <v>0</v>
      </c>
      <c r="I13" s="1918">
        <f t="shared" si="0"/>
        <v>0</v>
      </c>
    </row>
    <row r="14" spans="1:10" ht="35.25" customHeight="1" thickBot="1">
      <c r="A14" s="1222"/>
      <c r="B14" s="2439" t="s">
        <v>1201</v>
      </c>
      <c r="C14" s="1919"/>
      <c r="D14" s="1919"/>
      <c r="E14" s="1919"/>
      <c r="F14" s="1919"/>
      <c r="G14" s="1919"/>
      <c r="H14" s="1920"/>
      <c r="I14" s="1920"/>
      <c r="J14" s="1222"/>
    </row>
    <row r="15" spans="1:10" ht="27.75" customHeight="1">
      <c r="A15" s="1222"/>
      <c r="B15" s="4295" t="s">
        <v>2029</v>
      </c>
      <c r="C15" s="4295"/>
      <c r="D15" s="4295"/>
      <c r="E15" s="4295"/>
      <c r="F15" s="4295"/>
      <c r="G15" s="4295"/>
      <c r="H15" s="4295"/>
      <c r="I15" s="4295"/>
      <c r="J15" s="1222"/>
    </row>
    <row r="16" spans="1:10" ht="27.75" customHeight="1" thickBot="1">
      <c r="A16" s="1222"/>
      <c r="B16" s="1921"/>
      <c r="C16" s="1922"/>
      <c r="D16" s="1922"/>
      <c r="E16" s="1922"/>
      <c r="F16" s="1922"/>
      <c r="G16" s="1922"/>
      <c r="H16" s="1923"/>
      <c r="I16" s="1923"/>
      <c r="J16" s="1222"/>
    </row>
    <row r="17" spans="1:10" ht="57" thickBot="1">
      <c r="A17" s="1222"/>
      <c r="B17" s="3818" t="s">
        <v>2018</v>
      </c>
      <c r="C17" s="3819" t="s">
        <v>2019</v>
      </c>
      <c r="D17" s="3819" t="s">
        <v>2020</v>
      </c>
      <c r="E17" s="3819" t="s">
        <v>2021</v>
      </c>
      <c r="F17" s="3819" t="s">
        <v>2022</v>
      </c>
      <c r="G17" s="3819" t="s">
        <v>2023</v>
      </c>
      <c r="H17" s="3819" t="s">
        <v>2024</v>
      </c>
      <c r="I17" s="3820" t="s">
        <v>2025</v>
      </c>
      <c r="J17" s="1222"/>
    </row>
    <row r="18" spans="1:10" ht="26.25" thickBot="1">
      <c r="A18" s="1222"/>
      <c r="B18" s="3818" t="s">
        <v>2026</v>
      </c>
      <c r="C18" s="3821"/>
      <c r="D18" s="3821"/>
      <c r="E18" s="3821"/>
      <c r="F18" s="3821"/>
      <c r="G18" s="3821"/>
      <c r="H18" s="3822"/>
      <c r="I18" s="3822">
        <f>SUM(C18:H18)</f>
        <v>0</v>
      </c>
      <c r="J18" s="1222"/>
    </row>
    <row r="19" spans="1:10" ht="13.5" thickBot="1">
      <c r="A19" s="1222"/>
      <c r="B19" s="3823" t="s">
        <v>2027</v>
      </c>
      <c r="C19" s="1918">
        <f>SUM(C18:H18)*10%</f>
        <v>0</v>
      </c>
      <c r="D19" s="1922"/>
      <c r="E19" s="3823" t="s">
        <v>2028</v>
      </c>
      <c r="F19" s="1918">
        <f>C19</f>
        <v>0</v>
      </c>
      <c r="G19" s="1922"/>
      <c r="H19" s="1922"/>
      <c r="I19" s="1922"/>
      <c r="J19" s="1222"/>
    </row>
    <row r="20" spans="1:10">
      <c r="A20" s="1222"/>
      <c r="B20" s="1222"/>
      <c r="C20" s="1222"/>
      <c r="D20" s="1222"/>
      <c r="E20" s="1222"/>
      <c r="F20" s="1221"/>
      <c r="G20" s="1222"/>
      <c r="H20" s="1222"/>
      <c r="I20" s="1222"/>
      <c r="J20" s="1222"/>
    </row>
    <row r="21" spans="1:10" ht="13.5" thickBot="1">
      <c r="A21" s="1222"/>
      <c r="B21" s="1222"/>
      <c r="C21" s="1222"/>
      <c r="D21" s="1222"/>
      <c r="E21" s="1222"/>
      <c r="F21" s="1221"/>
      <c r="G21" s="1222"/>
      <c r="H21" s="1222"/>
      <c r="I21" s="1222"/>
      <c r="J21" s="1222"/>
    </row>
    <row r="22" spans="1:10" ht="15.75" thickBot="1">
      <c r="A22" s="4281" t="s">
        <v>1202</v>
      </c>
      <c r="B22" s="4282"/>
      <c r="C22" s="4282"/>
      <c r="D22" s="4282"/>
      <c r="E22" s="4282"/>
      <c r="F22" s="4282"/>
      <c r="G22" s="4282"/>
      <c r="H22" s="4282"/>
      <c r="I22" s="4282"/>
      <c r="J22" s="4283"/>
    </row>
    <row r="23" spans="1:10" ht="15.75" thickBot="1">
      <c r="A23" s="1925"/>
      <c r="B23" s="1925"/>
      <c r="C23" s="1925"/>
      <c r="D23" s="1925"/>
      <c r="E23" s="1925"/>
      <c r="F23" s="1925"/>
      <c r="G23" s="1925"/>
      <c r="H23" s="1925"/>
      <c r="I23" s="1925"/>
      <c r="J23" s="1925"/>
    </row>
    <row r="24" spans="1:10" ht="13.5" thickBot="1">
      <c r="A24" s="4272" t="s">
        <v>1203</v>
      </c>
      <c r="B24" s="4273"/>
      <c r="C24" s="4273"/>
      <c r="D24" s="4273"/>
      <c r="E24" s="4273"/>
      <c r="F24" s="4273"/>
      <c r="G24" s="4273"/>
      <c r="H24" s="4273"/>
      <c r="I24" s="4273"/>
      <c r="J24" s="4274"/>
    </row>
    <row r="25" spans="1:10" ht="13.5" thickBot="1">
      <c r="A25" s="4280"/>
      <c r="B25" s="4294"/>
      <c r="C25" s="1926">
        <v>2008</v>
      </c>
      <c r="D25" s="1927">
        <v>2009</v>
      </c>
      <c r="E25" s="1928">
        <v>2010</v>
      </c>
      <c r="F25" s="1928">
        <v>2011</v>
      </c>
      <c r="G25" s="1928">
        <v>2012</v>
      </c>
      <c r="H25" s="1929">
        <v>2013</v>
      </c>
      <c r="I25" s="1930">
        <v>2014</v>
      </c>
      <c r="J25" s="1931" t="s">
        <v>754</v>
      </c>
    </row>
    <row r="26" spans="1:10" ht="12.75" customHeight="1">
      <c r="A26" s="4275"/>
      <c r="B26" s="1934">
        <v>2008</v>
      </c>
      <c r="C26" s="1935">
        <v>0</v>
      </c>
      <c r="D26" s="1937"/>
      <c r="E26" s="1937"/>
      <c r="F26" s="1937"/>
      <c r="G26" s="1937"/>
      <c r="H26" s="1937"/>
      <c r="I26" s="1937"/>
      <c r="J26" s="1933">
        <f t="shared" ref="J26:J33" si="1">SUM(C26:I26)</f>
        <v>0</v>
      </c>
    </row>
    <row r="27" spans="1:10">
      <c r="A27" s="4275"/>
      <c r="B27" s="1934">
        <v>2009</v>
      </c>
      <c r="C27" s="1936">
        <v>0</v>
      </c>
      <c r="D27" s="1935">
        <v>0</v>
      </c>
      <c r="E27" s="1937"/>
      <c r="F27" s="1937"/>
      <c r="G27" s="1937"/>
      <c r="H27" s="1937"/>
      <c r="I27" s="1937"/>
      <c r="J27" s="1933">
        <f t="shared" si="1"/>
        <v>0</v>
      </c>
    </row>
    <row r="28" spans="1:10">
      <c r="A28" s="4275"/>
      <c r="B28" s="1934">
        <v>2010</v>
      </c>
      <c r="C28" s="1936">
        <v>0</v>
      </c>
      <c r="D28" s="1935">
        <v>0</v>
      </c>
      <c r="E28" s="1935">
        <v>0</v>
      </c>
      <c r="F28" s="1937"/>
      <c r="G28" s="1937"/>
      <c r="H28" s="1937"/>
      <c r="I28" s="1937"/>
      <c r="J28" s="1933">
        <f t="shared" si="1"/>
        <v>0</v>
      </c>
    </row>
    <row r="29" spans="1:10">
      <c r="A29" s="4275"/>
      <c r="B29" s="1934">
        <v>2011</v>
      </c>
      <c r="C29" s="1935">
        <v>0</v>
      </c>
      <c r="D29" s="1935">
        <v>0</v>
      </c>
      <c r="E29" s="1935">
        <v>0</v>
      </c>
      <c r="F29" s="1935">
        <v>0</v>
      </c>
      <c r="G29" s="1937"/>
      <c r="H29" s="1937"/>
      <c r="I29" s="1937"/>
      <c r="J29" s="1933">
        <f t="shared" si="1"/>
        <v>0</v>
      </c>
    </row>
    <row r="30" spans="1:10">
      <c r="A30" s="4275"/>
      <c r="B30" s="1934">
        <v>2012</v>
      </c>
      <c r="C30" s="1935">
        <v>0</v>
      </c>
      <c r="D30" s="1935">
        <v>0</v>
      </c>
      <c r="E30" s="1935">
        <v>0</v>
      </c>
      <c r="F30" s="1935">
        <v>0</v>
      </c>
      <c r="G30" s="1935">
        <v>0</v>
      </c>
      <c r="H30" s="1937"/>
      <c r="I30" s="1937"/>
      <c r="J30" s="1933">
        <f t="shared" si="1"/>
        <v>0</v>
      </c>
    </row>
    <row r="31" spans="1:10">
      <c r="A31" s="4275"/>
      <c r="B31" s="1934">
        <v>2013</v>
      </c>
      <c r="C31" s="1935">
        <v>0</v>
      </c>
      <c r="D31" s="1935">
        <v>0</v>
      </c>
      <c r="E31" s="1935">
        <v>0</v>
      </c>
      <c r="F31" s="1935">
        <v>0</v>
      </c>
      <c r="G31" s="1936">
        <v>0</v>
      </c>
      <c r="H31" s="1935">
        <v>0</v>
      </c>
      <c r="I31" s="1937"/>
      <c r="J31" s="1933">
        <f t="shared" si="1"/>
        <v>0</v>
      </c>
    </row>
    <row r="32" spans="1:10">
      <c r="A32" s="4275"/>
      <c r="B32" s="1934">
        <v>2014</v>
      </c>
      <c r="C32" s="1935">
        <v>0</v>
      </c>
      <c r="D32" s="1935">
        <v>0</v>
      </c>
      <c r="E32" s="1935">
        <v>0</v>
      </c>
      <c r="F32" s="1935">
        <v>0</v>
      </c>
      <c r="G32" s="1936">
        <v>0</v>
      </c>
      <c r="H32" s="1936">
        <v>0</v>
      </c>
      <c r="I32" s="1936">
        <v>0</v>
      </c>
      <c r="J32" s="1933">
        <f t="shared" si="1"/>
        <v>0</v>
      </c>
    </row>
    <row r="33" spans="1:10">
      <c r="A33" s="4275"/>
      <c r="B33" s="1934">
        <v>2015</v>
      </c>
      <c r="C33" s="1937"/>
      <c r="D33" s="1937"/>
      <c r="E33" s="1937"/>
      <c r="F33" s="1937"/>
      <c r="G33" s="1937"/>
      <c r="H33" s="1937"/>
      <c r="I33" s="1936">
        <v>0</v>
      </c>
      <c r="J33" s="1933">
        <f t="shared" si="1"/>
        <v>0</v>
      </c>
    </row>
    <row r="34" spans="1:10" ht="13.5" thickBot="1">
      <c r="A34" s="4275"/>
      <c r="B34" s="1938">
        <v>2016</v>
      </c>
      <c r="C34" s="1937"/>
      <c r="D34" s="1937"/>
      <c r="E34" s="1937"/>
      <c r="F34" s="1937"/>
      <c r="G34" s="1937"/>
      <c r="H34" s="1937"/>
      <c r="I34" s="1937"/>
      <c r="J34" s="1939"/>
    </row>
    <row r="35" spans="1:10" ht="13.5" thickBot="1">
      <c r="A35" s="4276"/>
      <c r="B35" s="1940" t="s">
        <v>559</v>
      </c>
      <c r="C35" s="1942">
        <f t="shared" ref="C35:J35" si="2">SUM(C26:C34)</f>
        <v>0</v>
      </c>
      <c r="D35" s="1942">
        <f t="shared" si="2"/>
        <v>0</v>
      </c>
      <c r="E35" s="1942">
        <f t="shared" si="2"/>
        <v>0</v>
      </c>
      <c r="F35" s="1942">
        <f t="shared" si="2"/>
        <v>0</v>
      </c>
      <c r="G35" s="1942">
        <f t="shared" si="2"/>
        <v>0</v>
      </c>
      <c r="H35" s="1942">
        <f t="shared" si="2"/>
        <v>0</v>
      </c>
      <c r="I35" s="1942">
        <f t="shared" si="2"/>
        <v>0</v>
      </c>
      <c r="J35" s="1943">
        <f t="shared" si="2"/>
        <v>0</v>
      </c>
    </row>
    <row r="36" spans="1:10">
      <c r="A36" s="1222"/>
      <c r="B36" s="1222"/>
      <c r="C36" s="1221"/>
      <c r="D36" s="1221"/>
      <c r="E36" s="1221"/>
      <c r="F36" s="1221"/>
      <c r="G36" s="1221"/>
      <c r="H36" s="1221"/>
      <c r="I36" s="1221"/>
      <c r="J36" s="1222"/>
    </row>
    <row r="37" spans="1:10">
      <c r="A37" s="1924" t="s">
        <v>1204</v>
      </c>
      <c r="B37" s="1222"/>
      <c r="C37" s="1221"/>
      <c r="D37" s="1221"/>
      <c r="E37" s="1221"/>
      <c r="F37" s="1221"/>
      <c r="G37" s="1221"/>
      <c r="H37" s="1221"/>
      <c r="I37" s="1221"/>
      <c r="J37" s="1222"/>
    </row>
    <row r="38" spans="1:10">
      <c r="A38" s="1924" t="s">
        <v>1205</v>
      </c>
      <c r="B38" s="1222"/>
      <c r="C38" s="1221"/>
      <c r="D38" s="1221"/>
      <c r="E38" s="1221"/>
      <c r="F38" s="1221"/>
      <c r="G38" s="1221"/>
      <c r="H38" s="1221"/>
      <c r="I38" s="1221"/>
      <c r="J38" s="1222"/>
    </row>
    <row r="39" spans="1:10" ht="15.75" thickBot="1">
      <c r="A39" s="4271"/>
      <c r="B39" s="4271"/>
      <c r="C39" s="4271"/>
      <c r="D39" s="4271"/>
      <c r="E39" s="4271"/>
      <c r="F39" s="4271"/>
      <c r="G39" s="4271"/>
      <c r="H39" s="4271"/>
      <c r="I39" s="4271"/>
      <c r="J39" s="4271"/>
    </row>
    <row r="40" spans="1:10" ht="13.5" thickBot="1">
      <c r="A40" s="4272" t="s">
        <v>2030</v>
      </c>
      <c r="B40" s="4273"/>
      <c r="C40" s="4273"/>
      <c r="D40" s="4273"/>
      <c r="E40" s="4273"/>
      <c r="F40" s="4273"/>
      <c r="G40" s="4273"/>
      <c r="H40" s="4273"/>
      <c r="I40" s="4273"/>
      <c r="J40" s="4274"/>
    </row>
    <row r="41" spans="1:10" ht="13.5" thickBot="1">
      <c r="A41" s="1944"/>
      <c r="B41" s="1945"/>
      <c r="C41" s="1926">
        <v>2008</v>
      </c>
      <c r="D41" s="1927">
        <v>2009</v>
      </c>
      <c r="E41" s="1928">
        <v>2010</v>
      </c>
      <c r="F41" s="1928">
        <v>2011</v>
      </c>
      <c r="G41" s="1928">
        <v>2012</v>
      </c>
      <c r="H41" s="1929">
        <v>2013</v>
      </c>
      <c r="I41" s="1930">
        <v>2014</v>
      </c>
      <c r="J41" s="1946" t="s">
        <v>754</v>
      </c>
    </row>
    <row r="42" spans="1:10">
      <c r="A42" s="4275"/>
      <c r="B42" s="1934">
        <v>2008</v>
      </c>
      <c r="C42" s="1932"/>
      <c r="D42" s="1932"/>
      <c r="E42" s="1932"/>
      <c r="F42" s="1932"/>
      <c r="G42" s="1932"/>
      <c r="H42" s="1932"/>
      <c r="I42" s="1932"/>
      <c r="J42" s="1947">
        <f t="shared" ref="J42:J55" si="3">SUM(C42:I42)</f>
        <v>0</v>
      </c>
    </row>
    <row r="43" spans="1:10">
      <c r="A43" s="4275"/>
      <c r="B43" s="1934">
        <v>2009</v>
      </c>
      <c r="C43" s="1932"/>
      <c r="D43" s="1932"/>
      <c r="E43" s="1932"/>
      <c r="F43" s="1932"/>
      <c r="G43" s="1932"/>
      <c r="H43" s="1932"/>
      <c r="I43" s="1932"/>
      <c r="J43" s="1947">
        <f t="shared" si="3"/>
        <v>0</v>
      </c>
    </row>
    <row r="44" spans="1:10">
      <c r="A44" s="4275"/>
      <c r="B44" s="1934">
        <v>2010</v>
      </c>
      <c r="C44" s="1932"/>
      <c r="D44" s="1932"/>
      <c r="E44" s="1932"/>
      <c r="F44" s="1932"/>
      <c r="G44" s="1932"/>
      <c r="H44" s="1932"/>
      <c r="I44" s="1932"/>
      <c r="J44" s="1947">
        <f t="shared" si="3"/>
        <v>0</v>
      </c>
    </row>
    <row r="45" spans="1:10">
      <c r="A45" s="4275"/>
      <c r="B45" s="1934">
        <v>2011</v>
      </c>
      <c r="C45" s="1932"/>
      <c r="D45" s="1932"/>
      <c r="E45" s="1932"/>
      <c r="F45" s="1932"/>
      <c r="G45" s="1932"/>
      <c r="H45" s="1932"/>
      <c r="I45" s="1932"/>
      <c r="J45" s="1947">
        <f t="shared" si="3"/>
        <v>0</v>
      </c>
    </row>
    <row r="46" spans="1:10" ht="12.75" customHeight="1">
      <c r="A46" s="4275"/>
      <c r="B46" s="1934">
        <v>2012</v>
      </c>
      <c r="C46" s="1935">
        <v>0</v>
      </c>
      <c r="D46" s="1937"/>
      <c r="E46" s="1937"/>
      <c r="F46" s="1937"/>
      <c r="G46" s="1937"/>
      <c r="H46" s="1937"/>
      <c r="I46" s="1937"/>
      <c r="J46" s="1947">
        <f t="shared" si="3"/>
        <v>0</v>
      </c>
    </row>
    <row r="47" spans="1:10">
      <c r="A47" s="4275"/>
      <c r="B47" s="1934">
        <v>2013</v>
      </c>
      <c r="C47" s="1935">
        <v>0</v>
      </c>
      <c r="D47" s="1937"/>
      <c r="E47" s="1937"/>
      <c r="F47" s="1937"/>
      <c r="G47" s="1937"/>
      <c r="H47" s="1937"/>
      <c r="I47" s="1937"/>
      <c r="J47" s="1947">
        <f t="shared" si="3"/>
        <v>0</v>
      </c>
    </row>
    <row r="48" spans="1:10">
      <c r="A48" s="4275"/>
      <c r="B48" s="1934">
        <v>2014</v>
      </c>
      <c r="C48" s="1935">
        <v>0</v>
      </c>
      <c r="D48" s="1937"/>
      <c r="E48" s="1937"/>
      <c r="F48" s="1937"/>
      <c r="G48" s="1937"/>
      <c r="H48" s="1937"/>
      <c r="I48" s="1937"/>
      <c r="J48" s="1947">
        <f t="shared" si="3"/>
        <v>0</v>
      </c>
    </row>
    <row r="49" spans="1:10" ht="12.75" customHeight="1">
      <c r="A49" s="4275"/>
      <c r="B49" s="1934">
        <v>2015</v>
      </c>
      <c r="C49" s="1935">
        <v>0</v>
      </c>
      <c r="D49" s="1935">
        <v>0</v>
      </c>
      <c r="E49" s="1935">
        <v>0</v>
      </c>
      <c r="F49" s="1935">
        <v>0</v>
      </c>
      <c r="G49" s="1935">
        <v>0</v>
      </c>
      <c r="H49" s="1935">
        <v>0</v>
      </c>
      <c r="I49" s="1937"/>
      <c r="J49" s="1947">
        <f t="shared" si="3"/>
        <v>0</v>
      </c>
    </row>
    <row r="50" spans="1:10">
      <c r="A50" s="4275"/>
      <c r="B50" s="1934">
        <v>2016</v>
      </c>
      <c r="C50" s="1935">
        <v>0</v>
      </c>
      <c r="D50" s="1935">
        <v>0</v>
      </c>
      <c r="E50" s="1935">
        <v>0</v>
      </c>
      <c r="F50" s="1935">
        <v>0</v>
      </c>
      <c r="G50" s="1935">
        <v>0</v>
      </c>
      <c r="H50" s="1935">
        <v>0</v>
      </c>
      <c r="I50" s="1937"/>
      <c r="J50" s="1947">
        <f t="shared" si="3"/>
        <v>0</v>
      </c>
    </row>
    <row r="51" spans="1:10">
      <c r="A51" s="4275"/>
      <c r="B51" s="1934">
        <v>2017</v>
      </c>
      <c r="C51" s="1935">
        <v>0</v>
      </c>
      <c r="D51" s="1935">
        <v>0</v>
      </c>
      <c r="E51" s="1935">
        <v>0</v>
      </c>
      <c r="F51" s="1935">
        <v>0</v>
      </c>
      <c r="G51" s="1935">
        <v>0</v>
      </c>
      <c r="H51" s="1935">
        <v>0</v>
      </c>
      <c r="I51" s="1937"/>
      <c r="J51" s="1947">
        <f t="shared" si="3"/>
        <v>0</v>
      </c>
    </row>
    <row r="52" spans="1:10">
      <c r="A52" s="4275"/>
      <c r="B52" s="1934">
        <v>2018</v>
      </c>
      <c r="C52" s="1935">
        <v>0</v>
      </c>
      <c r="D52" s="1935">
        <v>0</v>
      </c>
      <c r="E52" s="1935">
        <v>0</v>
      </c>
      <c r="F52" s="1935">
        <v>0</v>
      </c>
      <c r="G52" s="1935">
        <v>0</v>
      </c>
      <c r="H52" s="1935">
        <v>0</v>
      </c>
      <c r="I52" s="1937"/>
      <c r="J52" s="1947">
        <f t="shared" si="3"/>
        <v>0</v>
      </c>
    </row>
    <row r="53" spans="1:10">
      <c r="A53" s="4275"/>
      <c r="B53" s="1934">
        <v>2019</v>
      </c>
      <c r="C53" s="1935">
        <v>0</v>
      </c>
      <c r="D53" s="1935">
        <v>0</v>
      </c>
      <c r="E53" s="1935">
        <v>0</v>
      </c>
      <c r="F53" s="1935">
        <v>0</v>
      </c>
      <c r="G53" s="1935">
        <v>0</v>
      </c>
      <c r="H53" s="1935">
        <v>0</v>
      </c>
      <c r="I53" s="1937"/>
      <c r="J53" s="1947">
        <f t="shared" si="3"/>
        <v>0</v>
      </c>
    </row>
    <row r="54" spans="1:10">
      <c r="A54" s="4275"/>
      <c r="B54" s="1934">
        <v>2020</v>
      </c>
      <c r="C54" s="1935">
        <v>0</v>
      </c>
      <c r="D54" s="1935">
        <v>0</v>
      </c>
      <c r="E54" s="1935">
        <v>0</v>
      </c>
      <c r="F54" s="1935">
        <v>0</v>
      </c>
      <c r="G54" s="1935">
        <v>0</v>
      </c>
      <c r="H54" s="1935">
        <v>0</v>
      </c>
      <c r="I54" s="1937"/>
      <c r="J54" s="1947">
        <f t="shared" si="3"/>
        <v>0</v>
      </c>
    </row>
    <row r="55" spans="1:10" ht="13.5" thickBot="1">
      <c r="A55" s="4275"/>
      <c r="B55" s="1948">
        <v>2021</v>
      </c>
      <c r="C55" s="1949">
        <v>0</v>
      </c>
      <c r="D55" s="1949">
        <v>0</v>
      </c>
      <c r="E55" s="1949">
        <v>0</v>
      </c>
      <c r="F55" s="1949">
        <v>0</v>
      </c>
      <c r="G55" s="1949">
        <v>0</v>
      </c>
      <c r="H55" s="1949">
        <v>0</v>
      </c>
      <c r="I55" s="1950"/>
      <c r="J55" s="1951">
        <f t="shared" si="3"/>
        <v>0</v>
      </c>
    </row>
    <row r="56" spans="1:10" ht="13.5" thickBot="1">
      <c r="A56" s="4276"/>
      <c r="B56" s="1940" t="s">
        <v>559</v>
      </c>
      <c r="C56" s="1941">
        <f t="shared" ref="C56:J56" si="4">SUM(C42:C55)</f>
        <v>0</v>
      </c>
      <c r="D56" s="1941">
        <f t="shared" si="4"/>
        <v>0</v>
      </c>
      <c r="E56" s="1941">
        <f t="shared" si="4"/>
        <v>0</v>
      </c>
      <c r="F56" s="1941">
        <f t="shared" si="4"/>
        <v>0</v>
      </c>
      <c r="G56" s="1941">
        <f t="shared" si="4"/>
        <v>0</v>
      </c>
      <c r="H56" s="1941">
        <f t="shared" si="4"/>
        <v>0</v>
      </c>
      <c r="I56" s="1941">
        <f t="shared" si="4"/>
        <v>0</v>
      </c>
      <c r="J56" s="1941">
        <f t="shared" si="4"/>
        <v>0</v>
      </c>
    </row>
    <row r="57" spans="1:10">
      <c r="A57" s="1222"/>
      <c r="B57" s="1222"/>
      <c r="C57" s="1222"/>
      <c r="D57" s="1222"/>
      <c r="E57" s="1222"/>
      <c r="F57" s="1222"/>
      <c r="G57" s="1222"/>
      <c r="H57" s="1222"/>
      <c r="I57" s="1222"/>
      <c r="J57" s="1952"/>
    </row>
    <row r="58" spans="1:10">
      <c r="A58" s="1924" t="s">
        <v>1206</v>
      </c>
      <c r="B58" s="1222"/>
      <c r="C58" s="1222"/>
      <c r="D58" s="1222"/>
      <c r="E58" s="1222"/>
      <c r="F58" s="1222"/>
      <c r="G58" s="1222"/>
      <c r="H58" s="1222"/>
      <c r="I58" s="1222"/>
      <c r="J58" s="1952"/>
    </row>
    <row r="59" spans="1:10">
      <c r="A59" s="1924" t="s">
        <v>1207</v>
      </c>
      <c r="B59" s="1222"/>
      <c r="C59" s="1222"/>
      <c r="D59" s="1222"/>
      <c r="E59" s="1222"/>
      <c r="F59" s="1222"/>
      <c r="G59" s="1222"/>
      <c r="H59" s="1222"/>
      <c r="I59" s="1222"/>
      <c r="J59" s="1952"/>
    </row>
    <row r="60" spans="1:10" ht="13.5" thickBot="1">
      <c r="A60" s="1222"/>
      <c r="B60" s="1222"/>
      <c r="C60" s="1222"/>
      <c r="D60" s="1222"/>
      <c r="E60" s="1222"/>
      <c r="F60" s="1222"/>
      <c r="G60" s="1222"/>
      <c r="H60" s="1222"/>
      <c r="I60" s="1222"/>
      <c r="J60" s="1952"/>
    </row>
    <row r="61" spans="1:10" ht="13.5" thickBot="1">
      <c r="A61" s="4272" t="s">
        <v>1208</v>
      </c>
      <c r="B61" s="4273"/>
      <c r="C61" s="4277"/>
      <c r="D61" s="4277"/>
      <c r="E61" s="4277"/>
      <c r="F61" s="4277"/>
      <c r="G61" s="4277"/>
      <c r="H61" s="4277"/>
      <c r="I61" s="4277"/>
      <c r="J61" s="4274"/>
    </row>
    <row r="62" spans="1:10" ht="13.5" thickBot="1">
      <c r="A62" s="4278"/>
      <c r="B62" s="4279"/>
      <c r="C62" s="1928">
        <v>2008</v>
      </c>
      <c r="D62" s="1928">
        <v>2009</v>
      </c>
      <c r="E62" s="1928">
        <v>2010</v>
      </c>
      <c r="F62" s="1928">
        <v>2011</v>
      </c>
      <c r="G62" s="1928">
        <v>2012</v>
      </c>
      <c r="H62" s="1928">
        <v>2013</v>
      </c>
      <c r="I62" s="1930">
        <v>2014</v>
      </c>
      <c r="J62" s="1953" t="s">
        <v>754</v>
      </c>
    </row>
    <row r="63" spans="1:10">
      <c r="A63" s="4280"/>
      <c r="B63" s="1934">
        <v>2008</v>
      </c>
      <c r="C63" s="1954">
        <f>C26</f>
        <v>0</v>
      </c>
      <c r="D63" s="1932"/>
      <c r="E63" s="1937"/>
      <c r="F63" s="1937"/>
      <c r="G63" s="1937"/>
      <c r="H63" s="1937"/>
      <c r="I63" s="1956"/>
      <c r="J63" s="1947">
        <f t="shared" ref="J63:J76" si="5">SUM(C63:I63)</f>
        <v>0</v>
      </c>
    </row>
    <row r="64" spans="1:10">
      <c r="A64" s="4280"/>
      <c r="B64" s="1934">
        <v>2009</v>
      </c>
      <c r="C64" s="1954">
        <f>C27</f>
        <v>0</v>
      </c>
      <c r="D64" s="1955">
        <f t="shared" ref="D64:D69" si="6">D27</f>
        <v>0</v>
      </c>
      <c r="E64" s="1937"/>
      <c r="F64" s="1937"/>
      <c r="G64" s="1937"/>
      <c r="H64" s="1937"/>
      <c r="I64" s="1956"/>
      <c r="J64" s="1947">
        <f t="shared" si="5"/>
        <v>0</v>
      </c>
    </row>
    <row r="65" spans="1:10">
      <c r="A65" s="4280"/>
      <c r="B65" s="1934">
        <v>2010</v>
      </c>
      <c r="C65" s="1954">
        <f>C28</f>
        <v>0</v>
      </c>
      <c r="D65" s="1955">
        <f t="shared" si="6"/>
        <v>0</v>
      </c>
      <c r="E65" s="1955">
        <f>E28</f>
        <v>0</v>
      </c>
      <c r="F65" s="1937"/>
      <c r="G65" s="1937"/>
      <c r="H65" s="1937"/>
      <c r="I65" s="1956"/>
      <c r="J65" s="1947">
        <f t="shared" si="5"/>
        <v>0</v>
      </c>
    </row>
    <row r="66" spans="1:10">
      <c r="A66" s="4280"/>
      <c r="B66" s="1934">
        <v>2011</v>
      </c>
      <c r="C66" s="1954">
        <f>C29</f>
        <v>0</v>
      </c>
      <c r="D66" s="1955">
        <f t="shared" si="6"/>
        <v>0</v>
      </c>
      <c r="E66" s="1955">
        <f t="shared" ref="E66:G69" si="7">E29</f>
        <v>0</v>
      </c>
      <c r="F66" s="1955">
        <f>F29</f>
        <v>0</v>
      </c>
      <c r="G66" s="1937"/>
      <c r="H66" s="1937"/>
      <c r="I66" s="1956"/>
      <c r="J66" s="1947">
        <f t="shared" si="5"/>
        <v>0</v>
      </c>
    </row>
    <row r="67" spans="1:10">
      <c r="A67" s="4280"/>
      <c r="B67" s="1934">
        <v>2012</v>
      </c>
      <c r="C67" s="1954">
        <f>C30+C46</f>
        <v>0</v>
      </c>
      <c r="D67" s="1955">
        <f t="shared" si="6"/>
        <v>0</v>
      </c>
      <c r="E67" s="1955">
        <f t="shared" si="7"/>
        <v>0</v>
      </c>
      <c r="F67" s="1955">
        <f t="shared" si="7"/>
        <v>0</v>
      </c>
      <c r="G67" s="1955">
        <f>G30</f>
        <v>0</v>
      </c>
      <c r="H67" s="1937"/>
      <c r="I67" s="1956"/>
      <c r="J67" s="1947">
        <f t="shared" si="5"/>
        <v>0</v>
      </c>
    </row>
    <row r="68" spans="1:10">
      <c r="A68" s="4280"/>
      <c r="B68" s="1934">
        <v>2013</v>
      </c>
      <c r="C68" s="1954">
        <f>C31+C47</f>
        <v>0</v>
      </c>
      <c r="D68" s="1955">
        <f t="shared" si="6"/>
        <v>0</v>
      </c>
      <c r="E68" s="1955">
        <f t="shared" si="7"/>
        <v>0</v>
      </c>
      <c r="F68" s="1955">
        <f t="shared" si="7"/>
        <v>0</v>
      </c>
      <c r="G68" s="1955">
        <f t="shared" si="7"/>
        <v>0</v>
      </c>
      <c r="H68" s="1955">
        <f>H31</f>
        <v>0</v>
      </c>
      <c r="I68" s="1956"/>
      <c r="J68" s="1947">
        <f t="shared" si="5"/>
        <v>0</v>
      </c>
    </row>
    <row r="69" spans="1:10">
      <c r="A69" s="4280"/>
      <c r="B69" s="1934">
        <v>2014</v>
      </c>
      <c r="C69" s="1954">
        <f>C48</f>
        <v>0</v>
      </c>
      <c r="D69" s="1955">
        <f t="shared" si="6"/>
        <v>0</v>
      </c>
      <c r="E69" s="1955">
        <f t="shared" si="7"/>
        <v>0</v>
      </c>
      <c r="F69" s="1955">
        <f t="shared" si="7"/>
        <v>0</v>
      </c>
      <c r="G69" s="1955">
        <f t="shared" si="7"/>
        <v>0</v>
      </c>
      <c r="H69" s="1955">
        <f>H32</f>
        <v>0</v>
      </c>
      <c r="I69" s="1957">
        <f>I32</f>
        <v>0</v>
      </c>
      <c r="J69" s="1947">
        <f t="shared" si="5"/>
        <v>0</v>
      </c>
    </row>
    <row r="70" spans="1:10">
      <c r="A70" s="4280"/>
      <c r="B70" s="1934">
        <v>2015</v>
      </c>
      <c r="C70" s="1955">
        <f t="shared" ref="C70:H76" si="8">C49</f>
        <v>0</v>
      </c>
      <c r="D70" s="1955">
        <f t="shared" si="8"/>
        <v>0</v>
      </c>
      <c r="E70" s="1955">
        <f t="shared" si="8"/>
        <v>0</v>
      </c>
      <c r="F70" s="1955">
        <f t="shared" si="8"/>
        <v>0</v>
      </c>
      <c r="G70" s="1955">
        <f t="shared" si="8"/>
        <v>0</v>
      </c>
      <c r="H70" s="1955">
        <f t="shared" si="8"/>
        <v>0</v>
      </c>
      <c r="I70" s="1957">
        <f>I33</f>
        <v>0</v>
      </c>
      <c r="J70" s="1947">
        <f t="shared" si="5"/>
        <v>0</v>
      </c>
    </row>
    <row r="71" spans="1:10">
      <c r="A71" s="4280"/>
      <c r="B71" s="1934">
        <v>2016</v>
      </c>
      <c r="C71" s="1955">
        <f t="shared" si="8"/>
        <v>0</v>
      </c>
      <c r="D71" s="1955">
        <f t="shared" si="8"/>
        <v>0</v>
      </c>
      <c r="E71" s="1955">
        <f t="shared" si="8"/>
        <v>0</v>
      </c>
      <c r="F71" s="1955">
        <f t="shared" si="8"/>
        <v>0</v>
      </c>
      <c r="G71" s="1955">
        <f t="shared" si="8"/>
        <v>0</v>
      </c>
      <c r="H71" s="1955">
        <f t="shared" si="8"/>
        <v>0</v>
      </c>
      <c r="I71" s="1956"/>
      <c r="J71" s="1947">
        <f t="shared" si="5"/>
        <v>0</v>
      </c>
    </row>
    <row r="72" spans="1:10">
      <c r="A72" s="4280"/>
      <c r="B72" s="1934">
        <v>2017</v>
      </c>
      <c r="C72" s="1955">
        <f t="shared" si="8"/>
        <v>0</v>
      </c>
      <c r="D72" s="1955">
        <f t="shared" si="8"/>
        <v>0</v>
      </c>
      <c r="E72" s="1955">
        <f t="shared" si="8"/>
        <v>0</v>
      </c>
      <c r="F72" s="1955">
        <f t="shared" si="8"/>
        <v>0</v>
      </c>
      <c r="G72" s="1955">
        <f t="shared" si="8"/>
        <v>0</v>
      </c>
      <c r="H72" s="1955">
        <f t="shared" si="8"/>
        <v>0</v>
      </c>
      <c r="I72" s="1937"/>
      <c r="J72" s="1947">
        <f t="shared" si="5"/>
        <v>0</v>
      </c>
    </row>
    <row r="73" spans="1:10">
      <c r="A73" s="4280"/>
      <c r="B73" s="1934">
        <v>2018</v>
      </c>
      <c r="C73" s="1955">
        <f t="shared" si="8"/>
        <v>0</v>
      </c>
      <c r="D73" s="1955">
        <f t="shared" si="8"/>
        <v>0</v>
      </c>
      <c r="E73" s="1955">
        <f t="shared" si="8"/>
        <v>0</v>
      </c>
      <c r="F73" s="1955">
        <f t="shared" si="8"/>
        <v>0</v>
      </c>
      <c r="G73" s="1955">
        <f t="shared" si="8"/>
        <v>0</v>
      </c>
      <c r="H73" s="1955">
        <f t="shared" si="8"/>
        <v>0</v>
      </c>
      <c r="I73" s="1937"/>
      <c r="J73" s="1947">
        <f t="shared" si="5"/>
        <v>0</v>
      </c>
    </row>
    <row r="74" spans="1:10">
      <c r="A74" s="4280"/>
      <c r="B74" s="1934">
        <v>2019</v>
      </c>
      <c r="C74" s="1955">
        <f t="shared" si="8"/>
        <v>0</v>
      </c>
      <c r="D74" s="1955">
        <f t="shared" si="8"/>
        <v>0</v>
      </c>
      <c r="E74" s="1955">
        <f t="shared" si="8"/>
        <v>0</v>
      </c>
      <c r="F74" s="1955">
        <f t="shared" si="8"/>
        <v>0</v>
      </c>
      <c r="G74" s="1955">
        <f t="shared" si="8"/>
        <v>0</v>
      </c>
      <c r="H74" s="1955">
        <f t="shared" si="8"/>
        <v>0</v>
      </c>
      <c r="I74" s="1937"/>
      <c r="J74" s="1947">
        <f t="shared" si="5"/>
        <v>0</v>
      </c>
    </row>
    <row r="75" spans="1:10">
      <c r="A75" s="4280"/>
      <c r="B75" s="1934">
        <v>2020</v>
      </c>
      <c r="C75" s="1955">
        <f t="shared" si="8"/>
        <v>0</v>
      </c>
      <c r="D75" s="1955">
        <f t="shared" si="8"/>
        <v>0</v>
      </c>
      <c r="E75" s="1955">
        <f t="shared" si="8"/>
        <v>0</v>
      </c>
      <c r="F75" s="1955">
        <f t="shared" si="8"/>
        <v>0</v>
      </c>
      <c r="G75" s="1955">
        <f t="shared" si="8"/>
        <v>0</v>
      </c>
      <c r="H75" s="1955">
        <f t="shared" si="8"/>
        <v>0</v>
      </c>
      <c r="I75" s="1937"/>
      <c r="J75" s="1947">
        <f t="shared" si="5"/>
        <v>0</v>
      </c>
    </row>
    <row r="76" spans="1:10" ht="13.5" thickBot="1">
      <c r="A76" s="4280"/>
      <c r="B76" s="1934">
        <v>2021</v>
      </c>
      <c r="C76" s="1955">
        <f t="shared" si="8"/>
        <v>0</v>
      </c>
      <c r="D76" s="1955">
        <f t="shared" si="8"/>
        <v>0</v>
      </c>
      <c r="E76" s="1955">
        <f t="shared" si="8"/>
        <v>0</v>
      </c>
      <c r="F76" s="1955">
        <f t="shared" si="8"/>
        <v>0</v>
      </c>
      <c r="G76" s="1955">
        <f t="shared" si="8"/>
        <v>0</v>
      </c>
      <c r="H76" s="1955">
        <f t="shared" si="8"/>
        <v>0</v>
      </c>
      <c r="I76" s="1937"/>
      <c r="J76" s="1947">
        <f t="shared" si="5"/>
        <v>0</v>
      </c>
    </row>
    <row r="77" spans="1:10" ht="13.5" thickBot="1">
      <c r="A77" s="1958"/>
      <c r="B77" s="1931" t="s">
        <v>559</v>
      </c>
      <c r="C77" s="1959">
        <f t="shared" ref="C77:J77" si="9">SUM(C63:C76)</f>
        <v>0</v>
      </c>
      <c r="D77" s="1959">
        <f t="shared" si="9"/>
        <v>0</v>
      </c>
      <c r="E77" s="1959">
        <f t="shared" si="9"/>
        <v>0</v>
      </c>
      <c r="F77" s="1959">
        <f t="shared" si="9"/>
        <v>0</v>
      </c>
      <c r="G77" s="1959">
        <f t="shared" si="9"/>
        <v>0</v>
      </c>
      <c r="H77" s="1959">
        <f t="shared" si="9"/>
        <v>0</v>
      </c>
      <c r="I77" s="1959">
        <f t="shared" si="9"/>
        <v>0</v>
      </c>
      <c r="J77" s="1960">
        <f t="shared" si="9"/>
        <v>0</v>
      </c>
    </row>
    <row r="78" spans="1:10">
      <c r="A78" s="1222"/>
      <c r="B78" s="1222"/>
      <c r="C78" s="1222"/>
      <c r="D78" s="1222"/>
      <c r="E78" s="1222"/>
      <c r="F78" s="1222"/>
      <c r="G78" s="1222"/>
      <c r="H78" s="1222"/>
      <c r="I78" s="1222"/>
      <c r="J78" s="1952"/>
    </row>
    <row r="79" spans="1:10" ht="13.5" thickBot="1">
      <c r="A79" s="1222"/>
      <c r="B79" s="1222"/>
      <c r="C79" s="1222"/>
      <c r="D79" s="1222"/>
      <c r="E79" s="1222"/>
      <c r="F79" s="1222"/>
      <c r="G79" s="1222"/>
      <c r="H79" s="1222"/>
      <c r="I79" s="1222"/>
      <c r="J79" s="1952"/>
    </row>
    <row r="80" spans="1:10" ht="15.75" thickBot="1">
      <c r="A80" s="4281" t="s">
        <v>1209</v>
      </c>
      <c r="B80" s="4282"/>
      <c r="C80" s="4282"/>
      <c r="D80" s="4282"/>
      <c r="E80" s="4282"/>
      <c r="F80" s="4282"/>
      <c r="G80" s="4282"/>
      <c r="H80" s="4282"/>
      <c r="I80" s="4282"/>
      <c r="J80" s="4283"/>
    </row>
    <row r="81" spans="1:10" ht="13.5" thickBot="1">
      <c r="A81" s="1222"/>
      <c r="B81" s="1222"/>
      <c r="C81" s="1222"/>
      <c r="D81" s="1222"/>
      <c r="E81" s="1222"/>
      <c r="F81" s="1222"/>
      <c r="G81" s="1222"/>
      <c r="H81" s="1222"/>
      <c r="I81" s="1222"/>
      <c r="J81" s="1222"/>
    </row>
    <row r="82" spans="1:10" ht="13.5" thickBot="1">
      <c r="A82" s="1961"/>
      <c r="B82" s="1962"/>
      <c r="C82" s="4284"/>
      <c r="D82" s="4284"/>
      <c r="E82" s="4284"/>
      <c r="F82" s="4284"/>
      <c r="G82" s="4284"/>
      <c r="H82" s="4284"/>
      <c r="I82" s="4279"/>
      <c r="J82" s="1963" t="s">
        <v>559</v>
      </c>
    </row>
    <row r="83" spans="1:10" ht="13.5" thickBot="1">
      <c r="A83" s="4278"/>
      <c r="B83" s="4279"/>
      <c r="C83" s="1928">
        <v>2008</v>
      </c>
      <c r="D83" s="1928">
        <v>2009</v>
      </c>
      <c r="E83" s="1928">
        <v>2010</v>
      </c>
      <c r="F83" s="1928">
        <v>2011</v>
      </c>
      <c r="G83" s="1928">
        <v>2012</v>
      </c>
      <c r="H83" s="1928">
        <v>2013</v>
      </c>
      <c r="I83" s="1930">
        <v>2014</v>
      </c>
      <c r="J83" s="1964"/>
    </row>
    <row r="84" spans="1:10">
      <c r="A84" s="4275" t="s">
        <v>1210</v>
      </c>
      <c r="B84" s="1934">
        <v>2008</v>
      </c>
      <c r="C84" s="1935">
        <v>0</v>
      </c>
      <c r="D84" s="1937"/>
      <c r="E84" s="1937"/>
      <c r="F84" s="1937"/>
      <c r="G84" s="1937"/>
      <c r="H84" s="1937"/>
      <c r="I84" s="1937"/>
      <c r="J84" s="1947">
        <f t="shared" ref="J84:J97" si="10">SUM(C84:I84)</f>
        <v>0</v>
      </c>
    </row>
    <row r="85" spans="1:10">
      <c r="A85" s="4285"/>
      <c r="B85" s="1934">
        <v>2009</v>
      </c>
      <c r="C85" s="1935">
        <v>0</v>
      </c>
      <c r="D85" s="1935">
        <v>0</v>
      </c>
      <c r="E85" s="1937"/>
      <c r="F85" s="1937"/>
      <c r="G85" s="1937"/>
      <c r="H85" s="1937"/>
      <c r="I85" s="1937"/>
      <c r="J85" s="1947">
        <f t="shared" si="10"/>
        <v>0</v>
      </c>
    </row>
    <row r="86" spans="1:10">
      <c r="A86" s="4285"/>
      <c r="B86" s="1934">
        <v>2010</v>
      </c>
      <c r="C86" s="1935">
        <v>0</v>
      </c>
      <c r="D86" s="1935">
        <v>0</v>
      </c>
      <c r="E86" s="1935">
        <v>0</v>
      </c>
      <c r="F86" s="1937"/>
      <c r="G86" s="1937"/>
      <c r="H86" s="1937"/>
      <c r="I86" s="1937"/>
      <c r="J86" s="1947">
        <f t="shared" si="10"/>
        <v>0</v>
      </c>
    </row>
    <row r="87" spans="1:10">
      <c r="A87" s="4285"/>
      <c r="B87" s="1934">
        <v>2011</v>
      </c>
      <c r="C87" s="1935">
        <v>0</v>
      </c>
      <c r="D87" s="1935">
        <v>0</v>
      </c>
      <c r="E87" s="1935">
        <v>0</v>
      </c>
      <c r="F87" s="1935">
        <v>0</v>
      </c>
      <c r="G87" s="1937"/>
      <c r="H87" s="1937"/>
      <c r="I87" s="1937"/>
      <c r="J87" s="1947">
        <f t="shared" si="10"/>
        <v>0</v>
      </c>
    </row>
    <row r="88" spans="1:10">
      <c r="A88" s="4285"/>
      <c r="B88" s="1934">
        <v>2012</v>
      </c>
      <c r="C88" s="1935">
        <v>0</v>
      </c>
      <c r="D88" s="1935">
        <v>0</v>
      </c>
      <c r="E88" s="1935">
        <v>0</v>
      </c>
      <c r="F88" s="1935">
        <v>0</v>
      </c>
      <c r="G88" s="1935">
        <v>0</v>
      </c>
      <c r="H88" s="1937"/>
      <c r="I88" s="1937"/>
      <c r="J88" s="1947">
        <f t="shared" si="10"/>
        <v>0</v>
      </c>
    </row>
    <row r="89" spans="1:10">
      <c r="A89" s="4285"/>
      <c r="B89" s="1934">
        <v>2013</v>
      </c>
      <c r="C89" s="1935">
        <v>0</v>
      </c>
      <c r="D89" s="1935">
        <v>0</v>
      </c>
      <c r="E89" s="1935">
        <v>0</v>
      </c>
      <c r="F89" s="1935">
        <v>0</v>
      </c>
      <c r="G89" s="1935">
        <v>0</v>
      </c>
      <c r="H89" s="1935">
        <v>0</v>
      </c>
      <c r="I89" s="1937"/>
      <c r="J89" s="1947">
        <f t="shared" si="10"/>
        <v>0</v>
      </c>
    </row>
    <row r="90" spans="1:10">
      <c r="A90" s="4285"/>
      <c r="B90" s="1934">
        <v>2014</v>
      </c>
      <c r="C90" s="1935">
        <v>0</v>
      </c>
      <c r="D90" s="1935">
        <v>0</v>
      </c>
      <c r="E90" s="1935">
        <v>0</v>
      </c>
      <c r="F90" s="1935">
        <v>0</v>
      </c>
      <c r="G90" s="1935">
        <v>0</v>
      </c>
      <c r="H90" s="1935">
        <v>0</v>
      </c>
      <c r="I90" s="1935">
        <v>0</v>
      </c>
      <c r="J90" s="1947">
        <f t="shared" si="10"/>
        <v>0</v>
      </c>
    </row>
    <row r="91" spans="1:10">
      <c r="A91" s="4285"/>
      <c r="B91" s="1934">
        <v>2015</v>
      </c>
      <c r="C91" s="1935">
        <v>0</v>
      </c>
      <c r="D91" s="1935">
        <v>0</v>
      </c>
      <c r="E91" s="1935">
        <v>0</v>
      </c>
      <c r="F91" s="1935">
        <v>0</v>
      </c>
      <c r="G91" s="1935">
        <v>0</v>
      </c>
      <c r="H91" s="1935">
        <v>0</v>
      </c>
      <c r="I91" s="1935">
        <v>0</v>
      </c>
      <c r="J91" s="1947">
        <f t="shared" si="10"/>
        <v>0</v>
      </c>
    </row>
    <row r="92" spans="1:10">
      <c r="A92" s="4285"/>
      <c r="B92" s="1934">
        <v>2016</v>
      </c>
      <c r="C92" s="1935">
        <v>0</v>
      </c>
      <c r="D92" s="1935">
        <v>0</v>
      </c>
      <c r="E92" s="1935">
        <v>0</v>
      </c>
      <c r="F92" s="1935">
        <v>0</v>
      </c>
      <c r="G92" s="1935">
        <v>0</v>
      </c>
      <c r="H92" s="1935">
        <v>0</v>
      </c>
      <c r="I92" s="1937"/>
      <c r="J92" s="1947">
        <f t="shared" si="10"/>
        <v>0</v>
      </c>
    </row>
    <row r="93" spans="1:10">
      <c r="A93" s="4285"/>
      <c r="B93" s="1934">
        <v>2017</v>
      </c>
      <c r="C93" s="1935">
        <v>0</v>
      </c>
      <c r="D93" s="1935">
        <v>0</v>
      </c>
      <c r="E93" s="1935">
        <v>0</v>
      </c>
      <c r="F93" s="1935">
        <v>0</v>
      </c>
      <c r="G93" s="1935">
        <v>0</v>
      </c>
      <c r="H93" s="1935">
        <v>0</v>
      </c>
      <c r="I93" s="1937"/>
      <c r="J93" s="1947">
        <f t="shared" si="10"/>
        <v>0</v>
      </c>
    </row>
    <row r="94" spans="1:10">
      <c r="A94" s="4285"/>
      <c r="B94" s="1934">
        <v>2018</v>
      </c>
      <c r="C94" s="1935">
        <v>0</v>
      </c>
      <c r="D94" s="1935">
        <v>0</v>
      </c>
      <c r="E94" s="1935">
        <v>0</v>
      </c>
      <c r="F94" s="1935">
        <v>0</v>
      </c>
      <c r="G94" s="1935">
        <v>0</v>
      </c>
      <c r="H94" s="1935">
        <v>0</v>
      </c>
      <c r="I94" s="1937"/>
      <c r="J94" s="1947">
        <f t="shared" si="10"/>
        <v>0</v>
      </c>
    </row>
    <row r="95" spans="1:10">
      <c r="A95" s="4285"/>
      <c r="B95" s="1934">
        <v>2019</v>
      </c>
      <c r="C95" s="1935">
        <v>0</v>
      </c>
      <c r="D95" s="1935">
        <v>0</v>
      </c>
      <c r="E95" s="1935">
        <v>0</v>
      </c>
      <c r="F95" s="1935">
        <v>0</v>
      </c>
      <c r="G95" s="1935">
        <v>0</v>
      </c>
      <c r="H95" s="1935">
        <v>0</v>
      </c>
      <c r="I95" s="1937"/>
      <c r="J95" s="1947">
        <f t="shared" si="10"/>
        <v>0</v>
      </c>
    </row>
    <row r="96" spans="1:10">
      <c r="A96" s="4285"/>
      <c r="B96" s="1934">
        <v>2020</v>
      </c>
      <c r="C96" s="1935">
        <v>0</v>
      </c>
      <c r="D96" s="1935">
        <v>0</v>
      </c>
      <c r="E96" s="1935">
        <v>0</v>
      </c>
      <c r="F96" s="1935">
        <v>0</v>
      </c>
      <c r="G96" s="1935">
        <v>0</v>
      </c>
      <c r="H96" s="1935">
        <v>0</v>
      </c>
      <c r="I96" s="1937"/>
      <c r="J96" s="1947">
        <f t="shared" si="10"/>
        <v>0</v>
      </c>
    </row>
    <row r="97" spans="1:10" ht="13.5" thickBot="1">
      <c r="A97" s="4285"/>
      <c r="B97" s="1934">
        <v>2021</v>
      </c>
      <c r="C97" s="1935">
        <v>0</v>
      </c>
      <c r="D97" s="1935">
        <v>0</v>
      </c>
      <c r="E97" s="1935">
        <v>0</v>
      </c>
      <c r="F97" s="1935">
        <v>0</v>
      </c>
      <c r="G97" s="1935">
        <v>0</v>
      </c>
      <c r="H97" s="1935">
        <v>0</v>
      </c>
      <c r="I97" s="1937"/>
      <c r="J97" s="1947">
        <f t="shared" si="10"/>
        <v>0</v>
      </c>
    </row>
    <row r="98" spans="1:10" ht="13.5" thickBot="1">
      <c r="A98" s="4286"/>
      <c r="B98" s="1931" t="s">
        <v>559</v>
      </c>
      <c r="C98" s="1965">
        <f t="shared" ref="C98:J98" si="11">SUM(C84:C97)</f>
        <v>0</v>
      </c>
      <c r="D98" s="1965">
        <f t="shared" si="11"/>
        <v>0</v>
      </c>
      <c r="E98" s="1965">
        <f t="shared" si="11"/>
        <v>0</v>
      </c>
      <c r="F98" s="1965">
        <f t="shared" si="11"/>
        <v>0</v>
      </c>
      <c r="G98" s="1965">
        <f t="shared" si="11"/>
        <v>0</v>
      </c>
      <c r="H98" s="1965">
        <f t="shared" si="11"/>
        <v>0</v>
      </c>
      <c r="I98" s="1965">
        <f t="shared" si="11"/>
        <v>0</v>
      </c>
      <c r="J98" s="1965">
        <f t="shared" si="11"/>
        <v>0</v>
      </c>
    </row>
    <row r="99" spans="1:10">
      <c r="A99" s="1924"/>
    </row>
    <row r="100" spans="1:10">
      <c r="A100" s="1924" t="s">
        <v>1211</v>
      </c>
    </row>
    <row r="101" spans="1:10">
      <c r="A101" s="1924" t="s">
        <v>1212</v>
      </c>
    </row>
    <row r="103" spans="1:10" ht="15.75">
      <c r="A103" s="1966" t="s">
        <v>1091</v>
      </c>
      <c r="F103" s="1967"/>
    </row>
    <row r="104" spans="1:10" ht="15">
      <c r="A104" s="1968" t="s">
        <v>1837</v>
      </c>
      <c r="F104" s="1967"/>
    </row>
    <row r="105" spans="1:10" ht="15">
      <c r="A105" s="1967"/>
      <c r="F105" s="1967"/>
    </row>
    <row r="106" spans="1:10" ht="15">
      <c r="A106" s="1967"/>
      <c r="F106" s="1967"/>
    </row>
    <row r="107" spans="1:10" ht="15">
      <c r="A107" s="1967"/>
      <c r="F107" s="1967"/>
    </row>
    <row r="108" spans="1:10" ht="15.75" thickBot="1">
      <c r="A108" s="1967"/>
      <c r="F108" s="1967"/>
    </row>
    <row r="109" spans="1:10" ht="15.75" thickBot="1">
      <c r="A109" s="4287" t="s">
        <v>1213</v>
      </c>
      <c r="B109" s="4288"/>
      <c r="C109" s="4288"/>
      <c r="D109" s="4288"/>
      <c r="E109" s="4288"/>
      <c r="F109" s="4288"/>
      <c r="G109" s="4288"/>
      <c r="H109" s="4288"/>
      <c r="I109" s="4288"/>
      <c r="J109" s="4289"/>
    </row>
    <row r="111" spans="1:10">
      <c r="A111" s="1969" t="s">
        <v>1214</v>
      </c>
      <c r="B111" s="1970"/>
      <c r="F111" s="1969" t="s">
        <v>1215</v>
      </c>
      <c r="G111" s="1970"/>
      <c r="H111" s="1970"/>
      <c r="I111" s="1970"/>
      <c r="J111" s="1970"/>
    </row>
    <row r="113" spans="1:10">
      <c r="A113" s="1971" t="s">
        <v>1216</v>
      </c>
      <c r="B113" s="1972"/>
      <c r="C113" s="1972"/>
      <c r="D113" s="1972"/>
      <c r="F113" s="1971" t="s">
        <v>1216</v>
      </c>
    </row>
    <row r="114" spans="1:10">
      <c r="A114" s="1971"/>
      <c r="B114" s="1972"/>
      <c r="C114" s="1972"/>
      <c r="D114" s="1972"/>
    </row>
    <row r="115" spans="1:10">
      <c r="A115" s="1973" t="s">
        <v>1217</v>
      </c>
      <c r="B115" s="1972"/>
      <c r="C115" s="1972"/>
      <c r="F115" s="1973" t="s">
        <v>1217</v>
      </c>
    </row>
    <row r="116" spans="1:10">
      <c r="A116" s="1972"/>
      <c r="B116" s="1972"/>
      <c r="C116" s="1972"/>
      <c r="F116" s="1972"/>
    </row>
    <row r="117" spans="1:10">
      <c r="A117" s="4269" t="s">
        <v>1218</v>
      </c>
      <c r="B117" s="4269"/>
      <c r="C117" s="1972"/>
      <c r="F117" s="1974" t="s">
        <v>1218</v>
      </c>
      <c r="G117" s="1974"/>
      <c r="H117" s="1972"/>
      <c r="I117" s="1974" t="s">
        <v>1219</v>
      </c>
      <c r="J117" s="1974"/>
    </row>
    <row r="118" spans="1:10">
      <c r="A118" s="1975"/>
      <c r="B118" s="1972"/>
      <c r="C118" s="1972"/>
      <c r="F118" s="1975"/>
      <c r="G118" s="1972"/>
      <c r="H118" s="1972"/>
      <c r="I118" s="1975"/>
      <c r="J118" s="1972"/>
    </row>
    <row r="119" spans="1:10">
      <c r="A119" s="1976">
        <v>12</v>
      </c>
      <c r="B119" s="1972"/>
      <c r="C119" s="1972"/>
      <c r="F119" s="1976">
        <v>7</v>
      </c>
      <c r="G119" s="1972"/>
      <c r="H119" s="1972"/>
      <c r="I119" s="1976"/>
      <c r="J119" s="1972">
        <v>12</v>
      </c>
    </row>
    <row r="120" spans="1:10">
      <c r="A120" s="1976"/>
      <c r="B120" s="1972"/>
      <c r="C120" s="1972"/>
      <c r="F120" s="1976"/>
      <c r="G120" s="1972"/>
      <c r="H120" s="1972"/>
      <c r="I120" s="1976"/>
      <c r="J120" s="1972"/>
    </row>
    <row r="121" spans="1:10">
      <c r="A121" s="1222"/>
      <c r="B121" s="1222"/>
      <c r="C121" s="1222"/>
      <c r="F121" s="1222"/>
      <c r="G121" s="1222"/>
      <c r="H121" s="1222"/>
      <c r="I121" s="1222"/>
      <c r="J121" s="1222"/>
    </row>
    <row r="122" spans="1:10">
      <c r="A122" s="1977" t="s">
        <v>1220</v>
      </c>
      <c r="B122" s="1978"/>
      <c r="C122" s="1222"/>
      <c r="F122" s="1977" t="s">
        <v>1221</v>
      </c>
      <c r="G122" s="1978"/>
      <c r="H122" s="1979"/>
      <c r="I122" s="1979"/>
      <c r="J122" s="1979"/>
    </row>
    <row r="123" spans="1:10">
      <c r="A123" s="1222"/>
      <c r="B123" s="1222"/>
      <c r="C123" s="1222"/>
      <c r="F123" s="1222"/>
    </row>
    <row r="124" spans="1:10">
      <c r="A124" s="1973" t="s">
        <v>1222</v>
      </c>
      <c r="B124" s="1972"/>
      <c r="C124" s="1222"/>
      <c r="F124" s="1973" t="s">
        <v>1222</v>
      </c>
    </row>
    <row r="125" spans="1:10">
      <c r="A125" s="1222"/>
      <c r="B125" s="1222"/>
      <c r="C125" s="1222"/>
    </row>
    <row r="126" spans="1:10">
      <c r="A126" s="1972" t="s">
        <v>1223</v>
      </c>
      <c r="B126" s="1972"/>
      <c r="C126" s="1222"/>
      <c r="F126" s="1972" t="s">
        <v>1224</v>
      </c>
      <c r="G126" s="1972"/>
      <c r="H126" s="1972"/>
      <c r="I126" s="1972"/>
      <c r="J126" s="1972"/>
    </row>
    <row r="127" spans="1:10">
      <c r="A127" s="1222"/>
      <c r="B127" s="1222"/>
      <c r="C127" s="1222"/>
      <c r="F127" s="1222"/>
      <c r="G127" s="1222"/>
      <c r="H127" s="1222"/>
      <c r="I127" s="1222"/>
      <c r="J127" s="1222"/>
    </row>
    <row r="128" spans="1:10">
      <c r="A128" s="4269" t="s">
        <v>1225</v>
      </c>
      <c r="B128" s="4269"/>
      <c r="C128" s="1222"/>
      <c r="F128" s="1974" t="s">
        <v>1226</v>
      </c>
      <c r="G128" s="1974"/>
      <c r="H128" s="1972"/>
      <c r="I128" s="1974" t="s">
        <v>1225</v>
      </c>
      <c r="J128" s="1974"/>
    </row>
    <row r="129" spans="1:10">
      <c r="A129" s="1975"/>
      <c r="B129" s="1972"/>
      <c r="C129" s="1222"/>
      <c r="F129" s="1972">
        <v>7</v>
      </c>
      <c r="G129" s="1980"/>
      <c r="H129" s="1972"/>
      <c r="I129" s="1975"/>
      <c r="J129" s="1972"/>
    </row>
    <row r="130" spans="1:10">
      <c r="A130" s="1981">
        <v>5</v>
      </c>
      <c r="B130" s="1972"/>
      <c r="C130" s="1222"/>
      <c r="F130" s="1982">
        <v>5</v>
      </c>
      <c r="G130" s="1983"/>
      <c r="H130" s="1972"/>
      <c r="I130" s="1979"/>
      <c r="J130" s="1984">
        <v>5</v>
      </c>
    </row>
    <row r="131" spans="1:10">
      <c r="A131" s="1976"/>
      <c r="B131" s="1972"/>
      <c r="C131" s="1222"/>
      <c r="F131" s="1972">
        <v>12</v>
      </c>
      <c r="G131" s="1985"/>
      <c r="H131" s="1972"/>
      <c r="I131" s="1976"/>
      <c r="J131" s="1972"/>
    </row>
    <row r="132" spans="1:10">
      <c r="A132" s="1979"/>
      <c r="B132" s="1972"/>
      <c r="C132" s="1222"/>
      <c r="F132" s="1222"/>
    </row>
    <row r="133" spans="1:10">
      <c r="A133" s="1979"/>
      <c r="B133" s="1972"/>
      <c r="C133" s="1222"/>
      <c r="F133" s="1222"/>
    </row>
    <row r="134" spans="1:10">
      <c r="A134" s="1979" t="s">
        <v>1227</v>
      </c>
      <c r="B134" s="1972"/>
      <c r="C134" s="1222"/>
      <c r="F134" s="1972" t="s">
        <v>1228</v>
      </c>
      <c r="J134" s="1979" t="s">
        <v>1229</v>
      </c>
    </row>
    <row r="135" spans="1:10">
      <c r="A135" s="1979"/>
      <c r="B135" s="1972"/>
      <c r="C135" s="1222"/>
      <c r="F135" s="1972" t="s">
        <v>1230</v>
      </c>
    </row>
    <row r="136" spans="1:10">
      <c r="A136" s="1222"/>
      <c r="B136" s="1222"/>
      <c r="C136" s="1222"/>
      <c r="F136" s="1222"/>
    </row>
    <row r="137" spans="1:10">
      <c r="A137" s="1972"/>
      <c r="B137" s="1972"/>
      <c r="C137" s="1222"/>
      <c r="F137" s="1972" t="s">
        <v>1440</v>
      </c>
    </row>
    <row r="138" spans="1:10">
      <c r="A138" s="1972"/>
      <c r="B138" s="1972"/>
      <c r="C138" s="1222"/>
      <c r="F138" s="1972" t="s">
        <v>1231</v>
      </c>
    </row>
    <row r="139" spans="1:10">
      <c r="A139" s="1972"/>
      <c r="B139" s="1972"/>
      <c r="C139" s="1222"/>
      <c r="F139" s="1972" t="s">
        <v>1232</v>
      </c>
    </row>
    <row r="140" spans="1:10">
      <c r="A140" s="1986"/>
      <c r="B140" s="1972"/>
      <c r="C140" s="1222"/>
      <c r="F140" s="1972" t="s">
        <v>1233</v>
      </c>
    </row>
    <row r="141" spans="1:10">
      <c r="A141" s="1222"/>
      <c r="B141" s="1222"/>
      <c r="C141" s="1222"/>
      <c r="D141" s="1222"/>
    </row>
    <row r="142" spans="1:10">
      <c r="A142" s="1971" t="s">
        <v>1234</v>
      </c>
      <c r="B142" s="1972"/>
      <c r="C142" s="1222"/>
      <c r="D142" s="1222"/>
      <c r="F142" s="1971" t="s">
        <v>1234</v>
      </c>
    </row>
    <row r="143" spans="1:10">
      <c r="A143" s="1971"/>
      <c r="B143" s="1972"/>
      <c r="C143" s="1222"/>
      <c r="D143" s="1222"/>
    </row>
    <row r="144" spans="1:10">
      <c r="A144" s="1972" t="s">
        <v>1235</v>
      </c>
      <c r="B144" s="1972"/>
      <c r="C144" s="1222"/>
      <c r="D144" s="1222"/>
      <c r="F144" s="1972" t="s">
        <v>1235</v>
      </c>
    </row>
    <row r="145" spans="1:10">
      <c r="A145" s="1972" t="s">
        <v>1236</v>
      </c>
      <c r="B145" s="1972"/>
      <c r="C145" s="1222"/>
      <c r="D145" s="1222"/>
      <c r="F145" s="1972" t="s">
        <v>1237</v>
      </c>
    </row>
    <row r="146" spans="1:10">
      <c r="A146" s="1972" t="s">
        <v>1238</v>
      </c>
      <c r="B146" s="1972"/>
      <c r="C146" s="1222"/>
      <c r="D146" s="1222"/>
      <c r="F146" s="1972" t="s">
        <v>1239</v>
      </c>
    </row>
    <row r="147" spans="1:10">
      <c r="A147" s="1222"/>
      <c r="B147" s="1222"/>
      <c r="C147" s="1222"/>
      <c r="D147" s="1222"/>
      <c r="F147" s="1222"/>
    </row>
    <row r="148" spans="1:10">
      <c r="A148" s="1222"/>
      <c r="B148" s="1222"/>
      <c r="C148" s="1222"/>
      <c r="D148" s="1222"/>
      <c r="F148" s="1222"/>
    </row>
    <row r="149" spans="1:10">
      <c r="A149" s="1972" t="s">
        <v>1240</v>
      </c>
      <c r="B149" s="1972"/>
      <c r="C149" s="1222"/>
      <c r="D149" s="1222"/>
      <c r="F149" s="1972" t="s">
        <v>1241</v>
      </c>
    </row>
    <row r="150" spans="1:10">
      <c r="A150" s="1972" t="s">
        <v>1242</v>
      </c>
      <c r="B150" s="1972"/>
      <c r="C150" s="1222"/>
      <c r="D150" s="1222"/>
      <c r="F150" s="1972" t="s">
        <v>1242</v>
      </c>
    </row>
    <row r="151" spans="1:10">
      <c r="A151" s="1222"/>
      <c r="B151" s="1222"/>
      <c r="C151" s="1222"/>
      <c r="D151" s="1222"/>
    </row>
    <row r="152" spans="1:10">
      <c r="A152" s="1972"/>
      <c r="B152" s="1972"/>
      <c r="C152" s="1222"/>
      <c r="D152" s="1222"/>
      <c r="F152" s="1972"/>
      <c r="G152" s="1972"/>
      <c r="H152" s="1974" t="s">
        <v>1225</v>
      </c>
      <c r="I152" s="1974"/>
      <c r="J152" s="1222"/>
    </row>
    <row r="153" spans="1:10">
      <c r="A153" s="1972"/>
      <c r="B153" s="1972"/>
      <c r="C153" s="1222"/>
      <c r="D153" s="1222"/>
      <c r="F153" s="1972"/>
      <c r="G153" s="1972"/>
      <c r="H153" s="1987"/>
      <c r="I153" s="1980"/>
      <c r="J153" s="1972"/>
    </row>
    <row r="154" spans="1:10">
      <c r="A154" s="1972"/>
      <c r="B154" s="1986"/>
      <c r="C154" s="1222"/>
      <c r="D154" s="1222"/>
      <c r="F154" s="1972"/>
      <c r="G154" s="1986"/>
      <c r="H154" s="1988">
        <v>5</v>
      </c>
      <c r="I154" s="1984">
        <v>5</v>
      </c>
      <c r="J154" s="1979"/>
    </row>
    <row r="155" spans="1:10">
      <c r="A155" s="1972"/>
      <c r="B155" s="1972"/>
      <c r="C155" s="1222"/>
      <c r="D155" s="1222"/>
      <c r="F155" s="1972"/>
      <c r="G155" s="1972"/>
      <c r="H155" s="1979"/>
      <c r="I155" s="1985"/>
      <c r="J155" s="1986"/>
    </row>
    <row r="156" spans="1:10">
      <c r="A156" s="1222"/>
      <c r="B156" s="1222"/>
      <c r="C156" s="1222"/>
      <c r="D156" s="1222"/>
      <c r="F156" s="1222"/>
      <c r="G156" s="1222"/>
      <c r="H156" s="1222"/>
      <c r="I156" s="1222"/>
      <c r="J156" s="1222"/>
    </row>
    <row r="157" spans="1:10">
      <c r="A157" s="4270" t="s">
        <v>1218</v>
      </c>
      <c r="B157" s="4270"/>
      <c r="C157" s="1222"/>
      <c r="D157" s="1222"/>
      <c r="F157" s="1989" t="s">
        <v>1218</v>
      </c>
      <c r="G157" s="1989"/>
      <c r="H157" s="1972"/>
      <c r="I157" s="1989" t="s">
        <v>1219</v>
      </c>
      <c r="J157" s="1989"/>
    </row>
    <row r="158" spans="1:10">
      <c r="A158" s="1975"/>
      <c r="B158" s="1972"/>
      <c r="C158" s="1222"/>
      <c r="D158" s="1222"/>
      <c r="F158" s="1975"/>
      <c r="G158" s="1972"/>
      <c r="H158" s="1972"/>
      <c r="I158" s="1990"/>
      <c r="J158" s="1972"/>
    </row>
    <row r="159" spans="1:10">
      <c r="A159" s="1976">
        <v>9</v>
      </c>
      <c r="B159" s="1972"/>
      <c r="C159" s="1222"/>
      <c r="D159" s="1222"/>
      <c r="F159" s="1976">
        <v>14</v>
      </c>
      <c r="G159" s="1991">
        <v>5</v>
      </c>
      <c r="H159" s="1979"/>
      <c r="I159" s="1992"/>
      <c r="J159" s="1972">
        <v>9</v>
      </c>
    </row>
    <row r="160" spans="1:10">
      <c r="A160" s="1976"/>
      <c r="B160" s="1972"/>
      <c r="C160" s="1222"/>
      <c r="D160" s="1222"/>
      <c r="F160" s="1976"/>
      <c r="G160" s="1972"/>
      <c r="H160" s="1972"/>
      <c r="I160" s="1993"/>
      <c r="J160" s="1972"/>
    </row>
    <row r="161" spans="1:6">
      <c r="A161" s="1222"/>
      <c r="B161" s="1222"/>
      <c r="C161" s="1222"/>
      <c r="D161" s="1222"/>
    </row>
    <row r="162" spans="1:6">
      <c r="A162" s="1972" t="s">
        <v>1243</v>
      </c>
      <c r="B162" s="1972"/>
      <c r="C162" s="1222"/>
      <c r="D162" s="1222"/>
      <c r="F162" s="1972" t="s">
        <v>1243</v>
      </c>
    </row>
    <row r="163" spans="1:6">
      <c r="A163" s="1222"/>
      <c r="B163" s="1222"/>
      <c r="C163" s="1222"/>
      <c r="D163" s="1222"/>
    </row>
    <row r="164" spans="1:6">
      <c r="A164" s="1222"/>
      <c r="B164" s="1222"/>
      <c r="C164" s="1222"/>
      <c r="D164" s="1222"/>
    </row>
    <row r="165" spans="1:6">
      <c r="A165" s="1222"/>
      <c r="B165" s="1222"/>
      <c r="C165" s="1222"/>
      <c r="D165" s="1222"/>
    </row>
    <row r="166" spans="1:6">
      <c r="A166" s="1222"/>
      <c r="B166" s="1222"/>
      <c r="C166" s="1222"/>
      <c r="D166" s="1222"/>
    </row>
    <row r="167" spans="1:6">
      <c r="A167" s="1222"/>
      <c r="B167" s="1222"/>
      <c r="C167" s="1222"/>
      <c r="D167" s="1222"/>
    </row>
    <row r="168" spans="1:6">
      <c r="A168" s="1222"/>
      <c r="B168" s="1222"/>
      <c r="C168" s="1222"/>
      <c r="D168" s="1222"/>
    </row>
    <row r="169" spans="1:6">
      <c r="A169" s="1222"/>
      <c r="B169" s="1222"/>
      <c r="C169" s="1222"/>
      <c r="D169" s="1222"/>
    </row>
    <row r="170" spans="1:6">
      <c r="A170" s="1222"/>
      <c r="B170" s="1222"/>
      <c r="C170" s="1222"/>
      <c r="D170" s="1222"/>
    </row>
    <row r="171" spans="1:6">
      <c r="A171" s="1222"/>
      <c r="B171" s="1222"/>
      <c r="C171" s="1222"/>
      <c r="D171" s="1222"/>
    </row>
    <row r="172" spans="1:6">
      <c r="A172" s="1222"/>
      <c r="B172" s="1222"/>
      <c r="C172" s="1222"/>
      <c r="D172" s="1222"/>
    </row>
    <row r="173" spans="1:6">
      <c r="A173" s="1222"/>
      <c r="B173" s="1222"/>
      <c r="C173" s="1222"/>
      <c r="D173" s="1222"/>
    </row>
    <row r="174" spans="1:6">
      <c r="A174" s="1222"/>
      <c r="B174" s="1222"/>
      <c r="C174" s="1222"/>
      <c r="D174" s="1222"/>
    </row>
    <row r="175" spans="1:6">
      <c r="A175" s="1222"/>
      <c r="B175" s="1222"/>
      <c r="C175" s="1222"/>
      <c r="D175" s="1222"/>
    </row>
  </sheetData>
  <mergeCells count="21">
    <mergeCell ref="A26:A35"/>
    <mergeCell ref="A5:J5"/>
    <mergeCell ref="C7:I7"/>
    <mergeCell ref="A22:J22"/>
    <mergeCell ref="A24:J24"/>
    <mergeCell ref="A25:B25"/>
    <mergeCell ref="B15:I15"/>
    <mergeCell ref="A128:B128"/>
    <mergeCell ref="A157:B157"/>
    <mergeCell ref="A117:B117"/>
    <mergeCell ref="A39:J39"/>
    <mergeCell ref="A40:J40"/>
    <mergeCell ref="A42:A56"/>
    <mergeCell ref="A61:J61"/>
    <mergeCell ref="A62:B62"/>
    <mergeCell ref="A63:A76"/>
    <mergeCell ref="A80:J80"/>
    <mergeCell ref="C82:I82"/>
    <mergeCell ref="A83:B83"/>
    <mergeCell ref="A84:A98"/>
    <mergeCell ref="A109:J109"/>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101</vt:i4>
      </vt:variant>
      <vt:variant>
        <vt:lpstr>Plages nommées</vt:lpstr>
      </vt:variant>
      <vt:variant>
        <vt:i4>48</vt:i4>
      </vt:variant>
    </vt:vector>
  </HeadingPairs>
  <TitlesOfParts>
    <vt:vector size="149" baseType="lpstr">
      <vt:lpstr>LIGNES DIRECTRICES</vt:lpstr>
      <vt:lpstr>PAGE DE GARDE</vt:lpstr>
      <vt:lpstr>CONTENU</vt:lpstr>
      <vt:lpstr>ANNEXES</vt:lpstr>
      <vt:lpstr>HYPOTHESES</vt:lpstr>
      <vt:lpstr>Tableau 1A</vt:lpstr>
      <vt:lpstr>Tableau 1B</vt:lpstr>
      <vt:lpstr>Tableau 1B bis</vt:lpstr>
      <vt:lpstr>Tableau 1C</vt:lpstr>
      <vt:lpstr>Tableau 1D</vt:lpstr>
      <vt:lpstr>Tableau 1E</vt:lpstr>
      <vt:lpstr>Tableau 2</vt:lpstr>
      <vt:lpstr>Tableau 2A</vt:lpstr>
      <vt:lpstr>Tableau 2B</vt:lpstr>
      <vt:lpstr>Tableau 2B bis</vt:lpstr>
      <vt:lpstr>Tableau 3A</vt:lpstr>
      <vt:lpstr>Tableau 3A bis</vt:lpstr>
      <vt:lpstr>Tableau 3B</vt:lpstr>
      <vt:lpstr>Tableau 3B bis</vt:lpstr>
      <vt:lpstr>Tableau 4A</vt:lpstr>
      <vt:lpstr>Tableau 4A bis</vt:lpstr>
      <vt:lpstr>Tableau 4B</vt:lpstr>
      <vt:lpstr>Tableau 4B bis</vt:lpstr>
      <vt:lpstr>Tableau 5</vt:lpstr>
      <vt:lpstr>Tableau 6 </vt:lpstr>
      <vt:lpstr>Tableau 6 bis</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 bis</vt:lpstr>
      <vt:lpstr>Tableau 7A</vt:lpstr>
      <vt:lpstr>Tableau 7B</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7Q</vt:lpstr>
      <vt:lpstr>Tableau 8A</vt:lpstr>
      <vt:lpstr>Tableau 8B</vt:lpstr>
      <vt:lpstr>Tableau 9A</vt:lpstr>
      <vt:lpstr>Tableau 9B</vt:lpstr>
      <vt:lpstr>Tableau 9C</vt:lpstr>
      <vt:lpstr>Tableau 10A</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18A</vt:lpstr>
      <vt:lpstr>Tableau 18B</vt:lpstr>
      <vt:lpstr>Tableau 19</vt:lpstr>
      <vt:lpstr>Tableau 19 bis</vt:lpstr>
      <vt:lpstr>Tableau 20A</vt:lpstr>
      <vt:lpstr>Tableau 20B</vt:lpstr>
      <vt:lpstr>Tableau 20C</vt:lpstr>
      <vt:lpstr>Tableau 21A</vt:lpstr>
      <vt:lpstr>Tableau 21B</vt:lpstr>
      <vt:lpstr>Tableau 22A</vt:lpstr>
      <vt:lpstr>Tableau 22B</vt:lpstr>
      <vt:lpstr>Tableau 23A</vt:lpstr>
      <vt:lpstr>Tableau 23B</vt:lpstr>
      <vt:lpstr>Tableau 23C</vt:lpstr>
      <vt:lpstr>Tableau 24</vt:lpstr>
      <vt:lpstr>Tableau 25</vt:lpstr>
      <vt:lpstr>Tableau 26</vt:lpstr>
      <vt:lpstr>Tableau 27</vt:lpstr>
      <vt:lpstr>Tableau 29</vt:lpstr>
      <vt:lpstr>Tableau 29 bis</vt:lpstr>
      <vt:lpstr>Tarifs raccordements</vt:lpstr>
      <vt:lpstr>'Tableau 20A'!Impression_des_titres</vt:lpstr>
      <vt:lpstr>'Tableau 20C'!Impression_des_titres</vt:lpstr>
      <vt:lpstr>'Tableau 3A'!Impression_des_titres</vt:lpstr>
      <vt:lpstr>'Tableau 3B'!Impression_des_titres</vt:lpstr>
      <vt:lpstr>'Tableau 4A'!Impression_des_titres</vt:lpstr>
      <vt:lpstr>ANNEXES!Zone_d_impression</vt:lpstr>
      <vt:lpstr>HYPOTHESES!Zone_d_impression</vt:lpstr>
      <vt:lpstr>'LIGNES DIRECTRICES'!Zone_d_impression</vt:lpstr>
      <vt:lpstr>'Tableau 10A'!Zone_d_impression</vt:lpstr>
      <vt:lpstr>'Tableau 10B'!Zone_d_impression</vt:lpstr>
      <vt:lpstr>'Tableau 11A'!Zone_d_impression</vt:lpstr>
      <vt:lpstr>'Tableau 11B'!Zone_d_impression</vt:lpstr>
      <vt:lpstr>'Tableau 12'!Zone_d_impression</vt:lpstr>
      <vt:lpstr>'Tableau 16A bis'!Zone_d_impression</vt:lpstr>
      <vt:lpstr>'Tableau 16B'!Zone_d_impression</vt:lpstr>
      <vt:lpstr>'Tableau 17'!Zone_d_impression</vt:lpstr>
      <vt:lpstr>'Tableau 19 bis'!Zone_d_impression</vt:lpstr>
      <vt:lpstr>'Tableau 2'!Zone_d_impression</vt:lpstr>
      <vt:lpstr>'Tableau 20B'!Zone_d_impression</vt:lpstr>
      <vt:lpstr>'Tableau 21A'!Zone_d_impression</vt:lpstr>
      <vt:lpstr>'Tableau 21B'!Zone_d_impression</vt:lpstr>
      <vt:lpstr>'Tableau 22A'!Zone_d_impression</vt:lpstr>
      <vt:lpstr>'Tableau 22B'!Zone_d_impression</vt:lpstr>
      <vt:lpstr>'Tableau 29'!Zone_d_impression</vt:lpstr>
      <vt:lpstr>'Tableau 29 bis'!Zone_d_impression</vt:lpstr>
      <vt:lpstr>'Tableau 2B bis'!Zone_d_impression</vt:lpstr>
      <vt:lpstr>'Tableau 3A bis'!Zone_d_impression</vt:lpstr>
      <vt:lpstr>'Tableau 3B'!Zone_d_impression</vt:lpstr>
      <vt:lpstr>'Tableau 3B bis'!Zone_d_impression</vt:lpstr>
      <vt:lpstr>'Tableau 4A bis'!Zone_d_impression</vt:lpstr>
      <vt:lpstr>'Tableau 4B'!Zone_d_impression</vt:lpstr>
      <vt:lpstr>'Tableau 4B bis'!Zone_d_impression</vt:lpstr>
      <vt:lpstr>'Tableau 5'!Zone_d_impression</vt:lpstr>
      <vt:lpstr>'Tableau 6 '!Zone_d_impression</vt:lpstr>
      <vt:lpstr>'Tableau 6 bis'!Zone_d_impression</vt:lpstr>
      <vt:lpstr>'Tableau 6A'!Zone_d_impression</vt:lpstr>
      <vt:lpstr>'Tableau 6B'!Zone_d_impression</vt:lpstr>
      <vt:lpstr>'Tableau 6C'!Zone_d_impression</vt:lpstr>
      <vt:lpstr>'Tableau 6D'!Zone_d_impression</vt:lpstr>
      <vt:lpstr>'Tableau 7 bis'!Zone_d_impression</vt:lpstr>
      <vt:lpstr>'Tableau 7A'!Zone_d_impression</vt:lpstr>
      <vt:lpstr>'Tableau 7B'!Zone_d_impression</vt:lpstr>
      <vt:lpstr>'Tableau 7C'!Zone_d_impression</vt:lpstr>
      <vt:lpstr>'Tableau 7E'!Zone_d_impression</vt:lpstr>
      <vt:lpstr>'Tableau 7F'!Zone_d_impression</vt:lpstr>
      <vt:lpstr>'Tableau 7I'!Zone_d_impression</vt:lpstr>
      <vt:lpstr>'Tableau 7K'!Zone_d_impression</vt:lpstr>
      <vt:lpstr>'Tarifs raccordements'!Zone_d_impression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2014-05-16T14:16:48Z</cp:lastPrinted>
  <dcterms:created xsi:type="dcterms:W3CDTF">2003-03-20T13:00:31Z</dcterms:created>
  <dcterms:modified xsi:type="dcterms:W3CDTF">2014-08-14T11:55:15Z</dcterms:modified>
</cp:coreProperties>
</file>